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defaultThemeVersion="124226"/>
  <xr:revisionPtr revIDLastSave="40" documentId="13_ncr:1_{530A2C79-0FD2-4C90-8739-21129E30A6CB}" xr6:coauthVersionLast="46" xr6:coauthVersionMax="46" xr10:uidLastSave="{7ECF9A26-3014-4E17-BC65-EDB430DB0EC0}"/>
  <bookViews>
    <workbookView xWindow="-120" yWindow="-120" windowWidth="20730" windowHeight="11160" xr2:uid="{00000000-000D-0000-FFFF-FFFF00000000}"/>
  </bookViews>
  <sheets>
    <sheet name="English|Data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120" i="1" l="1"/>
  <c r="AL120" i="1" l="1"/>
  <c r="AJ162" i="1" l="1"/>
  <c r="AJ175" i="1" l="1"/>
  <c r="AJ179" i="1" s="1"/>
  <c r="AJ181" i="1" s="1"/>
  <c r="AI180" i="1" l="1"/>
  <c r="AI175" i="1"/>
  <c r="AI162" i="1"/>
  <c r="AI155" i="1"/>
  <c r="AI71" i="1"/>
  <c r="AI55" i="1"/>
  <c r="AI33" i="1"/>
  <c r="AI25" i="1"/>
  <c r="AI21" i="1"/>
  <c r="AI179" i="1" l="1"/>
  <c r="AI181" i="1" s="1"/>
  <c r="AD177" i="1" l="1"/>
  <c r="AD171" i="1"/>
  <c r="AD169" i="1"/>
  <c r="AD154" i="1"/>
  <c r="AD153" i="1"/>
  <c r="AD152" i="1"/>
  <c r="AD151" i="1"/>
  <c r="AD150" i="1"/>
  <c r="AD147" i="1"/>
  <c r="AD146" i="1"/>
  <c r="AD144" i="1"/>
  <c r="AD143" i="1"/>
  <c r="AD142" i="1"/>
  <c r="AD140" i="1"/>
  <c r="AD139" i="1"/>
  <c r="AD135" i="1"/>
  <c r="AD134" i="1"/>
  <c r="AD133" i="1"/>
  <c r="AD131" i="1"/>
  <c r="AD130" i="1"/>
  <c r="AD155" i="1" l="1"/>
  <c r="AD71" i="1"/>
  <c r="AD70" i="1" s="1"/>
  <c r="AD69" i="1"/>
  <c r="AD68" i="1"/>
  <c r="AD67" i="1" l="1"/>
  <c r="AD66" i="1" s="1"/>
</calcChain>
</file>

<file path=xl/sharedStrings.xml><?xml version="1.0" encoding="utf-8"?>
<sst xmlns="http://schemas.openxmlformats.org/spreadsheetml/2006/main" count="939" uniqueCount="216">
  <si>
    <t>%</t>
  </si>
  <si>
    <t>Smiles &amp; Money</t>
  </si>
  <si>
    <t>na</t>
  </si>
  <si>
    <t>GOL</t>
  </si>
  <si>
    <t>ex-GOL</t>
  </si>
  <si>
    <t>Program Data</t>
  </si>
  <si>
    <t>unit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</si>
  <si>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</si>
  <si>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</si>
  <si>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</si>
  <si>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</si>
  <si>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</si>
  <si>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</si>
  <si>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</si>
  <si>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</si>
  <si>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</si>
  <si>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</si>
  <si>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</si>
  <si>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</si>
  <si>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</si>
  <si>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</si>
  <si>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</si>
  <si>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</si>
  <si>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</si>
  <si>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</si>
  <si>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</si>
  <si>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</si>
  <si>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</si>
  <si>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Participants</t>
  </si>
  <si>
    <t>thousand</t>
  </si>
  <si>
    <t>Miles Accrual (net of reimbursement)</t>
  </si>
  <si>
    <t>million</t>
  </si>
  <si>
    <t>Banks, Retail, Industry and Services</t>
  </si>
  <si>
    <t>Redemption of Miles (per redemption - net of reimbursement)</t>
  </si>
  <si>
    <t>Flight Tickets - GOL</t>
  </si>
  <si>
    <t xml:space="preserve">Flight Tickets - Partners </t>
  </si>
  <si>
    <t>Other products and services</t>
  </si>
  <si>
    <t>Redemption of Miles (per source - net of reimbursement)</t>
  </si>
  <si>
    <t>Awards Redeemed (units - net of reimbursement)</t>
  </si>
  <si>
    <t>Traditional Awards (100% miles)</t>
  </si>
  <si>
    <t>Awards Redeemed (miles - net of reimbursement)</t>
  </si>
  <si>
    <t>Burn/Earn (Program)</t>
  </si>
  <si>
    <t>Breakage (LTM)</t>
  </si>
  <si>
    <t>Smiles Company Data</t>
  </si>
  <si>
    <t>Cost with flight tickets</t>
  </si>
  <si>
    <t>Burn/Earn (new miles)</t>
  </si>
  <si>
    <t>Legacy percentage (redemption)</t>
  </si>
  <si>
    <t>Gross Billings 1,2</t>
  </si>
  <si>
    <t>Gross Billings</t>
  </si>
  <si>
    <t>R$ million</t>
  </si>
  <si>
    <t>GOL - Miles</t>
  </si>
  <si>
    <t>GOL - Management fee</t>
  </si>
  <si>
    <t>Financial Portion of S&amp;Money</t>
  </si>
  <si>
    <t>Miles ex-GOL (Banks, Retail, Industry,  Services and Others)</t>
  </si>
  <si>
    <t>1. Gross Billings is not an accounting term and corresponds to the total billed for the sale of miles and the monetary portion of Smiles&amp;Moneygross of taxes. These revenues may have affected the current period or will be recognized as revenue in future periods, depending on the moment of redemption by program participants.</t>
  </si>
  <si>
    <t>2. For the periods in 2012, pro forma sales reflect the estimated amounts that would have been billed to Gol, applying the purchase and sale contract for tickets and miles.</t>
  </si>
  <si>
    <t>Income Statement</t>
  </si>
  <si>
    <t>Gross Revenue</t>
  </si>
  <si>
    <t>R$ thousand</t>
  </si>
  <si>
    <t>Breakage Revenue</t>
  </si>
  <si>
    <t xml:space="preserve">Other Revenue </t>
  </si>
  <si>
    <t>Direct Taxes</t>
  </si>
  <si>
    <t>Net Revenue</t>
  </si>
  <si>
    <t xml:space="preserve">Cost of redeemed miles </t>
  </si>
  <si>
    <t>Cost of Ticket Purchase</t>
  </si>
  <si>
    <t>Product Redemption</t>
  </si>
  <si>
    <t>Other Costs</t>
  </si>
  <si>
    <t>Gross Profit</t>
  </si>
  <si>
    <t>Gross Margin</t>
  </si>
  <si>
    <t>Operating Expenses - Total</t>
  </si>
  <si>
    <t>Selling</t>
  </si>
  <si>
    <t>General and Administrative</t>
  </si>
  <si>
    <t>Other Expenses</t>
  </si>
  <si>
    <t>Equity in subsidiaries</t>
  </si>
  <si>
    <t>Operational Costs and Expenses - Total</t>
  </si>
  <si>
    <t>Operating Profit</t>
  </si>
  <si>
    <t>Operating Margin</t>
  </si>
  <si>
    <t>Financial result</t>
  </si>
  <si>
    <t>Financial expenses</t>
  </si>
  <si>
    <t>Financial revenues</t>
  </si>
  <si>
    <t>Net exchange variation</t>
  </si>
  <si>
    <t>EBT</t>
  </si>
  <si>
    <t>Income Taxes</t>
  </si>
  <si>
    <t>Net Income</t>
  </si>
  <si>
    <t>Net Margin</t>
  </si>
  <si>
    <t>Money portion of S&amp;Money</t>
  </si>
  <si>
    <t>Redemption of miles</t>
  </si>
  <si>
    <t>Redemption Revenues</t>
  </si>
  <si>
    <t>Cash Flow Statement</t>
  </si>
  <si>
    <t>Net Profit</t>
  </si>
  <si>
    <t>Share-based Payments</t>
  </si>
  <si>
    <t>Deferred taxes</t>
  </si>
  <si>
    <t>Provisions for judicial deposits</t>
  </si>
  <si>
    <t>Depreciation and amortization</t>
  </si>
  <si>
    <t>Obtained Discounts</t>
  </si>
  <si>
    <t>Exchange and monetary variations, net</t>
  </si>
  <si>
    <t>Interest on loans</t>
  </si>
  <si>
    <t>Effect of transactions between shareholders</t>
  </si>
  <si>
    <t>Allowance for doubtful accounts</t>
  </si>
  <si>
    <t>Provision for profit sharing and results</t>
  </si>
  <si>
    <t>Accounts receivable</t>
  </si>
  <si>
    <t>Advances to suppliers</t>
  </si>
  <si>
    <t>Other credits</t>
  </si>
  <si>
    <t>Suppliers</t>
  </si>
  <si>
    <t>Salaries, Wages and Benefits</t>
  </si>
  <si>
    <t>Advances from Customers</t>
  </si>
  <si>
    <t>Deferred Revenue</t>
  </si>
  <si>
    <t>Taxes Payable</t>
  </si>
  <si>
    <t>Provision for Lawsuits</t>
  </si>
  <si>
    <t>Related-party transactions</t>
  </si>
  <si>
    <t>Income tax and social contributions paid</t>
  </si>
  <si>
    <t>Net operating cash flow</t>
  </si>
  <si>
    <t>Acquisition of fixed assets</t>
  </si>
  <si>
    <t>Financial investments</t>
  </si>
  <si>
    <t>Restricted Cash</t>
  </si>
  <si>
    <t>Advance for future capital increase</t>
  </si>
  <si>
    <t>Investing activities cash  flow</t>
  </si>
  <si>
    <t>Capital Stock</t>
  </si>
  <si>
    <t>Capital Increase - Stock Option</t>
  </si>
  <si>
    <t>Capital Reduction</t>
  </si>
  <si>
    <t>Loans Funding</t>
  </si>
  <si>
    <t>(-) Cost of share/debenture issuance</t>
  </si>
  <si>
    <t>Interest on Loans</t>
  </si>
  <si>
    <t>Distributed Dividends</t>
  </si>
  <si>
    <t>Loan Payment</t>
  </si>
  <si>
    <t>Net assets incorporated</t>
  </si>
  <si>
    <t>Net cash flow used in investment activities</t>
  </si>
  <si>
    <t>Net Cash Flow</t>
  </si>
  <si>
    <t>Begin of period cash position</t>
  </si>
  <si>
    <t>End of period cash position</t>
  </si>
  <si>
    <t>Balance Sheet</t>
  </si>
  <si>
    <t>Assets</t>
  </si>
  <si>
    <t>Current</t>
  </si>
  <si>
    <t>Cash and Cash Equivalents</t>
  </si>
  <si>
    <t>Short-term Investments</t>
  </si>
  <si>
    <t>Accounts Receivable</t>
  </si>
  <si>
    <t>Other Credits and Amounts</t>
  </si>
  <si>
    <t>Non-Current</t>
  </si>
  <si>
    <t>Deferred Taxes</t>
  </si>
  <si>
    <t>Investments</t>
  </si>
  <si>
    <t>Property, Plant and Equipment</t>
  </si>
  <si>
    <t>Intangible</t>
  </si>
  <si>
    <t>Other Credits</t>
  </si>
  <si>
    <t>Liabilities</t>
  </si>
  <si>
    <t>Short-term Debt</t>
  </si>
  <si>
    <t>Compulsory dividend payable</t>
  </si>
  <si>
    <t>Tax Payable</t>
  </si>
  <si>
    <t>Obligations with Related Parties</t>
  </si>
  <si>
    <t>Equity</t>
  </si>
  <si>
    <t>(-) Cost of Stock issuance</t>
  </si>
  <si>
    <t>Capital Reserves</t>
  </si>
  <si>
    <t>Statutory Reserve</t>
  </si>
  <si>
    <t>Additional Proposed Dividend</t>
  </si>
  <si>
    <t>Earnings Accrual</t>
  </si>
  <si>
    <t>Gain due to dilution effect of investment</t>
  </si>
  <si>
    <t>2Q16</t>
  </si>
  <si>
    <t>Advances for Future Capital Increase</t>
  </si>
  <si>
    <t>Deposits</t>
  </si>
  <si>
    <t>Capital to be subscribed</t>
  </si>
  <si>
    <t>3Q16</t>
  </si>
  <si>
    <t>EBITDA</t>
  </si>
  <si>
    <t>EBITDA Margin</t>
  </si>
  <si>
    <t>Affiliate equity changes</t>
  </si>
  <si>
    <t>4Q16</t>
  </si>
  <si>
    <t>Financial Indicators</t>
  </si>
  <si>
    <t>Miles Redemption Revenue</t>
  </si>
  <si>
    <t>Miles Redemption</t>
  </si>
  <si>
    <t>Money Revenue</t>
  </si>
  <si>
    <t>Direct Redemption Margin</t>
  </si>
  <si>
    <t>Net Redemption Revenue [A]</t>
  </si>
  <si>
    <t>Cost of Products Purchased [B]</t>
  </si>
  <si>
    <t>Redemption Result [C=A-B]</t>
  </si>
  <si>
    <t>Direct Redemption Margin [C/A]</t>
  </si>
  <si>
    <t>Efects from the change in the fx rate over cash and cash equivalents</t>
  </si>
  <si>
    <t>Other obligations</t>
  </si>
  <si>
    <t>Flight Tickets (Gol and Partners)</t>
  </si>
  <si>
    <t>N/D</t>
  </si>
  <si>
    <t>Flight Tickets (GOL and Partners)</t>
  </si>
  <si>
    <t>2Q17</t>
  </si>
  <si>
    <t>1Q17</t>
  </si>
  <si>
    <t>3Q17</t>
  </si>
  <si>
    <t>Financial restatement of income and social contribution taxes</t>
  </si>
  <si>
    <t>Sale of fixed asset</t>
  </si>
  <si>
    <t>Recoverable taxes</t>
  </si>
  <si>
    <t>Interest paid</t>
  </si>
  <si>
    <t>Incorporated cash from Webjet</t>
  </si>
  <si>
    <t>4Q17</t>
  </si>
  <si>
    <t>4TQ7</t>
  </si>
  <si>
    <t>-</t>
  </si>
  <si>
    <t>Netpoints</t>
  </si>
  <si>
    <t>Transactions with related parties</t>
  </si>
  <si>
    <t>Employees</t>
  </si>
  <si>
    <t>1Q18</t>
  </si>
  <si>
    <t>Recoverable Taxes</t>
  </si>
  <si>
    <t>Judicial deposits and blocked escrows</t>
  </si>
  <si>
    <t>2Q18</t>
  </si>
  <si>
    <t>2T18</t>
  </si>
  <si>
    <t>3Q18</t>
  </si>
  <si>
    <t>4Q18</t>
  </si>
  <si>
    <t>Prepaid expenses</t>
  </si>
  <si>
    <t>1Q19</t>
  </si>
  <si>
    <t>2Q19</t>
  </si>
  <si>
    <t>2T19</t>
  </si>
  <si>
    <t>Law suits and labor claims</t>
  </si>
  <si>
    <t>Provisions</t>
  </si>
  <si>
    <t>Recoverable curret taxes</t>
  </si>
  <si>
    <t>Current tax obligations</t>
  </si>
  <si>
    <t>3Q19</t>
  </si>
  <si>
    <t>4Q19</t>
  </si>
  <si>
    <t xml:space="preserve"> </t>
  </si>
  <si>
    <t>1Q20</t>
  </si>
  <si>
    <t>Equity Valuation Adjustment</t>
  </si>
  <si>
    <t>2Q20</t>
  </si>
  <si>
    <t>3Q20</t>
  </si>
  <si>
    <t>4Q20</t>
  </si>
  <si>
    <t>1Q21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</si>
</sst>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4">
    <numFmt numFmtId="43" formatCode="_-* #,##0.00_-;\-* #,##0.00_-;_-* &quot;-&quot;??_-;_-@_-"/>
    <numFmt numFmtId="164" formatCode="&quot;$&quot;#,##0_);[Red]\(&quot;$&quot;#,##0\)"/>
    <numFmt numFmtId="165" formatCode="&quot;$&quot;#,##0.00_);\(&quot;$&quot;#,##0.00\)"/>
    <numFmt numFmtId="166" formatCode="&quot;$&quot;#,##0.00_);[Red]\(&quot;$&quot;#,##0.00\)"/>
    <numFmt numFmtId="167" formatCode="_(&quot;$&quot;* #,##0_);_(&quot;$&quot;* \(#,##0\);_(&quot;$&quot;* &quot;-&quot;_);_(@_)"/>
    <numFmt numFmtId="168" formatCode="_(* #,##0_);_(* \(#,##0\);_(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(* #,##0_);_(* \(#,##0\);_(* &quot;-&quot;??_);_(@_)"/>
    <numFmt numFmtId="172" formatCode="0.0%"/>
    <numFmt numFmtId="173" formatCode="_-* #,##0_-;\-* #,##0_-;_-* &quot;-&quot;??_-;_-@_-"/>
    <numFmt numFmtId="174" formatCode="_(* #,##0.0_);_(* \(#,##0.0\);_(* &quot;-&quot;??_);_(@_)"/>
    <numFmt numFmtId="175" formatCode="[$USD]\ #,##0.0000"/>
    <numFmt numFmtId="176" formatCode="0.0"/>
    <numFmt numFmtId="177" formatCode="General_)"/>
    <numFmt numFmtId="178" formatCode="#,###\-"/>
    <numFmt numFmtId="179" formatCode="#,##0%"/>
    <numFmt numFmtId="180" formatCode="#,##0.0%"/>
    <numFmt numFmtId="181" formatCode="#,##0.0\ ;\(#,##0.0\)"/>
    <numFmt numFmtId="182" formatCode="&quot;R$ &quot;#,##0.00;\(&quot;R$ &quot;#,##0.00\)"/>
    <numFmt numFmtId="183" formatCode="\$\ #,##0"/>
    <numFmt numFmtId="184" formatCode="\$\ #,##0.0"/>
    <numFmt numFmtId="185" formatCode="\$\ #,##0.00"/>
    <numFmt numFmtId="186" formatCode="m/d"/>
    <numFmt numFmtId="187" formatCode="0.0_)\%;\(0.0\)\%;0.0_)\%;@_)_%"/>
    <numFmt numFmtId="188" formatCode="#,##0.0_)_%;\(#,##0.0\)_%;0.0_)_%;@_)_%"/>
    <numFmt numFmtId="189" formatCode="#,##0.0_);\(#,##0.0\)"/>
    <numFmt numFmtId="190" formatCode="#,##0.0_);\(#,##0.0\);#,##0.0_);@_)"/>
    <numFmt numFmtId="191" formatCode="&quot;R$ &quot;_(#,##0.00_);&quot;R$ &quot;\(#,##0.00\)"/>
    <numFmt numFmtId="192" formatCode="&quot;$&quot;_(#,##0.00_);&quot;$&quot;\(#,##0.00\);&quot;$&quot;_(0.00_);@_)"/>
    <numFmt numFmtId="193" formatCode="&quot;$&quot;_(#,##0.00_);&quot;$&quot;\(#,##0.00\)"/>
    <numFmt numFmtId="194" formatCode="0.00000000000"/>
    <numFmt numFmtId="195" formatCode="#,##0.00_);\(#,##0.00\);0.00_);@_)"/>
    <numFmt numFmtId="196" formatCode="\€_(#,##0.00_);\€\(#,##0.00\);\€_(0.00_);@_)"/>
    <numFmt numFmtId="197" formatCode="#,##0.0_)\x;\(#,##0.0\)\x"/>
    <numFmt numFmtId="198" formatCode="#,##0_)\x;\(#,##0\)\x;0_)\x;@_)_x"/>
    <numFmt numFmtId="199" formatCode="0.000000000000"/>
    <numFmt numFmtId="200" formatCode="_-&quot;¤&quot;* #,##0_-;\-&quot;¤&quot;* #,##0_-;_-&quot;¤&quot;* &quot;-&quot;_-;_-@_-"/>
    <numFmt numFmtId="201" formatCode="#,##0.0_)_x;\(#,##0.0\)_x"/>
    <numFmt numFmtId="202" formatCode="#,##0_)_x;\(#,##0\)_x;0_)_x;@_)_x"/>
    <numFmt numFmtId="203" formatCode="0.0000000000000"/>
    <numFmt numFmtId="204" formatCode="#,##0;[Red]\(#,##0\)"/>
    <numFmt numFmtId="205" formatCode="0.0_)\%;\(0.0\)\%"/>
    <numFmt numFmtId="206" formatCode="0.0%_);\(0.0%\)"/>
    <numFmt numFmtId="207" formatCode="#,##0.0_)_%;\(#,##0.0\)_%"/>
    <numFmt numFmtId="208" formatCode="0.000000000000000"/>
    <numFmt numFmtId="209" formatCode="0.000"/>
    <numFmt numFmtId="210" formatCode="_(&quot;R$ &quot;* #,##0.00_);_(&quot;R$ &quot;* \(#,##0.00\);_(&quot;R$ &quot;* &quot;-&quot;??_);_(@_)"/>
    <numFmt numFmtId="211" formatCode="_(&quot;R$ &quot;* #,##0_);_(&quot;R$ &quot;* \(#,##0\);_(&quot;R$ &quot;* &quot;-&quot;_);_(@_)"/>
    <numFmt numFmtId="212" formatCode="\£\ #,##0_);[Red]\(\£\ #,##0\)"/>
    <numFmt numFmtId="213" formatCode="&quot;£&quot;\ #,##0"/>
    <numFmt numFmtId="214" formatCode="&quot;£&quot;\ #,##0.0"/>
    <numFmt numFmtId="215" formatCode="&quot;£&quot;\ #,##0.00"/>
    <numFmt numFmtId="216" formatCode="\¥\ #,##0_);[Red]\(\¥\ #,##0\)"/>
    <numFmt numFmtId="217" formatCode="mmmmddyyyy"/>
    <numFmt numFmtId="218" formatCode="yyyymmmmdd"/>
    <numFmt numFmtId="219" formatCode="#,##0.000_);\(#,##0.000\)"/>
    <numFmt numFmtId="220" formatCode="&quot;$&quot;#,##0.000_);[Red]\(&quot;$&quot;#,##0.000\)"/>
    <numFmt numFmtId="221" formatCode="#,##0.0000_);[Red]\(#,##0.0000\)"/>
    <numFmt numFmtId="222" formatCode="&quot;R$ &quot;#,##0.000_);[Red]\(&quot;R$ &quot;#,##0.000\)"/>
    <numFmt numFmtId="223" formatCode="dd\-mmm\-yy"/>
    <numFmt numFmtId="224" formatCode="0.0000"/>
    <numFmt numFmtId="225" formatCode="0.0%;\(0.0%\)"/>
    <numFmt numFmtId="226" formatCode="#,##0.0_);[Red]\(#,##0.0\)"/>
    <numFmt numFmtId="227" formatCode="#\ ###\ ###\ ##0\ "/>
    <numFmt numFmtId="228" formatCode="\•\ \ @"/>
    <numFmt numFmtId="229" formatCode="#,##0\x"/>
    <numFmt numFmtId="230" formatCode="#,##0.0\x"/>
    <numFmt numFmtId="231" formatCode="#,##0.00\x"/>
    <numFmt numFmtId="232" formatCode="0.0000&quot;  &quot;"/>
    <numFmt numFmtId="233" formatCode="0.00000&quot;  &quot;"/>
    <numFmt numFmtId="234" formatCode="m/d/yy\ hh:mm"/>
    <numFmt numFmtId="235" formatCode="_(* #,##0_);_(* \(#,##0\);_(* &quot;-&quot;???_);_(@_)"/>
    <numFmt numFmtId="236" formatCode="#,##0\ &quot;FB&quot;;[Red]\-#,##0\ &quot;FB&quot;"/>
    <numFmt numFmtId="237" formatCode="_(* #,##0.0000_);_(* \(#,##0.0000\);_(* &quot;-&quot;????_);_(@_)"/>
    <numFmt numFmtId="238" formatCode="##&quot;.&quot;##&quot;.&quot;####"/>
    <numFmt numFmtId="239" formatCode="0.000_)"/>
    <numFmt numFmtId="240" formatCode="#,##0.0;\(#,##0.0\)"/>
    <numFmt numFmtId="241" formatCode="#,##0_%_);\(#,##0\)_%;#,##0_%_);@_%_)"/>
    <numFmt numFmtId="242" formatCode="#,##0_%_);\(#,##0\)_%;**;@_%_)"/>
    <numFmt numFmtId="243" formatCode="_._.* #,##0.0_)_%;_._.* \(#,##0.0\)_%;_._.* \ .0_)_%"/>
    <numFmt numFmtId="244" formatCode="_._.* #,##0.000_)_%;_._.* \(#,##0.000\)_%;_._.* \ .000_)_%"/>
    <numFmt numFmtId="245" formatCode="0.0\x"/>
    <numFmt numFmtId="246" formatCode="#,##0."/>
    <numFmt numFmtId="247" formatCode="0.00_);\(0.00\);0.00"/>
    <numFmt numFmtId="248" formatCode="&quot;$&quot;#,##0.0_);[Red]\(&quot;$&quot;#,##0.0\)"/>
    <numFmt numFmtId="249" formatCode="&quot;$&quot;#,##0_%_);\(&quot;$&quot;#,##0\)_%;&quot;$&quot;#,##0_%_);@_%_)"/>
    <numFmt numFmtId="250" formatCode="_._.&quot;R$ &quot;* #,##0.0_)_%;_._.&quot;R$ &quot;* \(#,##0.0\)_%;_._.&quot;R$ &quot;* \ .0_)_%"/>
    <numFmt numFmtId="251" formatCode="&quot;R$ &quot;* #,##0.00_);&quot;R$ &quot;* \(#,##0.00\)"/>
    <numFmt numFmtId="252" formatCode="_._.&quot;R$ &quot;* #,##0.000_)_%;_._.&quot;R$ &quot;* \(#,##0.000\)_%;_._.&quot;R$ &quot;* \ .000_)_%"/>
    <numFmt numFmtId="253" formatCode="_(&quot;$&quot;* #,##0.0_);_(&quot;$&quot;* \(#,##0.0\);_(&quot;$&quot;* &quot;-&quot;??_);_(@_)"/>
    <numFmt numFmtId="254" formatCode="\$#,##0\ ;\(\$#,##0\)"/>
    <numFmt numFmtId="255" formatCode="\ \ _•\–\ \ \ \ @"/>
    <numFmt numFmtId="256" formatCode="#,##0.0000000_);\(#,##0.0000000\)"/>
    <numFmt numFmtId="257" formatCode="0.0%_)"/>
    <numFmt numFmtId="258" formatCode="0.00000_);\(0.00000\)"/>
    <numFmt numFmtId="259" formatCode="m/d/yy_%_)"/>
    <numFmt numFmtId="260" formatCode="&quot;R$ &quot;#,##0.00_);[Red]\(&quot;R$ &quot;#,##0.00\)"/>
    <numFmt numFmtId="261" formatCode="&quot;R$ &quot;#,##0_);[Red]\(&quot;R$ &quot;#,##0\)"/>
    <numFmt numFmtId="262" formatCode="&quot;R$ &quot;#,##0.0;[Red]\(&quot;R$ &quot;#,##0.0\)"/>
    <numFmt numFmtId="263" formatCode="&quot;R$ &quot;#,##0_);\(&quot;R$ &quot;#,##0\)"/>
    <numFmt numFmtId="264" formatCode="0_%_);\(0\)_%;0_%_);@_%_)"/>
    <numFmt numFmtId="265" formatCode="&quot;R$ &quot;#,##0.00_);\(&quot;R$ &quot;#,##0.00\)"/>
    <numFmt numFmtId="266" formatCode="_([$€-2]* #,##0.00_);_([$€-2]* \(#,##0.00\);_([$€-2]* &quot;-&quot;??_)"/>
    <numFmt numFmtId="267" formatCode="0.0000%"/>
    <numFmt numFmtId="268" formatCode="0.000000000"/>
    <numFmt numFmtId="269" formatCode=";;;"/>
    <numFmt numFmtId="270" formatCode="0.0\%_);\(0.0\%\);0.0\%_);@_%_)"/>
    <numFmt numFmtId="271" formatCode="&quot;HK$&quot;#,##0"/>
    <numFmt numFmtId="272" formatCode="&quot;HK$&quot;#,##0.00"/>
    <numFmt numFmtId="273" formatCode="#,##0.000_);[Red]\(#,##0.000\)"/>
    <numFmt numFmtId="274" formatCode="&quot;$&quot;#,##0.0_);\(&quot;$&quot;#,##0.0\)"/>
    <numFmt numFmtId="275" formatCode="0.0_);\(0.0\)"/>
    <numFmt numFmtId="276" formatCode=";;"/>
    <numFmt numFmtId="277" formatCode="0.00_);\(0.00\)"/>
    <numFmt numFmtId="278" formatCode="#,##0.0&quot;x&quot;"/>
    <numFmt numFmtId="279" formatCode="mmm\-yy_)"/>
    <numFmt numFmtId="280" formatCode="0.0\ \x"/>
    <numFmt numFmtId="281" formatCode="\(0\)"/>
    <numFmt numFmtId="282" formatCode="#,##0.00000_);\(#,##0.00000\)"/>
    <numFmt numFmtId="283" formatCode="0.00_)"/>
    <numFmt numFmtId="284" formatCode="hh:mm:ss\ AM/PM_)"/>
    <numFmt numFmtId="285" formatCode="&quot;$&quot;#,##0.0_);\(&quot;$&quot;#,##0.00\)"/>
    <numFmt numFmtId="286" formatCode="#,##0.000000_);\(#,##0.000000\)"/>
    <numFmt numFmtId="287" formatCode="0.000000"/>
    <numFmt numFmtId="288" formatCode="_(0_)%;\(0\)%;\ \ _)\%"/>
    <numFmt numFmtId="289" formatCode="_._._(* 0_)%;_._.\(* 0\)%;_._._(* \ _)\%"/>
    <numFmt numFmtId="290" formatCode="&quot;R$ &quot;\ #,##0.00;[Red]&quot;R$ &quot;\ \-#,##0.00"/>
    <numFmt numFmtId="291" formatCode="0.000_);\(0.000\)"/>
    <numFmt numFmtId="292" formatCode="_(* #,##0.0_);_(* \(#,##0.0\);_(* &quot;-&quot;????_);_(@_)"/>
    <numFmt numFmtId="293" formatCode="_(0.0_)%;\(0.0\)%;\ \ .0_)%"/>
    <numFmt numFmtId="294" formatCode="_._._(* 0.0_)%;_._.\(* 0.0\)%;_._._(* \ .0_)%"/>
    <numFmt numFmtId="295" formatCode="_ * #,##0_ ;_ * \-#,##0_ ;_ * &quot;-&quot;_ ;_ @_ "/>
    <numFmt numFmtId="296" formatCode="_(0.00_)%;\(0.00\)%;\ \ .00_)%"/>
    <numFmt numFmtId="297" formatCode="_._._(* 0.00_)%;_._.\(* 0.00\)%;_._._(* \ .00_)%"/>
    <numFmt numFmtId="298" formatCode="_ * #,##0.00_ ;_ * \-#,##0.00_ ;_ * &quot;-&quot;??_ ;_ @_ "/>
    <numFmt numFmtId="299" formatCode="_(0.000_)%;\(0.000\)%;\ \ .000_)%"/>
    <numFmt numFmtId="300" formatCode="_._._(* 0.000_)%;_._.\(* 0.000\)%;_._._(* \ .000_)%"/>
    <numFmt numFmtId="301" formatCode="&quot;R&quot;\ #,##0;[Red]&quot;R&quot;\ \-#,##0"/>
    <numFmt numFmtId="302" formatCode="0.0%;[Red]\-0.0%"/>
    <numFmt numFmtId="303" formatCode="0.00%;[Red]\-0.00%"/>
    <numFmt numFmtId="304" formatCode="0%;\(0%\)"/>
    <numFmt numFmtId="305" formatCode="0.00\%;\-0.00\%;0.00\%"/>
    <numFmt numFmtId="306" formatCode="mmmm\ d\,\ yyyy"/>
    <numFmt numFmtId="307" formatCode="#,##0_);\(#,##0\);0_)"/>
    <numFmt numFmtId="308" formatCode="#,##0_);\(#,##0\);0_);@"/>
    <numFmt numFmtId="309" formatCode="0.00\x;\-0.00\x;0.00\x"/>
    <numFmt numFmtId="310" formatCode="##0.00000"/>
    <numFmt numFmtId="311" formatCode="#,##0_)_%;\(#,##0\)_%"/>
    <numFmt numFmtId="312" formatCode="mmm\ dd\,\ yyyy"/>
    <numFmt numFmtId="313" formatCode="_(* &quot;-&quot;\ _);\(_@_)"/>
    <numFmt numFmtId="314" formatCode="_(* #,##0.000_);_(* \(#,##0.000\);_(* &quot;-&quot;????_);_(@_)"/>
    <numFmt numFmtId="315" formatCode="_(* #,##0.00_);_(* \(#,##0.00\);_(* &quot;-&quot;????_);_(@_)"/>
    <numFmt numFmtId="316" formatCode="#0.0\x"/>
    <numFmt numFmtId="317" formatCode="&quot;US$&quot;#,##0"/>
    <numFmt numFmtId="318" formatCode="&quot;US$&quot;#,##0.00"/>
    <numFmt numFmtId="319" formatCode="#,##0.0000"/>
    <numFmt numFmtId="320" formatCode="_-&quot;£&quot;* #,##0_-;\-&quot;£&quot;* #,##0_-;_-&quot;£&quot;* &quot;-&quot;_-;_-@_-"/>
    <numFmt numFmtId="321" formatCode="_-&quot;£&quot;* #,##0.00_-;\-&quot;£&quot;* #,##0.00_-;_-&quot;£&quot;* &quot;-&quot;??_-;_-@_-"/>
    <numFmt numFmtId="322" formatCode="_-* #,##0\ &quot;zł&quot;_-;\-* #,##0\ &quot;zł&quot;_-;_-* &quot;-&quot;\ &quot;zł&quot;_-;_-@_-"/>
    <numFmt numFmtId="323" formatCode="_-* #,##0.00\ &quot;zł&quot;_-;\-* #,##0.00\ &quot;zł&quot;_-;_-* &quot;-&quot;??\ &quot;zł&quot;_-;_-@_-"/>
    <numFmt numFmtId="324" formatCode="0.0%\ ;\(0.0\)%"/>
    <numFmt numFmtId="325" formatCode="&quot;R$ &quot;#,##0.0"/>
    <numFmt numFmtId="326" formatCode="&quot;$&quot;#,##0.0"/>
    <numFmt numFmtId="327" formatCode="&quot;R$ &quot;#,##0\ \ \ "/>
    <numFmt numFmtId="328" formatCode="&quot;$&quot;#,##0\ \ \ "/>
    <numFmt numFmtId="329" formatCode="&quot;R$ &quot;#,##0\ \ \ \ "/>
    <numFmt numFmtId="330" formatCode="&quot;$&quot;#,##0\ \ \ \ "/>
    <numFmt numFmtId="331" formatCode="_(* #,##0_);_(* \(#,##0\);_(* \ _)"/>
    <numFmt numFmtId="332" formatCode="_(* #,##0.0_);_(* \(#,##0.0\);_(* \ .0_)"/>
    <numFmt numFmtId="333" formatCode="_(* #,##0.00_);_(* \(#,##0.00\);_(* \ .00_)"/>
    <numFmt numFmtId="334" formatCode="_(* #,##0.000_);_(* \(#,##0.000\);_(* \ .000_)"/>
    <numFmt numFmtId="335" formatCode="&quot;R&quot;\ #,##0.00;[Red]&quot;R&quot;\ \-#,##0.00"/>
    <numFmt numFmtId="336" formatCode="_(&quot;R$ &quot;* #,##0_);_(&quot;R$ &quot;* \(#,##0\);_(&quot;R$ &quot;* \ _)"/>
    <numFmt numFmtId="337" formatCode="_(&quot;R$ &quot;* #,##0.0_);_(&quot;R$ &quot;* \(#,##0.0\);_(&quot;R$ &quot;* \ .0_)"/>
    <numFmt numFmtId="338" formatCode="_(&quot;R$ &quot;* #,##0.00_);_(&quot;R$ &quot;* \(#,##0.00\);_(&quot;R$ &quot;* \ .00_)"/>
    <numFmt numFmtId="339" formatCode="_(&quot;R$ &quot;* #,##0.000_);_(&quot;R$ &quot;* \(#,##0.000\);_(&quot;R$ &quot;* \ .000_)"/>
    <numFmt numFmtId="340" formatCode="0.0_)%;\(0.0\)%"/>
    <numFmt numFmtId="341" formatCode="0&quot;E&quot;"/>
    <numFmt numFmtId="342" formatCode="_ &quot;\&quot;* #,##0_ ;_ &quot;\&quot;* \-#,##0_ ;_ &quot;\&quot;* &quot;-&quot;_ ;_ @_ "/>
    <numFmt numFmtId="343" formatCode="_ &quot;\&quot;* #,##0.00_ ;_ &quot;\&quot;* \-#,##0.00_ ;_ &quot;\&quot;* &quot;-&quot;??_ ;_ @_ "/>
    <numFmt numFmtId="344" formatCode="_-&quot;$&quot;* #,##0_-;\-&quot;$&quot;* #,##0_-;_-&quot;$&quot;* &quot;-&quot;_-;_-@_-"/>
    <numFmt numFmtId="345" formatCode="_-&quot;$&quot;* #,##0.00_-;\-&quot;$&quot;* #,##0.00_-;_-&quot;$&quot;* &quot;-&quot;??_-;_-@_-"/>
    <numFmt numFmtId="346" formatCode="_-* #,##0.000_-;\-* #,##0.000_-;_-* &quot;-&quot;??_-;_-@_-"/>
    <numFmt numFmtId="347" formatCode="0.00000%"/>
    <numFmt numFmtId="348" formatCode="dd/mm"/>
    <numFmt numFmtId="349" formatCode="0.0_)"/>
    <numFmt numFmtId="350" formatCode="###0"/>
    <numFmt numFmtId="351" formatCode="_(* #,##0.0000000000000_);_(* \(#,##0.0000000000000\);_(* &quot;-&quot;??_);_(@_)"/>
    <numFmt numFmtId="352" formatCode="0%\);[Red]\(0%"/>
    <numFmt numFmtId="353" formatCode="mmmm"/>
    <numFmt numFmtId="354" formatCode="_(* #,##0.000000000_);_(* \(#,##0.000000000\);_(* &quot;-&quot;??_);_(@_)"/>
    <numFmt numFmtId="355" formatCode="_(&quot;R$&quot;* #,##0.00_);_(&quot;R$&quot;* \(#,##0.00\);_(&quot;R$&quot;* &quot;-&quot;??_);_(@_)"/>
    <numFmt numFmtId="356" formatCode="_-* #,##0.0_-;\-* #,##0.0_-;_-* &quot;-&quot;??_-;_-@_-"/>
  </numFmts>
  <fonts count="279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Frutiger 45 Light"/>
      <family val="2"/>
    </font>
    <font>
      <sz val="11"/>
      <color theme="1"/>
      <name val="Calibri"/>
      <family val="2"/>
      <scheme val="minor"/>
    </font>
    <font>
      <sz val="8"/>
      <color rgb="FF404040"/>
      <name val="Verdana"/>
      <family val="2"/>
    </font>
    <font>
      <sz val="8"/>
      <color theme="1"/>
      <name val="Verdana"/>
      <family val="2"/>
    </font>
    <font>
      <b/>
      <sz val="8"/>
      <color theme="0"/>
      <name val="Verdana"/>
      <family val="2"/>
    </font>
    <font>
      <b/>
      <sz val="8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sz val="10"/>
      <name val="Palatino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1"/>
      <name val="MS ??"/>
      <family val="1"/>
      <charset val="128"/>
    </font>
    <font>
      <u/>
      <sz val="8.4"/>
      <color indexed="12"/>
      <name val="Arial"/>
      <family val="2"/>
    </font>
    <font>
      <sz val="14"/>
      <name val="Terminal"/>
      <family val="3"/>
      <charset val="128"/>
    </font>
    <font>
      <sz val="10"/>
      <name val="Helv"/>
      <family val="2"/>
    </font>
    <font>
      <b/>
      <sz val="22"/>
      <color indexed="1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  <charset val="177"/>
    </font>
    <font>
      <sz val="10"/>
      <color indexed="10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MS Sans Serif"/>
      <family val="2"/>
    </font>
    <font>
      <sz val="5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name val="Arial MT"/>
    </font>
    <font>
      <sz val="8"/>
      <name val="MS Sans Serif"/>
      <family val="2"/>
    </font>
    <font>
      <b/>
      <sz val="18"/>
      <name val="Helv"/>
    </font>
    <font>
      <sz val="14"/>
      <name val="Helv"/>
    </font>
    <font>
      <b/>
      <sz val="14"/>
      <name val="Helv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sz val="12"/>
      <name val="Tms Rmn"/>
    </font>
    <font>
      <b/>
      <sz val="12"/>
      <name val="Times New Roman"/>
      <family val="1"/>
    </font>
    <font>
      <sz val="8"/>
      <color indexed="8"/>
      <name val="Times New Roman"/>
      <family val="1"/>
    </font>
    <font>
      <b/>
      <sz val="10"/>
      <color indexed="43"/>
      <name val="Arial CYR"/>
      <family val="2"/>
      <charset val="204"/>
    </font>
    <font>
      <sz val="11"/>
      <name val="Times New Roman"/>
      <family val="1"/>
    </font>
    <font>
      <sz val="8"/>
      <name val="Tahoma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8"/>
      <color indexed="12"/>
      <name val="Helv"/>
    </font>
    <font>
      <sz val="12"/>
      <color indexed="12"/>
      <name val="Times New Roman"/>
      <family val="1"/>
    </font>
    <font>
      <b/>
      <sz val="14"/>
      <color indexed="2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Haettenschweiler"/>
      <family val="2"/>
    </font>
    <font>
      <sz val="10"/>
      <color indexed="8"/>
      <name val="Book Antiqua"/>
      <family val="1"/>
    </font>
    <font>
      <sz val="8"/>
      <name val="Geneva"/>
    </font>
    <font>
      <sz val="8"/>
      <color indexed="12"/>
      <name val="Tms Rmn"/>
      <family val="1"/>
    </font>
    <font>
      <sz val="10"/>
      <color indexed="12"/>
      <name val="MS Sans Serif"/>
      <family val="2"/>
    </font>
    <font>
      <b/>
      <sz val="11"/>
      <name val="Arial"/>
      <family val="2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0"/>
      <name val="Times New Roman"/>
      <family val="1"/>
    </font>
    <font>
      <sz val="7"/>
      <name val="SwitzerlandLight"/>
    </font>
    <font>
      <b/>
      <sz val="12"/>
      <name val="Helv"/>
    </font>
    <font>
      <sz val="32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Times"/>
      <family val="1"/>
    </font>
    <font>
      <sz val="10"/>
      <color indexed="10"/>
      <name val="Haettenschweiler"/>
      <family val="2"/>
    </font>
    <font>
      <sz val="9"/>
      <color indexed="10"/>
      <name val="Geneva"/>
    </font>
    <font>
      <sz val="10"/>
      <color indexed="18"/>
      <name val="Times New Roman"/>
      <family val="1"/>
    </font>
    <font>
      <sz val="9"/>
      <name val="Haettenschweiler"/>
      <family val="2"/>
    </font>
    <font>
      <sz val="11"/>
      <name val="Tms Rmn"/>
      <family val="1"/>
    </font>
    <font>
      <sz val="11"/>
      <name val="Book Antiqua"/>
      <family val="1"/>
    </font>
    <font>
      <sz val="8"/>
      <name val="Palatino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Univers (E1)"/>
    </font>
    <font>
      <sz val="10"/>
      <name val="BERNHARD"/>
    </font>
    <font>
      <sz val="10"/>
      <name val="Helv"/>
    </font>
    <font>
      <b/>
      <i/>
      <sz val="10"/>
      <name val="Arial"/>
      <family val="2"/>
    </font>
    <font>
      <sz val="24"/>
      <name val="MS Sans Serif"/>
      <family val="2"/>
    </font>
    <font>
      <b/>
      <sz val="14"/>
      <name val="Arial"/>
      <family val="2"/>
    </font>
    <font>
      <b/>
      <sz val="11"/>
      <name val="Times New Roman"/>
      <family val="1"/>
    </font>
    <font>
      <sz val="12"/>
      <color indexed="8"/>
      <name val="Book Antiqua"/>
      <family val="1"/>
    </font>
    <font>
      <sz val="7.5"/>
      <color indexed="9"/>
      <name val="Arial"/>
      <family val="2"/>
    </font>
    <font>
      <sz val="1"/>
      <color indexed="8"/>
      <name val="Courier"/>
      <family val="3"/>
    </font>
    <font>
      <b/>
      <sz val="16"/>
      <name val="Arial"/>
      <family val="2"/>
    </font>
    <font>
      <sz val="8"/>
      <name val="Tms Rmn"/>
    </font>
    <font>
      <b/>
      <sz val="1"/>
      <color indexed="8"/>
      <name val="Courier"/>
      <family val="3"/>
    </font>
    <font>
      <sz val="8"/>
      <color indexed="16"/>
      <name val="Times New Roman"/>
      <family val="1"/>
    </font>
    <font>
      <b/>
      <sz val="10"/>
      <color indexed="42"/>
      <name val="Arial"/>
      <family val="2"/>
    </font>
    <font>
      <sz val="7"/>
      <name val="Palatino"/>
      <family val="1"/>
    </font>
    <font>
      <sz val="7.5"/>
      <color indexed="12"/>
      <name val="Arial"/>
      <family val="2"/>
    </font>
    <font>
      <sz val="12"/>
      <color indexed="9"/>
      <name val="Times New Roman"/>
      <family val="1"/>
    </font>
    <font>
      <b/>
      <sz val="12"/>
      <color indexed="8"/>
      <name val="Times New Roman"/>
      <family val="1"/>
    </font>
    <font>
      <sz val="24"/>
      <name val="Times New Roman"/>
      <family val="1"/>
    </font>
    <font>
      <b/>
      <sz val="28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sz val="18"/>
      <name val="Times New Roman"/>
      <family val="1"/>
    </font>
    <font>
      <i/>
      <sz val="14"/>
      <name val="Palatino"/>
      <family val="1"/>
    </font>
    <font>
      <b/>
      <sz val="10"/>
      <name val="Helv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sz val="9"/>
      <color rgb="FF0A4262"/>
      <name val="Calibri"/>
      <family val="2"/>
      <scheme val="minor"/>
    </font>
    <font>
      <u/>
      <sz val="10"/>
      <color indexed="14"/>
      <name val="MS Sans Serif"/>
      <family val="2"/>
    </font>
    <font>
      <u/>
      <sz val="8.5"/>
      <color indexed="12"/>
      <name val="Arial"/>
      <family val="2"/>
    </font>
    <font>
      <u/>
      <sz val="10"/>
      <color indexed="12"/>
      <name val="MS Sans Serif"/>
      <family val="2"/>
    </font>
    <font>
      <sz val="12"/>
      <name val="Arial"/>
      <family val="2"/>
    </font>
    <font>
      <sz val="10"/>
      <color indexed="8"/>
      <name val="Times New Roman"/>
      <family val="1"/>
    </font>
    <font>
      <shadow/>
      <sz val="8"/>
      <color indexed="12"/>
      <name val="Times New Roman"/>
      <family val="1"/>
    </font>
    <font>
      <sz val="8"/>
      <color indexed="12"/>
      <name val="Palatino"/>
      <family val="1"/>
    </font>
    <font>
      <sz val="10"/>
      <color indexed="10"/>
      <name val="Times New Roman"/>
      <family val="1"/>
    </font>
    <font>
      <u/>
      <sz val="7.5"/>
      <color indexed="12"/>
      <name val="Arial"/>
      <family val="2"/>
    </font>
    <font>
      <sz val="10"/>
      <name val="Haettenschweiler"/>
      <family val="2"/>
    </font>
    <font>
      <b/>
      <sz val="14"/>
      <color indexed="37"/>
      <name val="Haettenschweiler"/>
      <family val="2"/>
    </font>
    <font>
      <sz val="28"/>
      <name val="Times New Roman"/>
      <family val="1"/>
    </font>
    <font>
      <sz val="22"/>
      <name val="Times New Roman"/>
      <family val="1"/>
    </font>
    <font>
      <sz val="8"/>
      <color indexed="8"/>
      <name val="Helv"/>
    </font>
    <font>
      <sz val="9"/>
      <color indexed="57"/>
      <name val="Haettenschweiler"/>
      <family val="2"/>
    </font>
    <font>
      <b/>
      <sz val="10"/>
      <name val="Haettenschweiler"/>
      <family val="2"/>
    </font>
    <font>
      <sz val="26"/>
      <name val="Times New Roman"/>
      <family val="1"/>
    </font>
    <font>
      <sz val="9"/>
      <name val="Times New Roman"/>
      <family val="1"/>
    </font>
    <font>
      <sz val="8"/>
      <color indexed="10"/>
      <name val="Arial Narrow"/>
      <family val="2"/>
    </font>
    <font>
      <sz val="7"/>
      <name val="Small Fonts"/>
      <family val="2"/>
    </font>
    <font>
      <b/>
      <i/>
      <sz val="16"/>
      <name val="Helv"/>
    </font>
    <font>
      <sz val="11"/>
      <name val="Arial"/>
      <family val="2"/>
    </font>
    <font>
      <sz val="8"/>
      <color theme="1"/>
      <name val="Arial"/>
      <family val="2"/>
    </font>
    <font>
      <sz val="9"/>
      <name val="Geneva"/>
    </font>
    <font>
      <sz val="10"/>
      <name val="Tms Rmn"/>
    </font>
    <font>
      <b/>
      <sz val="10"/>
      <name val="HELVETICA"/>
      <family val="2"/>
    </font>
    <font>
      <u/>
      <sz val="10"/>
      <name val="Helvetica"/>
      <family val="2"/>
    </font>
    <font>
      <sz val="10"/>
      <name val="Helvetica"/>
      <family val="2"/>
    </font>
    <font>
      <sz val="10"/>
      <color indexed="12"/>
      <name val="Times New Roman"/>
      <family val="1"/>
    </font>
    <font>
      <sz val="10"/>
      <name val="Arial CE"/>
    </font>
    <font>
      <b/>
      <sz val="13.5"/>
      <name val="MS Sans Serif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i/>
      <sz val="9"/>
      <name val="Book Antiqua"/>
      <family val="1"/>
    </font>
    <font>
      <sz val="10"/>
      <name val="Palatino"/>
      <family val="1"/>
    </font>
    <font>
      <sz val="10"/>
      <name val="Geneva"/>
    </font>
    <font>
      <sz val="12"/>
      <name val="Book Antiqua"/>
      <family val="1"/>
    </font>
    <font>
      <b/>
      <sz val="10"/>
      <name val="MS Sans Serif"/>
      <family val="2"/>
    </font>
    <font>
      <sz val="16"/>
      <name val="Times New Roman"/>
      <family val="1"/>
    </font>
    <font>
      <sz val="10"/>
      <color indexed="24"/>
      <name val="Arial"/>
      <family val="2"/>
    </font>
    <font>
      <sz val="10"/>
      <color indexed="12"/>
      <name val="Haettenschweiler"/>
      <family val="2"/>
    </font>
    <font>
      <sz val="12"/>
      <color indexed="14"/>
      <name val="Times New Roman"/>
      <family val="1"/>
    </font>
    <font>
      <sz val="10"/>
      <color indexed="10"/>
      <name val="MS Sans Serif"/>
      <family val="2"/>
    </font>
    <font>
      <sz val="10"/>
      <name val="GillSans Light"/>
    </font>
    <font>
      <sz val="8"/>
      <name val="Helv"/>
    </font>
    <font>
      <b/>
      <sz val="10"/>
      <color indexed="32"/>
      <name val="Haettenschweiler"/>
      <family val="2"/>
    </font>
    <font>
      <sz val="9.5"/>
      <color indexed="23"/>
      <name val="Helvetica-Black"/>
    </font>
    <font>
      <b/>
      <sz val="12"/>
      <name val="MS Sans Serif"/>
      <family val="2"/>
    </font>
    <font>
      <i/>
      <sz val="8"/>
      <name val="Times New Roman"/>
      <family val="1"/>
    </font>
    <font>
      <b/>
      <sz val="10"/>
      <color indexed="16"/>
      <name val="Courier"/>
      <family val="3"/>
    </font>
    <font>
      <sz val="10"/>
      <color indexed="16"/>
      <name val="Times New Roman"/>
      <family val="1"/>
    </font>
    <font>
      <b/>
      <sz val="12"/>
      <name val="Univers (WN)"/>
    </font>
    <font>
      <b/>
      <sz val="10"/>
      <name val="Univers (WN)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name val="Helvetica-Narrow"/>
      <family val="2"/>
    </font>
    <font>
      <b/>
      <sz val="7"/>
      <name val="Helvetica-Narrow"/>
      <family val="2"/>
    </font>
    <font>
      <b/>
      <sz val="8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0"/>
      <color indexed="10"/>
      <name val="Arial"/>
      <family val="2"/>
    </font>
    <font>
      <sz val="8"/>
      <name val="CG Times (E1)"/>
    </font>
    <font>
      <b/>
      <u/>
      <sz val="11"/>
      <name val="Arial"/>
      <family val="2"/>
    </font>
    <font>
      <b/>
      <sz val="12"/>
      <color indexed="16"/>
      <name val="Arial"/>
      <family val="2"/>
    </font>
    <font>
      <b/>
      <sz val="11"/>
      <name val="GillSans"/>
    </font>
    <font>
      <b/>
      <sz val="14"/>
      <name val="Times New Roman"/>
      <family val="1"/>
    </font>
    <font>
      <b/>
      <u/>
      <sz val="11"/>
      <color indexed="32"/>
      <name val="Times New Roman"/>
      <family val="1"/>
    </font>
    <font>
      <sz val="11"/>
      <color indexed="32"/>
      <name val="Times New Roman"/>
      <family val="1"/>
    </font>
    <font>
      <b/>
      <sz val="16"/>
      <color indexed="8"/>
      <name val="Haettenschweiler"/>
      <family val="2"/>
    </font>
    <font>
      <b/>
      <u/>
      <sz val="10"/>
      <name val="Haettenschweiler"/>
      <family val="2"/>
    </font>
    <font>
      <b/>
      <u/>
      <sz val="10"/>
      <color indexed="16"/>
      <name val="Haettenschweiler"/>
      <family val="2"/>
    </font>
    <font>
      <b/>
      <u/>
      <sz val="10"/>
      <color indexed="18"/>
      <name val="Haettenschweiler"/>
      <family val="2"/>
    </font>
    <font>
      <sz val="10"/>
      <color indexed="32"/>
      <name val="Times New Roman"/>
      <family val="1"/>
    </font>
    <font>
      <sz val="8"/>
      <color indexed="32"/>
      <name val="Times New Roman"/>
      <family val="1"/>
    </font>
    <font>
      <b/>
      <sz val="7"/>
      <color indexed="12"/>
      <name val="Arial"/>
      <family val="2"/>
    </font>
    <font>
      <u/>
      <sz val="8"/>
      <color indexed="8"/>
      <name val="Arial"/>
      <family val="2"/>
    </font>
    <font>
      <i/>
      <sz val="12"/>
      <name val="Times New Roman"/>
      <family val="1"/>
    </font>
    <font>
      <sz val="8"/>
      <color indexed="18"/>
      <name val="Times New Roman"/>
      <family val="1"/>
    </font>
    <font>
      <sz val="8"/>
      <color indexed="16"/>
      <name val="Helv"/>
    </font>
    <font>
      <sz val="10"/>
      <color indexed="8"/>
      <name val="Haettenschweiler"/>
      <family val="2"/>
    </font>
    <font>
      <sz val="8"/>
      <color indexed="9"/>
      <name val="Arial"/>
      <family val="2"/>
    </font>
    <font>
      <b/>
      <sz val="10"/>
      <color indexed="12"/>
      <name val="Book Antiqua"/>
      <family val="1"/>
    </font>
    <font>
      <b/>
      <sz val="8"/>
      <name val="Palatino"/>
      <family val="1"/>
    </font>
    <font>
      <sz val="12"/>
      <name val="바탕체"/>
      <family val="1"/>
      <charset val="129"/>
    </font>
    <font>
      <sz val="12"/>
      <name val="新細明體"/>
      <family val="1"/>
      <charset val="136"/>
    </font>
    <font>
      <sz val="8"/>
      <color theme="1"/>
      <name val="Calibri"/>
      <family val="2"/>
    </font>
    <font>
      <sz val="8"/>
      <color indexed="8"/>
      <name val="Arial"/>
      <family val="2"/>
    </font>
    <font>
      <sz val="8"/>
      <color indexed="63"/>
      <name val="Arial"/>
      <family val="2"/>
    </font>
    <font>
      <sz val="8"/>
      <color indexed="39"/>
      <name val="Arial"/>
      <family val="2"/>
    </font>
    <font>
      <sz val="8"/>
      <color indexed="62"/>
      <name val="Arial"/>
      <family val="2"/>
    </font>
    <font>
      <sz val="8"/>
      <color indexed="10"/>
      <name val="Arial"/>
      <family val="2"/>
    </font>
    <font>
      <b/>
      <sz val="9"/>
      <color indexed="0"/>
      <name val="Arial"/>
      <family val="2"/>
    </font>
    <font>
      <sz val="9"/>
      <color indexed="0"/>
      <name val="Arial"/>
      <family val="2"/>
    </font>
    <font>
      <sz val="9"/>
      <color theme="1"/>
      <name val="Calibri"/>
      <family val="2"/>
    </font>
    <font>
      <sz val="10"/>
      <name val="MS Serif"/>
      <family val="1"/>
    </font>
    <font>
      <b/>
      <sz val="9"/>
      <color indexed="2"/>
      <name val="Arial"/>
      <family val="2"/>
    </font>
    <font>
      <sz val="9"/>
      <color indexed="2"/>
      <name val="Arial"/>
      <family val="2"/>
    </font>
    <font>
      <sz val="10"/>
      <color indexed="16"/>
      <name val="MS Serif"/>
      <family val="1"/>
    </font>
    <font>
      <sz val="12"/>
      <name val="Weiss"/>
    </font>
    <font>
      <sz val="10"/>
      <name val="Arial MT"/>
    </font>
    <font>
      <sz val="9"/>
      <name val="Geneva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sz val="11"/>
      <name val="ＭＳ 明朝"/>
      <family val="1"/>
      <charset val="128"/>
    </font>
    <font>
      <b/>
      <sz val="18"/>
      <name val="Arial"/>
      <family val="2"/>
    </font>
    <font>
      <sz val="8"/>
      <color theme="1"/>
      <name val="Calibri"/>
      <family val="2"/>
      <scheme val="minor"/>
    </font>
    <font>
      <sz val="8"/>
      <color theme="0" tint="-0.34998626667073579"/>
      <name val="Verdan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sz val="10"/>
      <name val="Calibri"/>
      <family val="2"/>
      <scheme val="minor"/>
    </font>
    <font>
      <sz val="8"/>
      <name val="Verdana"/>
      <family val="2"/>
    </font>
    <font>
      <sz val="8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sz val="9.5"/>
      <color rgb="FF000000"/>
      <name val="Calibri"/>
      <family val="2"/>
    </font>
    <font>
      <b/>
      <sz val="9"/>
      <color theme="1"/>
      <name val="Calibri"/>
      <family val="2"/>
      <scheme val="minor"/>
    </font>
    <font>
      <b/>
      <sz val="9.5"/>
      <color theme="1"/>
      <name val="Calibri"/>
      <family val="2"/>
    </font>
    <font>
      <sz val="9.5"/>
      <color theme="1"/>
      <name val="Calibri"/>
      <family val="2"/>
    </font>
  </fonts>
  <fills count="9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5770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9"/>
        <bgColor indexed="1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mediumGray">
        <fgColor indexed="22"/>
      </patternFill>
    </fill>
    <fill>
      <patternFill patternType="lightGray">
        <fgColor indexed="1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19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19"/>
      </patternFill>
    </fill>
    <fill>
      <patternFill patternType="darkTrellis">
        <fgColor indexed="13"/>
        <bgColor indexed="9"/>
      </patternFill>
    </fill>
    <fill>
      <patternFill patternType="lightGray">
        <fgColor indexed="38"/>
        <bgColor indexed="23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gray0625"/>
    </fill>
    <fill>
      <patternFill patternType="solid">
        <fgColor indexed="9"/>
        <bgColor indexed="19"/>
      </patternFill>
    </fill>
    <fill>
      <patternFill patternType="solid">
        <fgColor indexed="9"/>
        <b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1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gray125">
        <fgColor indexed="8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2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1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0"/>
      </left>
      <right/>
      <top/>
      <bottom/>
      <diagonal/>
    </border>
  </borders>
  <cellStyleXfs count="9726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5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9" fillId="7" borderId="1" applyNumberFormat="0" applyAlignment="0" applyProtection="0"/>
    <xf numFmtId="0" fontId="11" fillId="3" borderId="0" applyNumberFormat="0" applyBorder="0" applyAlignment="0" applyProtection="0"/>
    <xf numFmtId="0" fontId="21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7" fillId="0" borderId="0"/>
    <xf numFmtId="0" fontId="9" fillId="23" borderId="4" applyNumberFormat="0" applyFont="0" applyAlignment="0" applyProtection="0"/>
    <xf numFmtId="0" fontId="26" fillId="0" borderId="5" applyNumberFormat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" fillId="16" borderId="6" applyNumberFormat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170" fontId="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4" fillId="0" borderId="0"/>
    <xf numFmtId="0" fontId="49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175" fontId="7" fillId="0" borderId="0"/>
    <xf numFmtId="177" fontId="53" fillId="0" borderId="0"/>
    <xf numFmtId="178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181" fontId="54" fillId="0" borderId="0"/>
    <xf numFmtId="0" fontId="55" fillId="0" borderId="0">
      <alignment horizontal="right"/>
    </xf>
    <xf numFmtId="182" fontId="55" fillId="0" borderId="0">
      <alignment horizontal="right"/>
    </xf>
    <xf numFmtId="183" fontId="56" fillId="0" borderId="0"/>
    <xf numFmtId="184" fontId="56" fillId="0" borderId="0"/>
    <xf numFmtId="185" fontId="56" fillId="0" borderId="0"/>
    <xf numFmtId="9" fontId="56" fillId="0" borderId="0"/>
    <xf numFmtId="172" fontId="56" fillId="0" borderId="0"/>
    <xf numFmtId="0" fontId="56" fillId="0" borderId="0"/>
    <xf numFmtId="10" fontId="56" fillId="0" borderId="0"/>
    <xf numFmtId="10" fontId="56" fillId="0" borderId="0"/>
    <xf numFmtId="0" fontId="57" fillId="0" borderId="0" applyFont="0" applyFill="0" applyBorder="0" applyAlignment="0" applyProtection="0">
      <alignment horizontal="right"/>
    </xf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>
      <alignment horizontal="right"/>
    </xf>
    <xf numFmtId="0" fontId="59" fillId="0" borderId="0" applyNumberFormat="0" applyFont="0" applyFill="0" applyBorder="0" applyAlignment="0" applyProtection="0"/>
    <xf numFmtId="186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38" fontId="60" fillId="0" borderId="0" applyFont="0" applyFill="0" applyBorder="0" applyAlignment="0" applyProtection="0"/>
    <xf numFmtId="0" fontId="62" fillId="0" borderId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77" fontId="53" fillId="0" borderId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4" fontId="56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177" fontId="53" fillId="0" borderId="0"/>
    <xf numFmtId="0" fontId="63" fillId="0" borderId="0"/>
    <xf numFmtId="196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6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7" fontId="5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7" fontId="5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7" fillId="22" borderId="0" applyNumberFormat="0" applyFont="0" applyAlignment="0" applyProtection="0"/>
    <xf numFmtId="0" fontId="7" fillId="22" borderId="0" applyNumberFormat="0" applyFon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59" fillId="0" borderId="0" applyNumberFormat="0" applyFill="0" applyBorder="0" applyAlignment="0" applyProtection="0"/>
    <xf numFmtId="197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9" fontId="56" fillId="0" borderId="0" applyFont="0" applyFill="0" applyBorder="0" applyAlignment="0" applyProtection="0"/>
    <xf numFmtId="197" fontId="65" fillId="0" borderId="0" applyFont="0" applyFill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Protection="0">
      <alignment horizontal="right"/>
    </xf>
    <xf numFmtId="201" fontId="7" fillId="0" borderId="0" applyFont="0" applyFill="0" applyBorder="0" applyAlignment="0" applyProtection="0"/>
    <xf numFmtId="203" fontId="56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177" fontId="5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3" fillId="0" borderId="0"/>
    <xf numFmtId="177" fontId="5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05" fontId="7" fillId="0" borderId="0" applyFont="0" applyFill="0" applyBorder="0" applyAlignment="0" applyProtection="0"/>
    <xf numFmtId="187" fontId="7" fillId="0" borderId="0" applyFont="0" applyFill="0" applyBorder="0" applyProtection="0">
      <alignment horizontal="right"/>
    </xf>
    <xf numFmtId="3" fontId="56" fillId="0" borderId="0" applyFont="0" applyFill="0" applyBorder="0" applyAlignment="0" applyProtection="0"/>
    <xf numFmtId="206" fontId="66" fillId="0" borderId="0" applyFont="0" applyFill="0" applyBorder="0" applyAlignment="0" applyProtection="0"/>
    <xf numFmtId="17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8" fontId="56" fillId="0" borderId="0" applyFont="0" applyFill="0" applyBorder="0" applyAlignment="0" applyProtection="0"/>
    <xf numFmtId="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0" fontId="63" fillId="0" borderId="0"/>
    <xf numFmtId="0" fontId="67" fillId="0" borderId="0">
      <alignment vertical="top"/>
    </xf>
    <xf numFmtId="177" fontId="53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9" fillId="0" borderId="0" applyNumberFormat="0" applyFill="0" applyBorder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" fillId="0" borderId="31" applyNumberFormat="0" applyFont="0" applyFill="0" applyAlignment="0" applyProtection="0"/>
    <xf numFmtId="0" fontId="7" fillId="0" borderId="31" applyNumberFormat="0" applyFont="0" applyFill="0" applyAlignment="0" applyProtection="0"/>
    <xf numFmtId="0" fontId="70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centerContinuous"/>
    </xf>
    <xf numFmtId="0" fontId="71" fillId="0" borderId="0" applyNumberFormat="0" applyFill="0" applyProtection="0">
      <alignment horizontal="centerContinuous"/>
    </xf>
    <xf numFmtId="0" fontId="63" fillId="0" borderId="0"/>
    <xf numFmtId="0" fontId="63" fillId="0" borderId="0"/>
    <xf numFmtId="0" fontId="6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63" fillId="0" borderId="0"/>
    <xf numFmtId="210" fontId="58" fillId="0" borderId="0" applyFont="0" applyFill="0" applyBorder="0" applyAlignment="0" applyProtection="0"/>
    <xf numFmtId="211" fontId="58" fillId="0" borderId="0" applyFont="0" applyFill="0" applyBorder="0" applyAlignment="0" applyProtection="0"/>
    <xf numFmtId="212" fontId="56" fillId="0" borderId="0" applyFont="0" applyFill="0" applyBorder="0" applyAlignment="0" applyProtection="0"/>
    <xf numFmtId="213" fontId="56" fillId="0" borderId="0"/>
    <xf numFmtId="214" fontId="56" fillId="0" borderId="0"/>
    <xf numFmtId="215" fontId="56" fillId="0" borderId="0"/>
    <xf numFmtId="216" fontId="56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8" fillId="0" borderId="0"/>
    <xf numFmtId="0" fontId="58" fillId="0" borderId="0"/>
    <xf numFmtId="0" fontId="56" fillId="0" borderId="0"/>
    <xf numFmtId="9" fontId="7" fillId="0" borderId="0"/>
    <xf numFmtId="0" fontId="56" fillId="0" borderId="0"/>
    <xf numFmtId="0" fontId="7" fillId="0" borderId="0"/>
    <xf numFmtId="0" fontId="7" fillId="0" borderId="0"/>
    <xf numFmtId="0" fontId="72" fillId="0" borderId="0"/>
    <xf numFmtId="0" fontId="72" fillId="0" borderId="0"/>
    <xf numFmtId="2" fontId="72" fillId="0" borderId="0"/>
    <xf numFmtId="10" fontId="72" fillId="0" borderId="0"/>
    <xf numFmtId="204" fontId="66" fillId="0" borderId="31" applyFont="0" applyFill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17" fontId="7" fillId="0" borderId="0">
      <alignment horizontal="left"/>
    </xf>
    <xf numFmtId="217" fontId="7" fillId="0" borderId="0">
      <alignment horizontal="left"/>
    </xf>
    <xf numFmtId="217" fontId="7" fillId="0" borderId="0">
      <alignment horizontal="left"/>
    </xf>
    <xf numFmtId="218" fontId="7" fillId="0" borderId="0">
      <alignment horizontal="left"/>
    </xf>
    <xf numFmtId="218" fontId="7" fillId="0" borderId="0">
      <alignment horizontal="left"/>
    </xf>
    <xf numFmtId="218" fontId="7" fillId="0" borderId="0">
      <alignment horizontal="left"/>
    </xf>
    <xf numFmtId="172" fontId="73" fillId="0" borderId="0" applyAlignment="0"/>
    <xf numFmtId="3" fontId="74" fillId="56" borderId="0">
      <alignment horizontal="left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3" fontId="75" fillId="57" borderId="0"/>
    <xf numFmtId="0" fontId="58" fillId="58" borderId="21"/>
    <xf numFmtId="219" fontId="73" fillId="0" borderId="0">
      <alignment horizontal="right"/>
    </xf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37" fontId="76" fillId="0" borderId="0">
      <alignment horizont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37" fontId="78" fillId="0" borderId="0"/>
    <xf numFmtId="37" fontId="79" fillId="0" borderId="0"/>
    <xf numFmtId="37" fontId="80" fillId="0" borderId="0"/>
    <xf numFmtId="0" fontId="81" fillId="59" borderId="32">
      <alignment horizontal="center"/>
    </xf>
    <xf numFmtId="0" fontId="82" fillId="57" borderId="0"/>
    <xf numFmtId="0" fontId="83" fillId="57" borderId="0">
      <alignment horizontal="center"/>
    </xf>
    <xf numFmtId="0" fontId="84" fillId="57" borderId="0">
      <alignment horizontal="left"/>
    </xf>
    <xf numFmtId="3" fontId="82" fillId="60" borderId="0">
      <alignment horizontal="left"/>
    </xf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220" fontId="85" fillId="0" borderId="0" applyFont="0" applyFill="0" applyBorder="0" applyAlignment="0" applyProtection="0"/>
    <xf numFmtId="221" fontId="85" fillId="0" borderId="0" applyFont="0" applyFill="0" applyBorder="0" applyAlignment="0" applyProtection="0"/>
    <xf numFmtId="222" fontId="85" fillId="0" borderId="0" applyFont="0" applyFill="0" applyBorder="0" applyAlignment="0" applyProtection="0"/>
    <xf numFmtId="0" fontId="86" fillId="0" borderId="0" applyFont="0">
      <alignment horizontal="centerContinuous"/>
    </xf>
    <xf numFmtId="189" fontId="87" fillId="0" borderId="0"/>
    <xf numFmtId="38" fontId="88" fillId="61" borderId="21"/>
    <xf numFmtId="223" fontId="89" fillId="0" borderId="0">
      <alignment horizontal="center" vertical="center"/>
    </xf>
    <xf numFmtId="10" fontId="7" fillId="62" borderId="0" applyFont="0" applyBorder="0" applyAlignment="0">
      <protection locked="0"/>
    </xf>
    <xf numFmtId="224" fontId="7" fillId="62" borderId="0" applyBorder="0" applyAlignment="0">
      <protection locked="0"/>
    </xf>
    <xf numFmtId="37" fontId="90" fillId="63" borderId="22" applyBorder="0" applyProtection="0">
      <alignment vertical="center"/>
    </xf>
    <xf numFmtId="1" fontId="52" fillId="0" borderId="23">
      <alignment horizontal="right"/>
    </xf>
    <xf numFmtId="3" fontId="91" fillId="64" borderId="33">
      <alignment horizontal="center"/>
    </xf>
    <xf numFmtId="3" fontId="92" fillId="65" borderId="32" applyNumberFormat="0">
      <alignment horizontal="center"/>
    </xf>
    <xf numFmtId="14" fontId="70" fillId="66" borderId="34" applyNumberFormat="0" applyFont="0" applyBorder="0" applyAlignment="0" applyProtection="0">
      <alignment horizontal="center" vertical="center"/>
    </xf>
    <xf numFmtId="38" fontId="92" fillId="16" borderId="32">
      <alignment horizontal="center"/>
    </xf>
    <xf numFmtId="0" fontId="93" fillId="0" borderId="26">
      <protection hidden="1"/>
    </xf>
    <xf numFmtId="0" fontId="58" fillId="0" borderId="0">
      <alignment horizontal="centerContinuous"/>
    </xf>
    <xf numFmtId="0" fontId="58" fillId="0" borderId="0">
      <alignment horizontal="centerContinuous"/>
    </xf>
    <xf numFmtId="0" fontId="86" fillId="0" borderId="5">
      <alignment horizontal="centerContinuous"/>
    </xf>
    <xf numFmtId="0" fontId="7" fillId="0" borderId="0"/>
    <xf numFmtId="0" fontId="94" fillId="0" borderId="0"/>
    <xf numFmtId="183" fontId="94" fillId="0" borderId="0"/>
    <xf numFmtId="184" fontId="94" fillId="0" borderId="0"/>
    <xf numFmtId="185" fontId="94" fillId="0" borderId="0"/>
    <xf numFmtId="9" fontId="94" fillId="0" borderId="0"/>
    <xf numFmtId="225" fontId="94" fillId="0" borderId="0">
      <alignment horizontal="right"/>
    </xf>
    <xf numFmtId="1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13" fontId="94" fillId="0" borderId="0"/>
    <xf numFmtId="214" fontId="94" fillId="0" borderId="0"/>
    <xf numFmtId="215" fontId="94" fillId="0" borderId="0"/>
    <xf numFmtId="171" fontId="94" fillId="0" borderId="0"/>
    <xf numFmtId="0" fontId="56" fillId="0" borderId="0"/>
    <xf numFmtId="171" fontId="7" fillId="0" borderId="0"/>
    <xf numFmtId="0" fontId="94" fillId="0" borderId="0"/>
    <xf numFmtId="170" fontId="94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95" fillId="67" borderId="35"/>
    <xf numFmtId="1" fontId="96" fillId="67" borderId="36">
      <alignment horizontal="center"/>
    </xf>
    <xf numFmtId="3" fontId="97" fillId="0" borderId="37">
      <alignment horizontal="center"/>
    </xf>
    <xf numFmtId="38" fontId="98" fillId="0" borderId="0" applyNumberFormat="0" applyFill="0" applyBorder="0" applyAlignment="0" applyProtection="0"/>
    <xf numFmtId="0" fontId="99" fillId="0" borderId="0" applyFont="0" applyFill="0" applyBorder="0" applyAlignment="0" applyProtection="0">
      <alignment horizontal="right"/>
    </xf>
    <xf numFmtId="0" fontId="7" fillId="0" borderId="0" applyFont="0" applyFill="0" applyBorder="0" applyAlignment="0" applyProtection="0">
      <alignment horizontal="right"/>
    </xf>
    <xf numFmtId="0" fontId="100" fillId="0" borderId="0" applyNumberFormat="0" applyFill="0" applyBorder="0" applyAlignment="0" applyProtection="0"/>
    <xf numFmtId="0" fontId="101" fillId="0" borderId="0"/>
    <xf numFmtId="0" fontId="7" fillId="0" borderId="0"/>
    <xf numFmtId="0" fontId="7" fillId="0" borderId="0"/>
    <xf numFmtId="171" fontId="56" fillId="0" borderId="0"/>
    <xf numFmtId="0" fontId="56" fillId="0" borderId="0"/>
    <xf numFmtId="0" fontId="7" fillId="0" borderId="0"/>
    <xf numFmtId="226" fontId="102" fillId="0" borderId="0" applyNumberFormat="0" applyFill="0" applyBorder="0" applyAlignment="0"/>
    <xf numFmtId="0" fontId="103" fillId="0" borderId="0" applyNumberFormat="0"/>
    <xf numFmtId="0" fontId="104" fillId="0" borderId="5"/>
    <xf numFmtId="0" fontId="105" fillId="0" borderId="0" applyNumberFormat="0"/>
    <xf numFmtId="0" fontId="86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189" fontId="106" fillId="0" borderId="0"/>
    <xf numFmtId="0" fontId="106" fillId="0" borderId="0">
      <alignment vertical="center"/>
    </xf>
    <xf numFmtId="227" fontId="107" fillId="0" borderId="38"/>
    <xf numFmtId="37" fontId="108" fillId="0" borderId="39" applyNumberFormat="0" applyFont="0" applyFill="0" applyAlignment="0" applyProtection="0"/>
    <xf numFmtId="37" fontId="108" fillId="0" borderId="40" applyNumberFormat="0" applyFont="0" applyFill="0" applyAlignment="0" applyProtection="0"/>
    <xf numFmtId="0" fontId="98" fillId="0" borderId="5" applyNumberFormat="0" applyFont="0" applyFill="0" applyAlignment="0" applyProtection="0"/>
    <xf numFmtId="171" fontId="56" fillId="0" borderId="0"/>
    <xf numFmtId="171" fontId="94" fillId="0" borderId="40"/>
    <xf numFmtId="170" fontId="94" fillId="0" borderId="40"/>
    <xf numFmtId="0" fontId="109" fillId="0" borderId="5">
      <alignment horizontal="centerContinuous"/>
    </xf>
    <xf numFmtId="228" fontId="56" fillId="0" borderId="0" applyFont="0" applyFill="0" applyBorder="0" applyAlignment="0" applyProtection="0"/>
    <xf numFmtId="229" fontId="94" fillId="0" borderId="0"/>
    <xf numFmtId="230" fontId="94" fillId="0" borderId="0"/>
    <xf numFmtId="231" fontId="94" fillId="0" borderId="0"/>
    <xf numFmtId="0" fontId="110" fillId="0" borderId="0"/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37" fontId="56" fillId="0" borderId="0">
      <alignment horizontal="center"/>
    </xf>
    <xf numFmtId="0" fontId="56" fillId="0" borderId="0"/>
    <xf numFmtId="39" fontId="112" fillId="0" borderId="0" applyFill="0" applyBorder="0" applyAlignment="0"/>
    <xf numFmtId="232" fontId="7" fillId="0" borderId="0" applyFill="0" applyBorder="0" applyAlignment="0"/>
    <xf numFmtId="233" fontId="7" fillId="0" borderId="0" applyFill="0" applyBorder="0" applyAlignment="0"/>
    <xf numFmtId="234" fontId="7" fillId="0" borderId="0" applyFill="0" applyBorder="0" applyAlignment="0"/>
    <xf numFmtId="235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113" fillId="57" borderId="0" applyFont="0" applyAlignment="0">
      <alignment horizontal="left"/>
    </xf>
    <xf numFmtId="0" fontId="12" fillId="16" borderId="1" applyNumberFormat="0" applyAlignment="0" applyProtection="0"/>
    <xf numFmtId="0" fontId="12" fillId="16" borderId="1" applyNumberFormat="0" applyAlignment="0" applyProtection="0"/>
    <xf numFmtId="0" fontId="1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" fontId="110" fillId="67" borderId="33">
      <alignment horizontal="center"/>
    </xf>
    <xf numFmtId="0" fontId="91" fillId="0" borderId="0" applyFill="0" applyBorder="0" applyProtection="0">
      <alignment horizontal="center"/>
      <protection locked="0"/>
    </xf>
    <xf numFmtId="0" fontId="102" fillId="0" borderId="0" applyFill="0" applyBorder="0" applyProtection="0">
      <alignment horizontal="center"/>
    </xf>
    <xf numFmtId="1" fontId="115" fillId="0" borderId="0"/>
    <xf numFmtId="0" fontId="13" fillId="17" borderId="2" applyNumberFormat="0" applyAlignment="0" applyProtection="0"/>
    <xf numFmtId="0" fontId="13" fillId="17" borderId="2" applyNumberFormat="0" applyAlignment="0" applyProtection="0"/>
    <xf numFmtId="171" fontId="56" fillId="0" borderId="0"/>
    <xf numFmtId="0" fontId="52" fillId="68" borderId="41" applyFont="0" applyFill="0" applyBorder="0"/>
    <xf numFmtId="0" fontId="51" fillId="0" borderId="26"/>
    <xf numFmtId="238" fontId="116" fillId="57" borderId="27">
      <alignment horizontal="right"/>
    </xf>
    <xf numFmtId="0" fontId="72" fillId="0" borderId="0">
      <alignment horizontal="center" wrapText="1"/>
      <protection hidden="1"/>
    </xf>
    <xf numFmtId="0" fontId="52" fillId="0" borderId="25">
      <alignment horizontal="center"/>
    </xf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40" fontId="87" fillId="0" borderId="0" applyFont="0"/>
    <xf numFmtId="236" fontId="7" fillId="0" borderId="0" applyFont="0" applyFill="0" applyBorder="0" applyAlignment="0" applyProtection="0"/>
    <xf numFmtId="0" fontId="118" fillId="0" borderId="0" applyFont="0" applyFill="0" applyBorder="0" applyAlignment="0" applyProtection="0"/>
    <xf numFmtId="40" fontId="118" fillId="0" borderId="0" applyFont="0" applyFill="0" applyBorder="0" applyAlignment="0" applyProtection="0"/>
    <xf numFmtId="241" fontId="119" fillId="0" borderId="0" applyFont="0" applyFill="0" applyBorder="0" applyAlignment="0" applyProtection="0">
      <alignment horizontal="right"/>
    </xf>
    <xf numFmtId="242" fontId="119" fillId="0" borderId="0" applyFont="0" applyFill="0" applyBorder="0" applyAlignment="0" applyProtection="0"/>
    <xf numFmtId="243" fontId="89" fillId="0" borderId="0" applyFont="0" applyFill="0" applyBorder="0" applyAlignment="0" applyProtection="0"/>
    <xf numFmtId="39" fontId="120" fillId="0" borderId="0" applyFont="0" applyFill="0" applyBorder="0" applyAlignment="0" applyProtection="0"/>
    <xf numFmtId="244" fontId="121" fillId="0" borderId="0" applyFont="0" applyFill="0" applyBorder="0" applyAlignment="0" applyProtection="0"/>
    <xf numFmtId="245" fontId="7" fillId="0" borderId="0" applyFont="0" applyFill="0" applyBorder="0" applyAlignment="0" applyProtection="0">
      <alignment horizontal="right"/>
    </xf>
    <xf numFmtId="226" fontId="122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8" fontId="56" fillId="0" borderId="0" applyFill="0" applyBorder="0" applyProtection="0">
      <alignment horizontal="center"/>
    </xf>
    <xf numFmtId="3" fontId="56" fillId="0" borderId="0" applyFont="0" applyFill="0" applyBorder="0" applyAlignment="0" applyProtection="0"/>
    <xf numFmtId="0" fontId="123" fillId="0" borderId="0"/>
    <xf numFmtId="0" fontId="124" fillId="0" borderId="0"/>
    <xf numFmtId="0" fontId="123" fillId="0" borderId="0"/>
    <xf numFmtId="0" fontId="124" fillId="0" borderId="0"/>
    <xf numFmtId="3" fontId="125" fillId="0" borderId="0">
      <alignment horizontal="center"/>
    </xf>
    <xf numFmtId="0" fontId="126" fillId="69" borderId="0">
      <alignment horizontal="center" vertical="center" wrapText="1"/>
    </xf>
    <xf numFmtId="0" fontId="127" fillId="0" borderId="0" applyFill="0" applyBorder="0" applyAlignment="0" applyProtection="0">
      <protection locked="0"/>
    </xf>
    <xf numFmtId="177" fontId="128" fillId="0" borderId="0" applyFill="0" applyBorder="0">
      <alignment horizontal="left"/>
    </xf>
    <xf numFmtId="246" fontId="86" fillId="0" borderId="0" applyFont="0" applyFill="0" applyBorder="0" applyAlignment="0">
      <alignment horizontal="right"/>
      <protection locked="0"/>
    </xf>
    <xf numFmtId="247" fontId="7" fillId="0" borderId="0" applyFill="0" applyBorder="0">
      <alignment horizontal="right"/>
      <protection locked="0"/>
    </xf>
    <xf numFmtId="211" fontId="7" fillId="0" borderId="0">
      <alignment horizontal="right"/>
    </xf>
    <xf numFmtId="232" fontId="7" fillId="0" borderId="0" applyFont="0" applyFill="0" applyBorder="0" applyAlignment="0" applyProtection="0"/>
    <xf numFmtId="0" fontId="129" fillId="0" borderId="0" applyFont="0" applyFill="0" applyBorder="0" applyAlignment="0" applyProtection="0"/>
    <xf numFmtId="248" fontId="51" fillId="0" borderId="0" applyFont="0" applyFill="0" applyBorder="0" applyAlignment="0"/>
    <xf numFmtId="0" fontId="129" fillId="0" borderId="0" applyFont="0" applyFill="0" applyBorder="0" applyAlignment="0" applyProtection="0"/>
    <xf numFmtId="249" fontId="119" fillId="0" borderId="0" applyFont="0" applyFill="0" applyBorder="0" applyAlignment="0" applyProtection="0">
      <alignment horizontal="right"/>
    </xf>
    <xf numFmtId="250" fontId="121" fillId="0" borderId="0" applyFont="0" applyFill="0" applyBorder="0" applyAlignment="0" applyProtection="0"/>
    <xf numFmtId="251" fontId="120" fillId="0" borderId="0" applyFont="0" applyFill="0" applyBorder="0" applyAlignment="0" applyProtection="0"/>
    <xf numFmtId="252" fontId="121" fillId="0" borderId="0" applyFont="0" applyFill="0" applyBorder="0" applyAlignment="0" applyProtection="0"/>
    <xf numFmtId="253" fontId="7" fillId="0" borderId="0" applyFont="0" applyFill="0" applyBorder="0" applyAlignment="0" applyProtection="0">
      <alignment horizontal="right"/>
    </xf>
    <xf numFmtId="210" fontId="7" fillId="0" borderId="0" applyFont="0" applyFill="0" applyBorder="0" applyAlignment="0" applyProtection="0"/>
    <xf numFmtId="254" fontId="56" fillId="0" borderId="0" applyFont="0" applyFill="0" applyBorder="0" applyAlignment="0" applyProtection="0"/>
    <xf numFmtId="0" fontId="94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3" fontId="97" fillId="57" borderId="0" applyNumberFormat="0" applyAlignment="0"/>
    <xf numFmtId="255" fontId="56" fillId="0" borderId="0" applyFont="0" applyFill="0" applyBorder="0" applyAlignment="0" applyProtection="0"/>
    <xf numFmtId="14" fontId="7" fillId="0" borderId="0" applyFont="0" applyFill="0" applyBorder="0" applyAlignment="0" applyProtection="0">
      <alignment vertical="center"/>
    </xf>
    <xf numFmtId="15" fontId="52" fillId="0" borderId="0" applyFill="0" applyBorder="0" applyAlignment="0"/>
    <xf numFmtId="15" fontId="52" fillId="0" borderId="0" applyFill="0" applyBorder="0" applyAlignment="0"/>
    <xf numFmtId="226" fontId="52" fillId="62" borderId="0" applyFont="0" applyFill="0" applyBorder="0" applyAlignment="0" applyProtection="0"/>
    <xf numFmtId="226" fontId="52" fillId="62" borderId="0" applyFont="0" applyFill="0" applyBorder="0" applyAlignment="0" applyProtection="0"/>
    <xf numFmtId="256" fontId="7" fillId="62" borderId="42" applyFont="0" applyFill="0" applyBorder="0" applyAlignment="0" applyProtection="0"/>
    <xf numFmtId="256" fontId="7" fillId="62" borderId="42" applyFont="0" applyFill="0" applyBorder="0" applyAlignment="0" applyProtection="0"/>
    <xf numFmtId="257" fontId="7" fillId="62" borderId="0" applyFont="0" applyFill="0" applyBorder="0" applyAlignment="0" applyProtection="0"/>
    <xf numFmtId="257" fontId="7" fillId="62" borderId="0" applyFont="0" applyFill="0" applyBorder="0" applyAlignment="0" applyProtection="0"/>
    <xf numFmtId="17" fontId="52" fillId="0" borderId="0" applyFill="0" applyBorder="0">
      <alignment horizontal="right"/>
    </xf>
    <xf numFmtId="17" fontId="52" fillId="0" borderId="0" applyFill="0" applyBorder="0">
      <alignment horizontal="right"/>
    </xf>
    <xf numFmtId="258" fontId="7" fillId="0" borderId="5"/>
    <xf numFmtId="258" fontId="7" fillId="0" borderId="5"/>
    <xf numFmtId="258" fontId="7" fillId="0" borderId="5"/>
    <xf numFmtId="14" fontId="52" fillId="70" borderId="24" applyFill="0" applyBorder="0">
      <alignment horizontal="right"/>
    </xf>
    <xf numFmtId="259" fontId="119" fillId="0" borderId="0" applyFont="0" applyFill="0" applyBorder="0" applyAlignment="0" applyProtection="0"/>
    <xf numFmtId="14" fontId="82" fillId="0" borderId="0" applyFill="0" applyBorder="0" applyAlignment="0"/>
    <xf numFmtId="14" fontId="89" fillId="0" borderId="0" applyFont="0" applyFill="0" applyBorder="0" applyAlignment="0" applyProtection="0"/>
    <xf numFmtId="0" fontId="58" fillId="0" borderId="0"/>
    <xf numFmtId="256" fontId="7" fillId="0" borderId="0" applyFill="0" applyBorder="0">
      <alignment horizontal="right"/>
    </xf>
    <xf numFmtId="256" fontId="7" fillId="0" borderId="0" applyFill="0" applyBorder="0">
      <alignment horizontal="right"/>
    </xf>
    <xf numFmtId="0" fontId="55" fillId="0" borderId="0">
      <alignment horizontal="right"/>
    </xf>
    <xf numFmtId="0" fontId="55" fillId="0" borderId="0">
      <alignment horizontal="right"/>
    </xf>
    <xf numFmtId="39" fontId="124" fillId="0" borderId="0" applyFont="0" applyFill="0" applyBorder="0" applyAlignment="0" applyProtection="0"/>
    <xf numFmtId="219" fontId="55" fillId="0" borderId="0" applyFont="0" applyFill="0" applyBorder="0" applyAlignment="0"/>
    <xf numFmtId="0" fontId="130" fillId="71" borderId="25" applyNumberFormat="0" applyBorder="0" applyAlignment="0">
      <alignment horizontal="center"/>
      <protection hidden="1"/>
    </xf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131" fillId="0" borderId="0">
      <protection locked="0"/>
    </xf>
    <xf numFmtId="0" fontId="7" fillId="0" borderId="0"/>
    <xf numFmtId="3" fontId="132" fillId="72" borderId="32">
      <alignment horizontal="center"/>
    </xf>
    <xf numFmtId="260" fontId="56" fillId="0" borderId="0" applyFill="0" applyBorder="0" applyProtection="0">
      <alignment horizontal="center"/>
    </xf>
    <xf numFmtId="261" fontId="56" fillId="0" borderId="0">
      <alignment horizontal="center"/>
    </xf>
    <xf numFmtId="262" fontId="133" fillId="0" borderId="0"/>
    <xf numFmtId="263" fontId="7" fillId="0" borderId="0" applyFont="0" applyFill="0" applyBorder="0" applyAlignment="0" applyProtection="0"/>
    <xf numFmtId="263" fontId="82" fillId="0" borderId="0" applyFont="0" applyFill="0" applyBorder="0" applyAlignment="0" applyProtection="0">
      <protection locked="0"/>
    </xf>
    <xf numFmtId="165" fontId="51" fillId="0" borderId="0"/>
    <xf numFmtId="165" fontId="51" fillId="0" borderId="0"/>
    <xf numFmtId="264" fontId="119" fillId="0" borderId="43" applyNumberFormat="0" applyFont="0" applyFill="0" applyAlignment="0" applyProtection="0"/>
    <xf numFmtId="172" fontId="58" fillId="0" borderId="44" applyFill="0" applyBorder="0" applyAlignment="0">
      <alignment horizontal="centerContinuous"/>
    </xf>
    <xf numFmtId="0" fontId="134" fillId="0" borderId="0">
      <protection locked="0"/>
    </xf>
    <xf numFmtId="0" fontId="134" fillId="0" borderId="0">
      <protection locked="0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265" fontId="58" fillId="0" borderId="0" applyFont="0" applyFill="0" applyBorder="0" applyAlignment="0" applyProtection="0">
      <alignment horizontal="right"/>
    </xf>
    <xf numFmtId="0" fontId="7" fillId="0" borderId="0"/>
    <xf numFmtId="0" fontId="7" fillId="0" borderId="0"/>
    <xf numFmtId="266" fontId="7" fillId="0" borderId="0" applyFont="0" applyFill="0" applyBorder="0" applyAlignment="0" applyProtection="0"/>
    <xf numFmtId="266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24" fillId="0" borderId="0"/>
    <xf numFmtId="267" fontId="135" fillId="57" borderId="21"/>
    <xf numFmtId="0" fontId="131" fillId="0" borderId="0">
      <protection locked="0"/>
    </xf>
    <xf numFmtId="37" fontId="136" fillId="0" borderId="0" applyNumberFormat="0" applyFill="0" applyBorder="0" applyAlignment="0" applyProtection="0"/>
    <xf numFmtId="0" fontId="131" fillId="0" borderId="0">
      <protection locked="0"/>
    </xf>
    <xf numFmtId="0" fontId="133" fillId="0" borderId="0"/>
    <xf numFmtId="268" fontId="7" fillId="62" borderId="0" applyFont="0" applyFill="0" applyBorder="0" applyAlignment="0"/>
    <xf numFmtId="268" fontId="7" fillId="62" borderId="0" applyFont="0" applyFill="0" applyBorder="0" applyAlignment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37" fillId="0" borderId="0" applyFill="0" applyBorder="0" applyProtection="0">
      <alignment horizontal="left"/>
    </xf>
    <xf numFmtId="0" fontId="7" fillId="0" borderId="0"/>
    <xf numFmtId="38" fontId="138" fillId="0" borderId="26" applyBorder="0"/>
    <xf numFmtId="10" fontId="7" fillId="62" borderId="0" applyNumberFormat="0" applyFont="0" applyBorder="0" applyAlignment="0"/>
    <xf numFmtId="10" fontId="7" fillId="62" borderId="0" applyNumberFormat="0" applyFont="0" applyBorder="0" applyAlignment="0"/>
    <xf numFmtId="0" fontId="58" fillId="0" borderId="23" applyBorder="0"/>
    <xf numFmtId="4" fontId="7" fillId="0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38" fontId="51" fillId="57" borderId="0" applyNumberFormat="0" applyBorder="0" applyAlignment="0" applyProtection="0"/>
    <xf numFmtId="38" fontId="51" fillId="57" borderId="0" applyNumberFormat="0" applyBorder="0" applyAlignment="0" applyProtection="0"/>
    <xf numFmtId="38" fontId="51" fillId="57" borderId="0" applyNumberFormat="0" applyBorder="0" applyAlignment="0" applyProtection="0"/>
    <xf numFmtId="168" fontId="91" fillId="0" borderId="0"/>
    <xf numFmtId="0" fontId="7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0" fontId="139" fillId="0" borderId="0" applyNumberFormat="0" applyFill="0" applyProtection="0">
      <alignment horizontal="left"/>
    </xf>
    <xf numFmtId="0" fontId="140" fillId="0" borderId="0" applyFont="0">
      <alignment horizontal="centerContinuous"/>
    </xf>
    <xf numFmtId="269" fontId="56" fillId="0" borderId="0"/>
    <xf numFmtId="0" fontId="139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269" fontId="56" fillId="0" borderId="0"/>
    <xf numFmtId="269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0" fontId="139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109" fillId="0" borderId="39">
      <alignment horizontal="centerContinuous"/>
    </xf>
    <xf numFmtId="0" fontId="141" fillId="0" borderId="0">
      <alignment horizontal="centerContinuous"/>
    </xf>
    <xf numFmtId="270" fontId="119" fillId="0" borderId="0" applyFont="0" applyFill="0" applyBorder="0" applyAlignment="0" applyProtection="0">
      <alignment horizontal="right"/>
    </xf>
    <xf numFmtId="0" fontId="86" fillId="0" borderId="0" applyFont="0">
      <alignment horizontal="centerContinuous"/>
    </xf>
    <xf numFmtId="0" fontId="142" fillId="0" borderId="39" applyFont="0">
      <alignment horizontal="centerContinuous"/>
    </xf>
    <xf numFmtId="0" fontId="143" fillId="0" borderId="0" applyProtection="0">
      <alignment horizontal="right"/>
    </xf>
    <xf numFmtId="0" fontId="144" fillId="0" borderId="45" applyNumberFormat="0" applyAlignment="0" applyProtection="0">
      <alignment horizontal="left" vertical="center"/>
    </xf>
    <xf numFmtId="0" fontId="144" fillId="0" borderId="23">
      <alignment horizontal="left" vertical="center"/>
    </xf>
    <xf numFmtId="37" fontId="91" fillId="73" borderId="24">
      <alignment horizontal="center" vertical="center" wrapText="1"/>
    </xf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46" fillId="0" borderId="0" applyProtection="0">
      <alignment horizontal="left"/>
    </xf>
    <xf numFmtId="0" fontId="146" fillId="0" borderId="0" applyProtection="0">
      <alignment horizontal="left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2" fillId="0" borderId="0" applyFill="0" applyAlignment="0" applyProtection="0">
      <protection locked="0"/>
    </xf>
    <xf numFmtId="0" fontId="102" fillId="0" borderId="5" applyFill="0" applyAlignment="0" applyProtection="0">
      <protection locked="0"/>
    </xf>
    <xf numFmtId="14" fontId="91" fillId="73" borderId="39">
      <alignment horizontal="center" vertical="center" wrapText="1"/>
    </xf>
    <xf numFmtId="168" fontId="66" fillId="0" borderId="0">
      <protection locked="0"/>
    </xf>
    <xf numFmtId="0" fontId="7" fillId="0" borderId="46"/>
    <xf numFmtId="0" fontId="7" fillId="0" borderId="46"/>
    <xf numFmtId="168" fontId="66" fillId="0" borderId="0">
      <protection locked="0"/>
    </xf>
    <xf numFmtId="37" fontId="147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269" fontId="106" fillId="0" borderId="47" applyFont="0" applyFill="0" applyBorder="0" applyAlignment="0" applyProtection="0">
      <alignment vertical="center"/>
    </xf>
    <xf numFmtId="0" fontId="148" fillId="0" borderId="0" applyNumberFormat="0" applyFill="0" applyBorder="0" applyAlignment="0" applyProtection="0">
      <alignment vertical="top"/>
      <protection locked="0"/>
    </xf>
    <xf numFmtId="0" fontId="149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/>
    <xf numFmtId="271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0" fontId="86" fillId="0" borderId="0">
      <alignment horizontal="center"/>
    </xf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2" fillId="0" borderId="0" applyNumberFormat="0" applyFill="0" applyBorder="0" applyAlignment="0" applyProtection="0">
      <alignment vertical="top"/>
      <protection locked="0"/>
    </xf>
    <xf numFmtId="0" fontId="153" fillId="0" borderId="0" applyNumberFormat="0" applyFill="0" applyBorder="0" applyAlignment="0" applyProtection="0"/>
    <xf numFmtId="0" fontId="106" fillId="0" borderId="0" applyFont="0" applyBorder="0" applyAlignment="0"/>
    <xf numFmtId="0" fontId="154" fillId="0" borderId="0"/>
    <xf numFmtId="4" fontId="7" fillId="74" borderId="0"/>
    <xf numFmtId="0" fontId="155" fillId="8" borderId="0" applyNumberFormat="0" applyFont="0" applyBorder="0" applyAlignment="0">
      <protection locked="0"/>
    </xf>
    <xf numFmtId="172" fontId="156" fillId="0" borderId="27" applyFill="0" applyBorder="0" applyAlignment="0">
      <alignment horizontal="center"/>
      <protection locked="0"/>
    </xf>
    <xf numFmtId="10" fontId="51" fillId="62" borderId="21" applyNumberFormat="0" applyBorder="0" applyAlignment="0" applyProtection="0"/>
    <xf numFmtId="10" fontId="51" fillId="62" borderId="21" applyNumberFormat="0" applyBorder="0" applyAlignment="0" applyProtection="0"/>
    <xf numFmtId="10" fontId="51" fillId="62" borderId="21" applyNumberFormat="0" applyBorder="0" applyAlignment="0" applyProtection="0"/>
    <xf numFmtId="189" fontId="156" fillId="0" borderId="0" applyFill="0" applyBorder="0" applyAlignment="0">
      <protection locked="0"/>
    </xf>
    <xf numFmtId="0" fontId="155" fillId="8" borderId="0" applyNumberFormat="0" applyFont="0" applyBorder="0" applyAlignment="0">
      <protection locked="0"/>
    </xf>
    <xf numFmtId="219" fontId="156" fillId="0" borderId="0" applyFill="0" applyBorder="0" applyAlignment="0" applyProtection="0">
      <protection locked="0"/>
    </xf>
    <xf numFmtId="0" fontId="155" fillId="8" borderId="0" applyNumberFormat="0" applyFont="0" applyBorder="0" applyAlignment="0">
      <protection locked="0"/>
    </xf>
    <xf numFmtId="0" fontId="155" fillId="8" borderId="0" applyNumberFormat="0" applyFont="0" applyBorder="0" applyAlignment="0">
      <protection locked="0"/>
    </xf>
    <xf numFmtId="166" fontId="51" fillId="0" borderId="0"/>
    <xf numFmtId="166" fontId="51" fillId="0" borderId="0"/>
    <xf numFmtId="166" fontId="51" fillId="0" borderId="0"/>
    <xf numFmtId="256" fontId="7" fillId="62" borderId="0" applyFont="0" applyBorder="0" applyAlignment="0" applyProtection="0">
      <protection locked="0"/>
    </xf>
    <xf numFmtId="256" fontId="7" fillId="62" borderId="0" applyFont="0" applyBorder="0" applyAlignment="0" applyProtection="0">
      <protection locked="0"/>
    </xf>
    <xf numFmtId="268" fontId="7" fillId="62" borderId="0" applyFont="0" applyBorder="0" applyAlignment="0">
      <protection locked="0"/>
    </xf>
    <xf numFmtId="268" fontId="7" fillId="62" borderId="0" applyFont="0" applyBorder="0" applyAlignment="0">
      <protection locked="0"/>
    </xf>
    <xf numFmtId="226" fontId="51" fillId="0" borderId="0"/>
    <xf numFmtId="226" fontId="51" fillId="0" borderId="0"/>
    <xf numFmtId="226" fontId="51" fillId="0" borderId="0"/>
    <xf numFmtId="3" fontId="7" fillId="0" borderId="48">
      <alignment horizontal="right"/>
      <protection locked="0"/>
    </xf>
    <xf numFmtId="273" fontId="7" fillId="0" borderId="0"/>
    <xf numFmtId="10" fontId="51" fillId="62" borderId="0">
      <protection locked="0"/>
    </xf>
    <xf numFmtId="10" fontId="51" fillId="62" borderId="0">
      <protection locked="0"/>
    </xf>
    <xf numFmtId="10" fontId="51" fillId="62" borderId="0">
      <protection locked="0"/>
    </xf>
    <xf numFmtId="273" fontId="7" fillId="0" borderId="0"/>
    <xf numFmtId="273" fontId="7" fillId="0" borderId="0"/>
    <xf numFmtId="3" fontId="7" fillId="0" borderId="48">
      <alignment horizontal="left"/>
      <protection locked="0"/>
    </xf>
    <xf numFmtId="226" fontId="7" fillId="62" borderId="0" applyNumberFormat="0" applyBorder="0" applyAlignment="0">
      <protection locked="0"/>
    </xf>
    <xf numFmtId="226" fontId="7" fillId="62" borderId="0" applyNumberFormat="0" applyBorder="0" applyAlignment="0">
      <protection locked="0"/>
    </xf>
    <xf numFmtId="274" fontId="157" fillId="0" borderId="49" applyFill="0" applyBorder="0" applyAlignment="0" applyProtection="0"/>
    <xf numFmtId="0" fontId="65" fillId="0" borderId="0" applyNumberFormat="0" applyFill="0" applyBorder="0" applyAlignment="0">
      <protection locked="0"/>
    </xf>
    <xf numFmtId="0" fontId="94" fillId="0" borderId="0" applyNumberFormat="0" applyFill="0" applyBorder="0" applyAlignment="0"/>
    <xf numFmtId="9" fontId="58" fillId="75" borderId="21" applyProtection="0">
      <alignment horizontal="right"/>
      <protection locked="0"/>
    </xf>
    <xf numFmtId="275" fontId="158" fillId="0" borderId="0" applyFill="0" applyBorder="0" applyProtection="0">
      <protection locked="0"/>
    </xf>
    <xf numFmtId="0" fontId="133" fillId="0" borderId="0"/>
    <xf numFmtId="276" fontId="89" fillId="0" borderId="0" applyFont="0" applyFill="0" applyBorder="0" applyAlignment="0" applyProtection="0"/>
    <xf numFmtId="276" fontId="7" fillId="0" borderId="0" applyFont="0" applyFill="0" applyBorder="0" applyAlignment="0" applyProtection="0"/>
    <xf numFmtId="277" fontId="7" fillId="0" borderId="0" applyFill="0" applyBorder="0">
      <alignment horizontal="right"/>
      <protection locked="0"/>
    </xf>
    <xf numFmtId="0" fontId="91" fillId="58" borderId="50">
      <alignment horizontal="left" vertical="center" wrapText="1"/>
    </xf>
    <xf numFmtId="0" fontId="159" fillId="0" borderId="0" applyNumberFormat="0" applyFill="0" applyBorder="0" applyAlignment="0" applyProtection="0">
      <alignment vertical="top"/>
      <protection locked="0"/>
    </xf>
    <xf numFmtId="3" fontId="160" fillId="0" borderId="0"/>
    <xf numFmtId="3" fontId="161" fillId="62" borderId="23">
      <alignment horizontal="left" vertic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162" fillId="0" borderId="39">
      <alignment horizontal="left"/>
    </xf>
    <xf numFmtId="0" fontId="163" fillId="0" borderId="0">
      <alignment horizontal="left"/>
    </xf>
    <xf numFmtId="278" fontId="66" fillId="0" borderId="0"/>
    <xf numFmtId="278" fontId="66" fillId="0" borderId="0"/>
    <xf numFmtId="0" fontId="164" fillId="0" borderId="26">
      <alignment horizontal="left"/>
      <protection locked="0"/>
    </xf>
    <xf numFmtId="0" fontId="127" fillId="0" borderId="0" applyFill="0" applyBorder="0" applyAlignment="0" applyProtection="0"/>
    <xf numFmtId="238" fontId="165" fillId="57" borderId="27" applyNumberFormat="0" applyFont="0" applyBorder="0" applyAlignment="0">
      <alignment horizontal="center"/>
    </xf>
    <xf numFmtId="3" fontId="166" fillId="57" borderId="25">
      <alignment horizontal="center"/>
    </xf>
    <xf numFmtId="0" fontId="7" fillId="0" borderId="0" applyBorder="0"/>
    <xf numFmtId="0" fontId="7" fillId="0" borderId="0" applyBorder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31" fillId="0" borderId="0">
      <protection locked="0"/>
    </xf>
    <xf numFmtId="279" fontId="7" fillId="0" borderId="0" applyFont="0" applyFill="0" applyBorder="0" applyAlignment="0" applyProtection="0"/>
    <xf numFmtId="189" fontId="7" fillId="0" borderId="0" applyNumberFormat="0" applyFill="0" applyBorder="0" applyAlignment="0" applyProtection="0"/>
    <xf numFmtId="3" fontId="140" fillId="56" borderId="5">
      <alignment horizontal="center"/>
    </xf>
    <xf numFmtId="0" fontId="167" fillId="0" borderId="0">
      <alignment horizontal="centerContinuous"/>
    </xf>
    <xf numFmtId="245" fontId="56" fillId="0" borderId="0" applyFill="0" applyBorder="0" applyProtection="0">
      <alignment horizontal="center"/>
    </xf>
    <xf numFmtId="280" fontId="56" fillId="0" borderId="0" applyFont="0" applyFill="0" applyBorder="0" applyAlignment="0" applyProtection="0">
      <alignment horizontal="centerContinuous"/>
      <protection locked="0"/>
    </xf>
    <xf numFmtId="281" fontId="168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171" fontId="56" fillId="0" borderId="0"/>
    <xf numFmtId="0" fontId="56" fillId="0" borderId="0"/>
    <xf numFmtId="170" fontId="56" fillId="0" borderId="0"/>
    <xf numFmtId="282" fontId="7" fillId="57" borderId="0" applyFont="0" applyBorder="0" applyAlignment="0" applyProtection="0">
      <alignment horizontal="right"/>
      <protection hidden="1"/>
    </xf>
    <xf numFmtId="282" fontId="7" fillId="57" borderId="0" applyFont="0" applyBorder="0" applyAlignment="0" applyProtection="0">
      <alignment horizontal="right"/>
      <protection hidden="1"/>
    </xf>
    <xf numFmtId="0" fontId="169" fillId="0" borderId="51">
      <protection locked="0" hidden="1"/>
    </xf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11" fillId="0" borderId="0">
      <alignment horizontal="left"/>
    </xf>
    <xf numFmtId="37" fontId="170" fillId="0" borderId="0"/>
    <xf numFmtId="37" fontId="73" fillId="0" borderId="0">
      <alignment horizontal="right"/>
    </xf>
    <xf numFmtId="204" fontId="106" fillId="0" borderId="52" applyFill="0" applyBorder="0">
      <alignment vertical="center"/>
    </xf>
    <xf numFmtId="283" fontId="171" fillId="0" borderId="0"/>
    <xf numFmtId="284" fontId="7" fillId="0" borderId="0"/>
    <xf numFmtId="204" fontId="56" fillId="0" borderId="0" applyFill="0" applyBorder="0">
      <alignment vertical="center"/>
    </xf>
    <xf numFmtId="38" fontId="51" fillId="0" borderId="0" applyFont="0" applyFill="0" applyBorder="0" applyAlignment="0"/>
    <xf numFmtId="38" fontId="51" fillId="0" borderId="0" applyFont="0" applyFill="0" applyBorder="0" applyAlignment="0"/>
    <xf numFmtId="226" fontId="7" fillId="0" borderId="0" applyFont="0" applyFill="0" applyBorder="0" applyAlignment="0"/>
    <xf numFmtId="226" fontId="7" fillId="0" borderId="0" applyFont="0" applyFill="0" applyBorder="0" applyAlignment="0"/>
    <xf numFmtId="40" fontId="51" fillId="0" borderId="0" applyFont="0" applyFill="0" applyBorder="0" applyAlignment="0"/>
    <xf numFmtId="40" fontId="51" fillId="0" borderId="0" applyFont="0" applyFill="0" applyBorder="0" applyAlignment="0"/>
    <xf numFmtId="273" fontId="51" fillId="0" borderId="0" applyFont="0" applyFill="0" applyBorder="0" applyAlignment="0"/>
    <xf numFmtId="273" fontId="51" fillId="0" borderId="0" applyFont="0" applyFill="0" applyBorder="0" applyAlignment="0"/>
    <xf numFmtId="0" fontId="51" fillId="0" borderId="0"/>
    <xf numFmtId="226" fontId="172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51" fillId="0" borderId="0"/>
    <xf numFmtId="0" fontId="7" fillId="0" borderId="0"/>
    <xf numFmtId="0" fontId="1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5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9" fillId="0" borderId="0"/>
    <xf numFmtId="0" fontId="7" fillId="0" borderId="0"/>
    <xf numFmtId="0" fontId="9" fillId="0" borderId="0"/>
    <xf numFmtId="0" fontId="4" fillId="0" borderId="0"/>
    <xf numFmtId="0" fontId="4" fillId="0" borderId="0"/>
    <xf numFmtId="0" fontId="7" fillId="0" borderId="0"/>
    <xf numFmtId="0" fontId="49" fillId="0" borderId="0"/>
    <xf numFmtId="0" fontId="49" fillId="0" borderId="0"/>
    <xf numFmtId="0" fontId="5" fillId="0" borderId="0"/>
    <xf numFmtId="0" fontId="5" fillId="0" borderId="0"/>
    <xf numFmtId="0" fontId="7" fillId="0" borderId="0"/>
    <xf numFmtId="0" fontId="9" fillId="0" borderId="0"/>
    <xf numFmtId="0" fontId="51" fillId="0" borderId="0"/>
    <xf numFmtId="0" fontId="9" fillId="0" borderId="0"/>
    <xf numFmtId="0" fontId="174" fillId="0" borderId="0"/>
    <xf numFmtId="0" fontId="7" fillId="0" borderId="0"/>
    <xf numFmtId="226" fontId="52" fillId="0" borderId="0" applyNumberFormat="0" applyFill="0" applyBorder="0" applyAlignment="0" applyProtection="0"/>
    <xf numFmtId="226" fontId="52" fillId="0" borderId="0" applyNumberFormat="0" applyFill="0" applyBorder="0" applyAlignment="0" applyProtection="0"/>
    <xf numFmtId="285" fontId="7" fillId="0" borderId="0" applyFont="0" applyFill="0" applyBorder="0" applyAlignment="0" applyProtection="0"/>
    <xf numFmtId="285" fontId="7" fillId="0" borderId="0" applyFont="0" applyFill="0" applyBorder="0" applyAlignment="0" applyProtection="0"/>
    <xf numFmtId="189" fontId="7" fillId="0" borderId="0" applyBorder="0" applyAlignment="0">
      <alignment horizontal="centerContinuous"/>
    </xf>
    <xf numFmtId="189" fontId="7" fillId="0" borderId="0" applyFont="0" applyFill="0" applyBorder="0" applyAlignment="0" applyProtection="0"/>
    <xf numFmtId="0" fontId="175" fillId="0" borderId="0"/>
    <xf numFmtId="0" fontId="7" fillId="0" borderId="0">
      <alignment horizontal="left" indent="1"/>
    </xf>
    <xf numFmtId="0" fontId="7" fillId="0" borderId="0"/>
    <xf numFmtId="40" fontId="52" fillId="0" borderId="0">
      <alignment horizontal="left"/>
    </xf>
    <xf numFmtId="40" fontId="52" fillId="0" borderId="0">
      <alignment horizontal="left"/>
    </xf>
    <xf numFmtId="0" fontId="57" fillId="0" borderId="0"/>
    <xf numFmtId="0" fontId="17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89" fontId="179" fillId="0" borderId="0">
      <protection locked="0"/>
    </xf>
    <xf numFmtId="0" fontId="180" fillId="0" borderId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286" fontId="7" fillId="0" borderId="0" applyFont="0" applyFill="0" applyBorder="0" applyAlignment="0" applyProtection="0"/>
    <xf numFmtId="286" fontId="7" fillId="0" borderId="0" applyFont="0" applyFill="0" applyBorder="0" applyAlignment="0" applyProtection="0"/>
    <xf numFmtId="37" fontId="55" fillId="0" borderId="0"/>
    <xf numFmtId="171" fontId="94" fillId="0" borderId="0">
      <protection locked="0"/>
    </xf>
    <xf numFmtId="240" fontId="94" fillId="0" borderId="0">
      <protection locked="0"/>
    </xf>
    <xf numFmtId="0" fontId="94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87" fontId="56" fillId="0" borderId="0">
      <protection locked="0"/>
    </xf>
    <xf numFmtId="170" fontId="94" fillId="0" borderId="0">
      <protection locked="0"/>
    </xf>
    <xf numFmtId="170" fontId="7" fillId="0" borderId="0">
      <protection locked="0"/>
    </xf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170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0" fontId="181" fillId="0" borderId="0">
      <alignment horizontal="left"/>
    </xf>
    <xf numFmtId="0" fontId="22" fillId="16" borderId="6" applyNumberFormat="0" applyAlignment="0" applyProtection="0"/>
    <xf numFmtId="0" fontId="22" fillId="16" borderId="6" applyNumberFormat="0" applyAlignment="0" applyProtection="0"/>
    <xf numFmtId="40" fontId="182" fillId="63" borderId="0">
      <alignment horizontal="right"/>
    </xf>
    <xf numFmtId="0" fontId="183" fillId="63" borderId="0">
      <alignment horizontal="right"/>
    </xf>
    <xf numFmtId="0" fontId="58" fillId="0" borderId="0" applyProtection="0"/>
    <xf numFmtId="0" fontId="184" fillId="63" borderId="53"/>
    <xf numFmtId="0" fontId="184" fillId="0" borderId="0" applyBorder="0">
      <alignment horizontal="centerContinuous"/>
    </xf>
    <xf numFmtId="0" fontId="185" fillId="0" borderId="0" applyBorder="0">
      <alignment horizontal="centerContinuous"/>
    </xf>
    <xf numFmtId="0" fontId="22" fillId="16" borderId="6" applyNumberFormat="0" applyAlignment="0" applyProtection="0"/>
    <xf numFmtId="0" fontId="56" fillId="76" borderId="0" applyNumberFormat="0" applyFont="0" applyBorder="0" applyAlignment="0"/>
    <xf numFmtId="287" fontId="56" fillId="0" borderId="0"/>
    <xf numFmtId="1" fontId="186" fillId="0" borderId="0" applyProtection="0">
      <alignment horizontal="right" vertical="center"/>
    </xf>
    <xf numFmtId="288" fontId="121" fillId="0" borderId="0" applyFont="0" applyFill="0" applyBorder="0" applyAlignment="0" applyProtection="0"/>
    <xf numFmtId="289" fontId="89" fillId="0" borderId="0" applyFont="0" applyFill="0" applyBorder="0" applyAlignment="0" applyProtection="0"/>
    <xf numFmtId="29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9" fontId="98" fillId="0" borderId="0" applyFont="0" applyFill="0" applyBorder="0" applyAlignment="0" applyProtection="0"/>
    <xf numFmtId="291" fontId="7" fillId="0" borderId="0" applyFont="0" applyFill="0" applyBorder="0" applyAlignment="0"/>
    <xf numFmtId="292" fontId="7" fillId="0" borderId="0" applyFont="0" applyFill="0" applyBorder="0" applyAlignment="0" applyProtection="0"/>
    <xf numFmtId="0" fontId="187" fillId="0" borderId="0" applyFont="0" applyFill="0" applyBorder="0" applyAlignment="0" applyProtection="0"/>
    <xf numFmtId="277" fontId="7" fillId="0" borderId="0" applyFont="0" applyFill="0" applyBorder="0" applyAlignment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293" fontId="121" fillId="0" borderId="0" applyFont="0" applyFill="0" applyBorder="0" applyAlignment="0" applyProtection="0"/>
    <xf numFmtId="294" fontId="89" fillId="0" borderId="0" applyFont="0" applyFill="0" applyBorder="0" applyAlignment="0" applyProtection="0"/>
    <xf numFmtId="295" fontId="7" fillId="0" borderId="0" applyFont="0" applyFill="0" applyBorder="0" applyAlignment="0" applyProtection="0"/>
    <xf numFmtId="296" fontId="121" fillId="0" borderId="0" applyFont="0" applyFill="0" applyBorder="0" applyAlignment="0" applyProtection="0"/>
    <xf numFmtId="297" fontId="89" fillId="0" borderId="0" applyFont="0" applyFill="0" applyBorder="0" applyAlignment="0" applyProtection="0"/>
    <xf numFmtId="298" fontId="7" fillId="0" borderId="0" applyFont="0" applyFill="0" applyBorder="0" applyAlignment="0" applyProtection="0"/>
    <xf numFmtId="299" fontId="121" fillId="0" borderId="0" applyFont="0" applyFill="0" applyBorder="0" applyAlignment="0" applyProtection="0"/>
    <xf numFmtId="300" fontId="89" fillId="0" borderId="0" applyFont="0" applyFill="0" applyBorder="0" applyAlignment="0" applyProtection="0"/>
    <xf numFmtId="301" fontId="7" fillId="0" borderId="0" applyFont="0" applyFill="0" applyBorder="0" applyAlignment="0" applyProtection="0"/>
    <xf numFmtId="302" fontId="122" fillId="0" borderId="0" applyFont="0" applyFill="0" applyBorder="0" applyAlignment="0" applyProtection="0"/>
    <xf numFmtId="303" fontId="122" fillId="0" borderId="0" applyFont="0" applyFill="0" applyBorder="0" applyAlignment="0" applyProtection="0"/>
    <xf numFmtId="10" fontId="55" fillId="0" borderId="0">
      <alignment horizontal="right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04" fontId="7" fillId="0" borderId="21" applyFont="0" applyFill="0" applyBorder="0" applyAlignment="0" applyProtection="0"/>
    <xf numFmtId="0" fontId="188" fillId="0" borderId="0" applyFont="0" applyFill="0" applyBorder="0" applyAlignment="0" applyProtection="0"/>
    <xf numFmtId="225" fontId="7" fillId="0" borderId="21" applyFont="0" applyFill="0" applyBorder="0" applyAlignment="0" applyProtection="0"/>
    <xf numFmtId="305" fontId="7" fillId="0" borderId="0" applyFill="0" applyBorder="0">
      <alignment horizontal="right"/>
      <protection locked="0"/>
    </xf>
    <xf numFmtId="9" fontId="189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10" fontId="55" fillId="0" borderId="0"/>
    <xf numFmtId="10" fontId="160" fillId="0" borderId="37"/>
    <xf numFmtId="307" fontId="168" fillId="0" borderId="0" applyFill="0" applyBorder="0" applyAlignment="0">
      <alignment horizontal="left"/>
    </xf>
    <xf numFmtId="308" fontId="168" fillId="0" borderId="0" applyBorder="0" applyAlignment="0">
      <alignment horizontal="right"/>
    </xf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1" fillId="0" borderId="0">
      <protection locked="0"/>
    </xf>
    <xf numFmtId="0" fontId="190" fillId="0" borderId="0" applyFont="0" applyFill="0" applyBorder="0" applyAlignment="0" applyProtection="0">
      <alignment horizontal="center"/>
    </xf>
    <xf numFmtId="0" fontId="190" fillId="0" borderId="0" applyFont="0" applyFill="0" applyBorder="0" applyAlignment="0" applyProtection="0">
      <alignment horizontal="center"/>
    </xf>
    <xf numFmtId="0" fontId="190" fillId="0" borderId="0" applyFont="0" applyFill="0" applyBorder="0" applyAlignment="0" applyProtection="0">
      <alignment horizont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51" fillId="0" borderId="0">
      <alignment horizontal="right"/>
    </xf>
    <xf numFmtId="165" fontId="7" fillId="0" borderId="0" applyFont="0" applyFill="0" applyBorder="0" applyAlignment="0" applyProtection="0"/>
    <xf numFmtId="3" fontId="160" fillId="57" borderId="0"/>
    <xf numFmtId="14" fontId="70" fillId="77" borderId="54" applyNumberFormat="0" applyFont="0" applyBorder="0" applyAlignment="0" applyProtection="0">
      <alignment horizontal="center" vertical="center"/>
    </xf>
    <xf numFmtId="0" fontId="72" fillId="0" borderId="0" applyNumberFormat="0" applyFont="0" applyFill="0" applyBorder="0" applyAlignment="0" applyProtection="0">
      <alignment horizontal="left"/>
    </xf>
    <xf numFmtId="15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0" fontId="191" fillId="0" borderId="39">
      <alignment horizontal="center"/>
    </xf>
    <xf numFmtId="0" fontId="7" fillId="0" borderId="39">
      <alignment horizontal="center"/>
    </xf>
    <xf numFmtId="3" fontId="72" fillId="0" borderId="0" applyFont="0" applyFill="0" applyBorder="0" applyAlignment="0" applyProtection="0"/>
    <xf numFmtId="0" fontId="72" fillId="68" borderId="0" applyNumberFormat="0" applyFont="0" applyBorder="0" applyAlignment="0" applyProtection="0"/>
    <xf numFmtId="0" fontId="192" fillId="0" borderId="0">
      <alignment horizontal="centerContinuous"/>
    </xf>
    <xf numFmtId="3" fontId="193" fillId="0" borderId="0" applyFont="0" applyFill="0" applyBorder="0" applyAlignment="0" applyProtection="0"/>
    <xf numFmtId="0" fontId="124" fillId="0" borderId="0"/>
    <xf numFmtId="3" fontId="160" fillId="0" borderId="37"/>
    <xf numFmtId="3" fontId="194" fillId="0" borderId="37"/>
    <xf numFmtId="3" fontId="194" fillId="0" borderId="55"/>
    <xf numFmtId="171" fontId="195" fillId="0" borderId="0"/>
    <xf numFmtId="309" fontId="7" fillId="0" borderId="0">
      <alignment horizontal="right"/>
      <protection locked="0"/>
    </xf>
    <xf numFmtId="37" fontId="158" fillId="0" borderId="0" applyNumberFormat="0" applyFill="0" applyBorder="0" applyAlignment="0" applyProtection="0"/>
    <xf numFmtId="226" fontId="7" fillId="0" borderId="0" applyNumberFormat="0" applyFill="0" applyBorder="0" applyAlignment="0" applyProtection="0">
      <alignment horizontal="left"/>
    </xf>
    <xf numFmtId="226" fontId="7" fillId="0" borderId="0" applyNumberFormat="0" applyFill="0" applyBorder="0" applyAlignment="0" applyProtection="0">
      <alignment horizontal="left"/>
    </xf>
    <xf numFmtId="0" fontId="196" fillId="0" borderId="26" applyNumberFormat="0" applyFill="0" applyBorder="0" applyAlignment="0" applyProtection="0">
      <protection hidden="1"/>
    </xf>
    <xf numFmtId="189" fontId="7" fillId="78" borderId="0" applyFill="0" applyBorder="0" applyAlignment="0" applyProtection="0"/>
    <xf numFmtId="0" fontId="56" fillId="0" borderId="0">
      <alignment horizontal="right"/>
    </xf>
    <xf numFmtId="0" fontId="197" fillId="0" borderId="0" applyNumberFormat="0" applyFill="0" applyBorder="0" applyProtection="0">
      <alignment horizontal="right" vertical="center"/>
    </xf>
    <xf numFmtId="38" fontId="198" fillId="0" borderId="0"/>
    <xf numFmtId="0" fontId="51" fillId="0" borderId="0">
      <alignment horizontal="right"/>
    </xf>
    <xf numFmtId="0" fontId="51" fillId="0" borderId="0">
      <alignment horizontal="right"/>
    </xf>
    <xf numFmtId="3" fontId="144" fillId="64" borderId="33">
      <alignment horizontal="center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58" fillId="0" borderId="0">
      <alignment horizontal="center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9" fontId="155" fillId="0" borderId="0"/>
    <xf numFmtId="189" fontId="155" fillId="0" borderId="0"/>
    <xf numFmtId="189" fontId="155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66" fillId="0" borderId="0">
      <alignment horizontal="center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66" fillId="0" borderId="0">
      <alignment horizontal="center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3" fontId="199" fillId="56" borderId="0">
      <alignment horizontal="left"/>
    </xf>
    <xf numFmtId="0" fontId="200" fillId="0" borderId="56">
      <alignment vertical="center"/>
    </xf>
    <xf numFmtId="310" fontId="7" fillId="0" borderId="0" applyFill="0" applyBorder="0">
      <alignment horizontal="right"/>
      <protection hidden="1"/>
    </xf>
    <xf numFmtId="0" fontId="201" fillId="69" borderId="21">
      <alignment horizontal="center" vertical="center" wrapText="1"/>
      <protection hidden="1"/>
    </xf>
    <xf numFmtId="38" fontId="72" fillId="0" borderId="0" applyFont="0" applyFill="0" applyBorder="0" applyAlignment="0" applyProtection="0"/>
    <xf numFmtId="311" fontId="7" fillId="0" borderId="0">
      <protection locked="0"/>
    </xf>
    <xf numFmtId="168" fontId="9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5" fillId="0" borderId="0" applyFont="0" applyFill="0" applyBorder="0" applyAlignment="0" applyProtection="0"/>
    <xf numFmtId="184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1" fillId="0" borderId="0" applyFont="0" applyFill="0" applyBorder="0" applyAlignment="0" applyProtection="0"/>
    <xf numFmtId="226" fontId="89" fillId="1" borderId="0" applyNumberFormat="0" applyFont="0" applyBorder="0" applyAlignment="0" applyProtection="0"/>
    <xf numFmtId="226" fontId="7" fillId="1" borderId="0" applyNumberFormat="0" applyFont="0" applyBorder="0" applyAlignment="0" applyProtection="0"/>
    <xf numFmtId="0" fontId="179" fillId="79" borderId="0" applyNumberFormat="0" applyFont="0" applyBorder="0" applyAlignment="0" applyProtection="0"/>
    <xf numFmtId="171" fontId="56" fillId="0" borderId="40"/>
    <xf numFmtId="0" fontId="56" fillId="0" borderId="40"/>
    <xf numFmtId="170" fontId="56" fillId="0" borderId="40"/>
    <xf numFmtId="172" fontId="202" fillId="0" borderId="31"/>
    <xf numFmtId="3" fontId="84" fillId="56" borderId="0">
      <alignment horizontal="left"/>
    </xf>
    <xf numFmtId="0" fontId="58" fillId="0" borderId="0">
      <alignment horizontal="center"/>
    </xf>
    <xf numFmtId="312" fontId="7" fillId="0" borderId="0" applyFill="0" applyBorder="0" applyAlignment="0" applyProtection="0">
      <alignment wrapText="1"/>
    </xf>
    <xf numFmtId="0" fontId="102" fillId="0" borderId="0" applyFill="0" applyBorder="0" applyAlignment="0" applyProtection="0"/>
    <xf numFmtId="3" fontId="74" fillId="80" borderId="0">
      <alignment horizontal="left"/>
    </xf>
    <xf numFmtId="177" fontId="203" fillId="0" borderId="0"/>
    <xf numFmtId="37" fontId="204" fillId="0" borderId="0"/>
    <xf numFmtId="37" fontId="135" fillId="0" borderId="0"/>
    <xf numFmtId="38" fontId="205" fillId="0" borderId="0" applyFill="0" applyBorder="0" applyAlignment="0" applyProtection="0"/>
    <xf numFmtId="302" fontId="206" fillId="0" borderId="0" applyFill="0" applyBorder="0" applyAlignment="0" applyProtection="0"/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86" fillId="0" borderId="5">
      <alignment horizontal="center"/>
    </xf>
    <xf numFmtId="0" fontId="86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207" fillId="0" borderId="0" applyBorder="0" applyProtection="0">
      <alignment vertical="center"/>
    </xf>
    <xf numFmtId="264" fontId="207" fillId="0" borderId="5" applyBorder="0" applyProtection="0">
      <alignment horizontal="right" vertical="center"/>
    </xf>
    <xf numFmtId="0" fontId="208" fillId="59" borderId="0" applyBorder="0" applyProtection="0">
      <alignment horizontal="centerContinuous" vertical="center"/>
    </xf>
    <xf numFmtId="0" fontId="208" fillId="78" borderId="5" applyBorder="0" applyProtection="0">
      <alignment horizontal="centerContinuous" vertical="center"/>
    </xf>
    <xf numFmtId="0" fontId="207" fillId="0" borderId="0" applyBorder="0" applyProtection="0">
      <alignment vertical="center"/>
    </xf>
    <xf numFmtId="0" fontId="52" fillId="0" borderId="0" applyBorder="0" applyProtection="0">
      <alignment horizontal="left"/>
    </xf>
    <xf numFmtId="0" fontId="57" fillId="0" borderId="0"/>
    <xf numFmtId="0" fontId="209" fillId="0" borderId="0" applyFill="0" applyBorder="0" applyProtection="0">
      <alignment horizontal="left"/>
    </xf>
    <xf numFmtId="0" fontId="137" fillId="0" borderId="27" applyFill="0" applyBorder="0" applyProtection="0">
      <alignment horizontal="left" vertical="top"/>
    </xf>
    <xf numFmtId="0" fontId="106" fillId="0" borderId="0">
      <alignment horizontal="centerContinuous"/>
    </xf>
    <xf numFmtId="17" fontId="210" fillId="0" borderId="0" applyNumberFormat="0" applyFill="0" applyBorder="0">
      <alignment horizontal="left"/>
    </xf>
    <xf numFmtId="17" fontId="210" fillId="0" borderId="0" applyNumberFormat="0" applyFill="0" applyBorder="0">
      <alignment horizontal="right"/>
    </xf>
    <xf numFmtId="17" fontId="211" fillId="0" borderId="0" applyNumberFormat="0" applyFill="0" applyBorder="0">
      <alignment horizontal="right"/>
    </xf>
    <xf numFmtId="0" fontId="212" fillId="0" borderId="0"/>
    <xf numFmtId="0" fontId="7" fillId="0" borderId="0"/>
    <xf numFmtId="0" fontId="86" fillId="0" borderId="5">
      <alignment horizontal="center"/>
    </xf>
    <xf numFmtId="313" fontId="7" fillId="70" borderId="0">
      <alignment horizontal="left"/>
    </xf>
    <xf numFmtId="0" fontId="213" fillId="0" borderId="0"/>
    <xf numFmtId="0" fontId="214" fillId="0" borderId="0"/>
    <xf numFmtId="49" fontId="82" fillId="0" borderId="0" applyFill="0" applyBorder="0" applyAlignment="0"/>
    <xf numFmtId="314" fontId="7" fillId="0" borderId="0" applyFill="0" applyBorder="0" applyAlignment="0"/>
    <xf numFmtId="315" fontId="7" fillId="0" borderId="0" applyFill="0" applyBorder="0" applyAlignment="0"/>
    <xf numFmtId="0" fontId="110" fillId="0" borderId="0">
      <alignment vertical="center"/>
    </xf>
    <xf numFmtId="0" fontId="5" fillId="0" borderId="0"/>
    <xf numFmtId="316" fontId="7" fillId="0" borderId="0" applyFill="0" applyBorder="0" applyAlignment="0" applyProtection="0">
      <alignment horizontal="right"/>
    </xf>
    <xf numFmtId="316" fontId="7" fillId="0" borderId="0" applyFill="0" applyBorder="0" applyAlignment="0" applyProtection="0">
      <alignment horizontal="right"/>
    </xf>
    <xf numFmtId="0" fontId="215" fillId="0" borderId="0" applyFill="0" applyBorder="0" applyProtection="0">
      <alignment horizontal="left"/>
    </xf>
    <xf numFmtId="18" fontId="216" fillId="0" borderId="0" applyFont="0" applyFill="0" applyBorder="0" applyAlignment="0" applyProtection="0">
      <alignment horizontal="left"/>
    </xf>
    <xf numFmtId="0" fontId="91" fillId="70" borderId="0"/>
    <xf numFmtId="0" fontId="125" fillId="70" borderId="0"/>
    <xf numFmtId="0" fontId="217" fillId="70" borderId="0">
      <alignment horizontal="left"/>
    </xf>
    <xf numFmtId="0" fontId="218" fillId="70" borderId="57">
      <alignment horizontal="center"/>
    </xf>
    <xf numFmtId="0" fontId="91" fillId="70" borderId="0"/>
    <xf numFmtId="0" fontId="219" fillId="1" borderId="0" applyNumberFormat="0" applyBorder="0" applyProtection="0">
      <alignment horizontal="left" vertical="center"/>
    </xf>
    <xf numFmtId="0" fontId="72" fillId="0" borderId="0" applyBorder="0"/>
    <xf numFmtId="0" fontId="86" fillId="0" borderId="5">
      <alignment horizontal="centerContinuous"/>
    </xf>
    <xf numFmtId="177" fontId="220" fillId="0" borderId="51"/>
    <xf numFmtId="0" fontId="125" fillId="0" borderId="5" applyNumberFormat="0" applyProtection="0">
      <alignment horizontal="center"/>
    </xf>
    <xf numFmtId="1" fontId="221" fillId="0" borderId="0">
      <alignment horizontal="left"/>
    </xf>
    <xf numFmtId="37" fontId="222" fillId="0" borderId="0"/>
    <xf numFmtId="3" fontId="223" fillId="56" borderId="0">
      <alignment horizontal="left"/>
    </xf>
    <xf numFmtId="3" fontId="140" fillId="57" borderId="5">
      <alignment horizontal="center" vertical="center"/>
    </xf>
    <xf numFmtId="3" fontId="224" fillId="57" borderId="0"/>
    <xf numFmtId="3" fontId="225" fillId="57" borderId="0"/>
    <xf numFmtId="3" fontId="226" fillId="57" borderId="0"/>
    <xf numFmtId="3" fontId="227" fillId="80" borderId="0">
      <alignment horizontal="left"/>
    </xf>
    <xf numFmtId="0" fontId="98" fillId="0" borderId="58" applyNumberFormat="0" applyFont="0" applyFill="0" applyAlignment="0" applyProtection="0"/>
    <xf numFmtId="0" fontId="7" fillId="16" borderId="26"/>
    <xf numFmtId="0" fontId="7" fillId="16" borderId="26"/>
    <xf numFmtId="3" fontId="226" fillId="57" borderId="0">
      <alignment horizontal="right"/>
    </xf>
    <xf numFmtId="0" fontId="56" fillId="0" borderId="59" applyNumberFormat="0" applyFont="0" applyFill="0" applyAlignment="0" applyProtection="0"/>
    <xf numFmtId="37" fontId="228" fillId="0" borderId="0"/>
    <xf numFmtId="3" fontId="75" fillId="81" borderId="0">
      <alignment horizontal="right"/>
    </xf>
    <xf numFmtId="171" fontId="56" fillId="0" borderId="58"/>
    <xf numFmtId="0" fontId="56" fillId="0" borderId="58"/>
    <xf numFmtId="170" fontId="56" fillId="0" borderId="58"/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177" fontId="229" fillId="0" borderId="0">
      <alignment horizontal="left"/>
      <protection locked="0"/>
    </xf>
    <xf numFmtId="0" fontId="7" fillId="0" borderId="0"/>
    <xf numFmtId="10" fontId="122" fillId="0" borderId="5" applyNumberFormat="0" applyFont="0" applyFill="0" applyAlignment="0" applyProtection="0"/>
    <xf numFmtId="10" fontId="122" fillId="0" borderId="60" applyNumberFormat="0" applyFont="0" applyFill="0" applyAlignment="0" applyProtection="0"/>
    <xf numFmtId="0" fontId="230" fillId="0" borderId="0">
      <alignment horizontal="fill"/>
    </xf>
    <xf numFmtId="0" fontId="231" fillId="0" borderId="0">
      <alignment horizontal="centerContinuous"/>
    </xf>
    <xf numFmtId="38" fontId="232" fillId="0" borderId="0" applyNumberFormat="0" applyBorder="0" applyAlignment="0">
      <protection locked="0"/>
    </xf>
    <xf numFmtId="0" fontId="233" fillId="0" borderId="0" applyNumberFormat="0"/>
    <xf numFmtId="317" fontId="7" fillId="0" borderId="0" applyFont="0" applyFill="0" applyBorder="0" applyAlignment="0" applyProtection="0"/>
    <xf numFmtId="318" fontId="7" fillId="0" borderId="0" applyFont="0" applyFill="0" applyBorder="0" applyAlignment="0" applyProtection="0"/>
    <xf numFmtId="4" fontId="234" fillId="0" borderId="37"/>
    <xf numFmtId="319" fontId="160" fillId="0" borderId="37"/>
    <xf numFmtId="4" fontId="194" fillId="0" borderId="37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17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3" fontId="7" fillId="0" borderId="0" applyFill="0" applyBorder="0" applyAlignment="0" applyProtection="0"/>
    <xf numFmtId="320" fontId="7" fillId="0" borderId="0" applyFont="0" applyFill="0" applyBorder="0" applyAlignment="0" applyProtection="0"/>
    <xf numFmtId="321" fontId="7" fillId="0" borderId="0" applyFont="0" applyFill="0" applyBorder="0" applyAlignment="0" applyProtection="0"/>
    <xf numFmtId="322" fontId="180" fillId="0" borderId="0" applyFont="0" applyFill="0" applyBorder="0" applyAlignment="0" applyProtection="0"/>
    <xf numFmtId="323" fontId="18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26" fontId="235" fillId="0" borderId="0" applyNumberFormat="0" applyFill="0" applyBorder="0" applyAlignment="0" applyProtection="0"/>
    <xf numFmtId="0" fontId="155" fillId="0" borderId="0" applyFont="0" applyFill="0" applyBorder="0" applyAlignment="0" applyProtection="0"/>
    <xf numFmtId="324" fontId="56" fillId="0" borderId="0" applyFont="0" applyFill="0" applyBorder="0" applyAlignment="0" applyProtection="0"/>
    <xf numFmtId="283" fontId="54" fillId="0" borderId="0"/>
    <xf numFmtId="0" fontId="7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4" fontId="56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229" fontId="56" fillId="0" borderId="0"/>
    <xf numFmtId="230" fontId="56" fillId="0" borderId="0"/>
    <xf numFmtId="231" fontId="56" fillId="0" borderId="0"/>
    <xf numFmtId="331" fontId="89" fillId="0" borderId="0" applyFont="0" applyFill="0" applyBorder="0" applyAlignment="0" applyProtection="0"/>
    <xf numFmtId="332" fontId="89" fillId="0" borderId="0" applyFont="0" applyFill="0" applyBorder="0" applyAlignment="0" applyProtection="0"/>
    <xf numFmtId="333" fontId="89" fillId="0" borderId="0" applyFont="0" applyFill="0" applyBorder="0" applyAlignment="0" applyProtection="0"/>
    <xf numFmtId="334" fontId="89" fillId="0" borderId="0" applyFont="0" applyFill="0" applyBorder="0" applyAlignment="0" applyProtection="0"/>
    <xf numFmtId="335" fontId="7" fillId="0" borderId="0" applyFont="0" applyFill="0" applyBorder="0" applyAlignment="0" applyProtection="0"/>
    <xf numFmtId="336" fontId="89" fillId="0" borderId="0" applyFont="0" applyFill="0" applyBorder="0" applyAlignment="0" applyProtection="0"/>
    <xf numFmtId="337" fontId="89" fillId="0" borderId="0" applyFont="0" applyFill="0" applyBorder="0" applyAlignment="0" applyProtection="0"/>
    <xf numFmtId="338" fontId="89" fillId="0" borderId="0" applyFont="0" applyFill="0" applyBorder="0" applyAlignment="0" applyProtection="0"/>
    <xf numFmtId="339" fontId="89" fillId="0" borderId="0" applyFont="0" applyFill="0" applyBorder="0" applyAlignment="0" applyProtection="0"/>
    <xf numFmtId="340" fontId="7" fillId="0" borderId="0" applyFont="0" applyFill="0" applyBorder="0" applyAlignment="0" applyProtection="0"/>
    <xf numFmtId="1" fontId="236" fillId="0" borderId="5">
      <alignment horizontal="center"/>
    </xf>
    <xf numFmtId="341" fontId="7" fillId="0" borderId="0" applyFont="0" applyFill="0" applyBorder="0" applyAlignment="0" applyProtection="0"/>
    <xf numFmtId="1" fontId="7" fillId="0" borderId="0" applyFont="0" applyFill="0" applyBorder="0" applyAlignment="0" applyProtection="0"/>
    <xf numFmtId="1" fontId="237" fillId="0" borderId="26">
      <alignment horizontal="center"/>
    </xf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42" fontId="238" fillId="0" borderId="0" applyFont="0" applyFill="0" applyBorder="0" applyAlignment="0" applyProtection="0"/>
    <xf numFmtId="343" fontId="238" fillId="0" borderId="0" applyFont="0" applyFill="0" applyBorder="0" applyAlignment="0" applyProtection="0"/>
    <xf numFmtId="0" fontId="7" fillId="0" borderId="0"/>
    <xf numFmtId="0" fontId="7" fillId="0" borderId="0"/>
    <xf numFmtId="168" fontId="239" fillId="0" borderId="0" applyFont="0" applyFill="0" applyBorder="0" applyAlignment="0" applyProtection="0"/>
    <xf numFmtId="170" fontId="239" fillId="0" borderId="0" applyFont="0" applyFill="0" applyBorder="0" applyAlignment="0" applyProtection="0"/>
    <xf numFmtId="344" fontId="239" fillId="0" borderId="0" applyFont="0" applyFill="0" applyBorder="0" applyAlignment="0" applyProtection="0"/>
    <xf numFmtId="345" fontId="239" fillId="0" borderId="0" applyFont="0" applyFill="0" applyBorder="0" applyAlignment="0" applyProtection="0"/>
    <xf numFmtId="0" fontId="49" fillId="0" borderId="0"/>
    <xf numFmtId="0" fontId="7" fillId="0" borderId="0"/>
    <xf numFmtId="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7" fillId="0" borderId="0"/>
    <xf numFmtId="0" fontId="7" fillId="0" borderId="0"/>
    <xf numFmtId="0" fontId="15" fillId="4" borderId="0" applyNumberFormat="0" applyBorder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19" fillId="7" borderId="1" applyNumberFormat="0" applyAlignment="0" applyProtection="0"/>
    <xf numFmtId="0" fontId="21" fillId="22" borderId="0" applyNumberFormat="0" applyBorder="0" applyAlignment="0" applyProtection="0"/>
    <xf numFmtId="0" fontId="7" fillId="23" borderId="4" applyNumberFormat="0" applyFont="0" applyAlignment="0" applyProtection="0"/>
    <xf numFmtId="0" fontId="25" fillId="0" borderId="0" applyNumberFormat="0" applyFill="0" applyBorder="0" applyAlignment="0" applyProtection="0"/>
    <xf numFmtId="0" fontId="56" fillId="0" borderId="59" applyNumberFormat="0" applyFont="0" applyFill="0" applyAlignment="0" applyProtection="0"/>
    <xf numFmtId="0" fontId="56" fillId="0" borderId="59" applyNumberFormat="0" applyFont="0" applyFill="0" applyAlignment="0" applyProtection="0"/>
    <xf numFmtId="170" fontId="4" fillId="0" borderId="0" applyFont="0" applyFill="0" applyBorder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25" borderId="0" applyNumberFormat="0" applyBorder="0" applyAlignment="0" applyProtection="0"/>
    <xf numFmtId="0" fontId="37" fillId="26" borderId="0" applyNumberFormat="0" applyBorder="0" applyAlignment="0" applyProtection="0"/>
    <xf numFmtId="0" fontId="38" fillId="27" borderId="0" applyNumberFormat="0" applyBorder="0" applyAlignment="0" applyProtection="0"/>
    <xf numFmtId="0" fontId="39" fillId="28" borderId="15" applyNumberFormat="0" applyAlignment="0" applyProtection="0"/>
    <xf numFmtId="0" fontId="40" fillId="29" borderId="16" applyNumberFormat="0" applyAlignment="0" applyProtection="0"/>
    <xf numFmtId="0" fontId="41" fillId="29" borderId="15" applyNumberFormat="0" applyAlignment="0" applyProtection="0"/>
    <xf numFmtId="0" fontId="42" fillId="0" borderId="17" applyNumberFormat="0" applyFill="0" applyAlignment="0" applyProtection="0"/>
    <xf numFmtId="0" fontId="43" fillId="30" borderId="18" applyNumberFormat="0" applyAlignment="0" applyProtection="0"/>
    <xf numFmtId="0" fontId="44" fillId="0" borderId="0" applyNumberFormat="0" applyFill="0" applyBorder="0" applyAlignment="0" applyProtection="0"/>
    <xf numFmtId="0" fontId="4" fillId="31" borderId="19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20" applyNumberFormat="0" applyFill="0" applyAlignment="0" applyProtection="0"/>
    <xf numFmtId="0" fontId="4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7" fillId="51" borderId="0" applyNumberFormat="0" applyBorder="0" applyAlignment="0" applyProtection="0"/>
    <xf numFmtId="0" fontId="47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47" fillId="55" borderId="0" applyNumberFormat="0" applyBorder="0" applyAlignment="0" applyProtection="0"/>
    <xf numFmtId="170" fontId="4" fillId="0" borderId="0" applyFont="0" applyFill="0" applyBorder="0" applyAlignment="0" applyProtection="0"/>
    <xf numFmtId="0" fontId="49" fillId="0" borderId="0"/>
    <xf numFmtId="9" fontId="4" fillId="0" borderId="0" applyFont="0" applyFill="0" applyBorder="0" applyAlignment="0" applyProtection="0"/>
    <xf numFmtId="0" fontId="5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 applyFont="0" applyFill="0" applyBorder="0" applyAlignment="0" applyProtection="0"/>
    <xf numFmtId="177" fontId="53" fillId="0" borderId="0"/>
    <xf numFmtId="177" fontId="53" fillId="0" borderId="0"/>
    <xf numFmtId="189" fontId="7" fillId="0" borderId="0" applyFont="0" applyFill="0" applyBorder="0" applyAlignment="0" applyProtection="0"/>
    <xf numFmtId="177" fontId="53" fillId="0" borderId="0"/>
    <xf numFmtId="177" fontId="53" fillId="0" borderId="0"/>
    <xf numFmtId="177" fontId="53" fillId="0" borderId="0"/>
    <xf numFmtId="177" fontId="53" fillId="0" borderId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77" fontId="53" fillId="0" borderId="0"/>
    <xf numFmtId="177" fontId="53" fillId="0" borderId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7" fillId="0" borderId="31" applyNumberFormat="0" applyFont="0" applyFill="0" applyAlignment="0" applyProtection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54" fillId="0" borderId="0" applyNumberFormat="0" applyFill="0" applyBorder="0" applyAlignment="0">
      <alignment vertical="center"/>
    </xf>
    <xf numFmtId="9" fontId="7" fillId="0" borderId="0"/>
    <xf numFmtId="0" fontId="72" fillId="0" borderId="0"/>
    <xf numFmtId="2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9" fontId="241" fillId="57" borderId="21" applyProtection="0">
      <alignment horizontal="left" vertical="top"/>
    </xf>
    <xf numFmtId="49" fontId="241" fillId="57" borderId="25" applyProtection="0">
      <alignment horizontal="left" vertical="top"/>
    </xf>
    <xf numFmtId="49" fontId="241" fillId="57" borderId="25" applyProtection="0">
      <alignment horizontal="left" vertical="top"/>
    </xf>
    <xf numFmtId="49" fontId="241" fillId="57" borderId="25" applyProtection="0">
      <alignment horizontal="left" vertical="top"/>
    </xf>
    <xf numFmtId="4" fontId="241" fillId="82" borderId="61" applyProtection="0">
      <alignment horizontal="right" vertical="top"/>
    </xf>
    <xf numFmtId="49" fontId="241" fillId="57" borderId="62" applyProtection="0">
      <alignment horizontal="left" vertical="top"/>
    </xf>
    <xf numFmtId="49" fontId="241" fillId="82" borderId="61" applyProtection="0">
      <alignment horizontal="right" vertical="top"/>
    </xf>
    <xf numFmtId="49" fontId="241" fillId="57" borderId="61" applyProtection="0">
      <alignment horizontal="left" vertical="top"/>
    </xf>
    <xf numFmtId="0" fontId="241" fillId="82" borderId="61" applyNumberFormat="0" applyProtection="0">
      <alignment horizontal="right" vertical="top"/>
    </xf>
    <xf numFmtId="49" fontId="241" fillId="57" borderId="21" applyProtection="0">
      <alignment horizontal="right" vertical="top"/>
    </xf>
    <xf numFmtId="4" fontId="241" fillId="62" borderId="61" applyProtection="0">
      <alignment horizontal="right" vertical="top"/>
    </xf>
    <xf numFmtId="266" fontId="241" fillId="82" borderId="61" applyProtection="0">
      <alignment horizontal="right" vertical="top"/>
    </xf>
    <xf numFmtId="4" fontId="241" fillId="82" borderId="61" applyProtection="0">
      <alignment horizontal="right" vertical="top"/>
    </xf>
    <xf numFmtId="49" fontId="242" fillId="82" borderId="61" applyProtection="0">
      <alignment horizontal="left" vertical="top"/>
    </xf>
    <xf numFmtId="0" fontId="241" fillId="62" borderId="61" applyNumberFormat="0" applyProtection="0">
      <alignment horizontal="right" vertical="top"/>
    </xf>
    <xf numFmtId="4" fontId="242" fillId="82" borderId="61" applyProtection="0">
      <alignment horizontal="right" vertical="top"/>
    </xf>
    <xf numFmtId="0" fontId="241" fillId="62" borderId="61" applyProtection="0">
      <alignment horizontal="right" vertical="top"/>
    </xf>
    <xf numFmtId="266" fontId="241" fillId="62" borderId="61" applyProtection="0">
      <alignment horizontal="right" vertical="top"/>
    </xf>
    <xf numFmtId="4" fontId="241" fillId="62" borderId="61" applyProtection="0">
      <alignment horizontal="right" vertical="top"/>
    </xf>
    <xf numFmtId="49" fontId="242" fillId="62" borderId="61" applyProtection="0">
      <alignment horizontal="left" vertical="top"/>
    </xf>
    <xf numFmtId="49" fontId="241" fillId="57" borderId="21" applyProtection="0">
      <alignment horizontal="left" vertical="top"/>
    </xf>
    <xf numFmtId="4" fontId="242" fillId="62" borderId="61" applyProtection="0">
      <alignment horizontal="right" vertical="top"/>
    </xf>
    <xf numFmtId="0" fontId="243" fillId="63" borderId="61" applyNumberFormat="0" applyProtection="0">
      <alignment horizontal="right" vertical="top"/>
    </xf>
    <xf numFmtId="49" fontId="242" fillId="83" borderId="61" applyProtection="0">
      <alignment horizontal="right" vertical="top"/>
    </xf>
    <xf numFmtId="49" fontId="241" fillId="57" borderId="22" applyProtection="0">
      <alignment horizontal="left" vertical="top"/>
    </xf>
    <xf numFmtId="49" fontId="241" fillId="57" borderId="22" applyProtection="0">
      <alignment horizontal="left" vertical="top"/>
    </xf>
    <xf numFmtId="0" fontId="243" fillId="63" borderId="61" applyProtection="0">
      <alignment horizontal="right" vertical="top"/>
    </xf>
    <xf numFmtId="266" fontId="243" fillId="63" borderId="61" applyProtection="0">
      <alignment horizontal="right" vertical="top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4" fontId="243" fillId="63" borderId="61" applyProtection="0">
      <alignment horizontal="right" vertical="top"/>
    </xf>
    <xf numFmtId="49" fontId="244" fillId="82" borderId="61" applyProtection="0">
      <alignment horizontal="left" vertical="top"/>
    </xf>
    <xf numFmtId="0" fontId="241" fillId="63" borderId="61" applyNumberFormat="0" applyProtection="0">
      <alignment horizontal="right" vertical="top"/>
    </xf>
    <xf numFmtId="4" fontId="244" fillId="82" borderId="61" applyProtection="0">
      <alignment horizontal="right" vertical="top"/>
    </xf>
    <xf numFmtId="0" fontId="241" fillId="63" borderId="61" applyProtection="0">
      <alignment horizontal="right" vertical="top"/>
    </xf>
    <xf numFmtId="266" fontId="241" fillId="63" borderId="61" applyProtection="0">
      <alignment horizontal="right" vertical="top"/>
    </xf>
    <xf numFmtId="49" fontId="244" fillId="83" borderId="61" applyProtection="0">
      <alignment horizontal="right" vertical="top"/>
    </xf>
    <xf numFmtId="4" fontId="241" fillId="63" borderId="61" applyProtection="0">
      <alignment horizontal="right" vertical="top"/>
    </xf>
    <xf numFmtId="0" fontId="244" fillId="82" borderId="61" applyNumberFormat="0" applyProtection="0">
      <alignment horizontal="right" vertical="top"/>
    </xf>
    <xf numFmtId="49" fontId="245" fillId="62" borderId="61" applyProtection="0">
      <alignment horizontal="left" vertical="top"/>
    </xf>
    <xf numFmtId="49" fontId="244" fillId="82" borderId="61" applyProtection="0">
      <alignment horizontal="left" vertical="top"/>
    </xf>
    <xf numFmtId="4" fontId="245" fillId="62" borderId="61" applyProtection="0">
      <alignment horizontal="right" vertical="top"/>
    </xf>
    <xf numFmtId="4" fontId="244" fillId="82" borderId="61" applyProtection="0">
      <alignment horizontal="right" vertical="top"/>
    </xf>
    <xf numFmtId="0" fontId="245" fillId="82" borderId="61" applyNumberFormat="0" applyProtection="0">
      <alignment horizontal="right" vertical="top"/>
    </xf>
    <xf numFmtId="0" fontId="245" fillId="82" borderId="61" applyNumberFormat="0" applyProtection="0">
      <alignment horizontal="right" vertical="top"/>
    </xf>
    <xf numFmtId="49" fontId="245" fillId="82" borderId="61" applyProtection="0">
      <alignment horizontal="left" vertical="top"/>
    </xf>
    <xf numFmtId="49" fontId="245" fillId="82" borderId="61" applyProtection="0">
      <alignment horizontal="left" vertical="top"/>
    </xf>
    <xf numFmtId="4" fontId="245" fillId="82" borderId="61" applyProtection="0">
      <alignment horizontal="right" vertical="top"/>
    </xf>
    <xf numFmtId="4" fontId="245" fillId="82" borderId="61" applyProtection="0">
      <alignment horizontal="right" vertical="top"/>
    </xf>
    <xf numFmtId="176" fontId="7" fillId="57" borderId="63" applyNumberFormat="0" applyFill="0" applyBorder="0">
      <alignment vertical="top" wrapText="1"/>
    </xf>
    <xf numFmtId="49" fontId="241" fillId="57" borderId="23" applyProtection="0">
      <alignment horizontal="left" vertical="top" wrapText="1"/>
    </xf>
    <xf numFmtId="49" fontId="241" fillId="57" borderId="23" applyProtection="0">
      <alignment horizontal="left" vertical="top" wrapText="1"/>
    </xf>
    <xf numFmtId="0" fontId="244" fillId="62" borderId="61" applyNumberFormat="0" applyProtection="0">
      <alignment horizontal="right" vertical="top"/>
    </xf>
    <xf numFmtId="0" fontId="245" fillId="62" borderId="61" applyNumberFormat="0" applyProtection="0">
      <alignment horizontal="right" vertical="top"/>
    </xf>
    <xf numFmtId="49" fontId="244" fillId="62" borderId="61" applyProtection="0">
      <alignment horizontal="left" vertical="top"/>
    </xf>
    <xf numFmtId="49" fontId="245" fillId="62" borderId="61" applyProtection="0">
      <alignment horizontal="left" vertical="top"/>
    </xf>
    <xf numFmtId="4" fontId="244" fillId="62" borderId="61" applyProtection="0">
      <alignment horizontal="right" vertical="top"/>
    </xf>
    <xf numFmtId="4" fontId="245" fillId="62" borderId="61" applyProtection="0">
      <alignment horizontal="right" vertical="top"/>
    </xf>
    <xf numFmtId="49" fontId="241" fillId="84" borderId="23" applyProtection="0">
      <alignment horizontal="left" vertical="top" wrapText="1"/>
    </xf>
    <xf numFmtId="49" fontId="241" fillId="84" borderId="23" applyProtection="0">
      <alignment horizontal="left" vertical="top" wrapText="1"/>
    </xf>
    <xf numFmtId="49" fontId="241" fillId="84" borderId="24" applyProtection="0">
      <alignment horizontal="left" vertical="top" wrapText="1"/>
    </xf>
    <xf numFmtId="49" fontId="241" fillId="84" borderId="24" applyProtection="0">
      <alignment horizontal="left" vertical="top" wrapText="1"/>
    </xf>
    <xf numFmtId="49" fontId="241" fillId="84" borderId="62" applyProtection="0">
      <alignment horizontal="left" vertical="top"/>
    </xf>
    <xf numFmtId="49" fontId="241" fillId="84" borderId="62" applyProtection="0">
      <alignment horizontal="left" vertical="top"/>
    </xf>
    <xf numFmtId="49" fontId="241" fillId="84" borderId="61" applyProtection="0">
      <alignment horizontal="left" vertical="top"/>
    </xf>
    <xf numFmtId="49" fontId="241" fillId="84" borderId="61" applyProtection="0">
      <alignment horizontal="left" vertical="top"/>
    </xf>
    <xf numFmtId="49" fontId="241" fillId="57" borderId="24" applyProtection="0">
      <alignment horizontal="left" vertical="top" wrapText="1"/>
    </xf>
    <xf numFmtId="49" fontId="241" fillId="57" borderId="24" applyProtection="0">
      <alignment horizontal="left" vertical="top" wrapText="1"/>
    </xf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49" fontId="241" fillId="57" borderId="21" applyProtection="0">
      <alignment horizontal="center" vertical="top"/>
    </xf>
    <xf numFmtId="49" fontId="241" fillId="57" borderId="42" applyProtection="0">
      <alignment horizontal="center" vertical="top"/>
    </xf>
    <xf numFmtId="49" fontId="241" fillId="57" borderId="21" applyProtection="0">
      <alignment horizontal="right" vertical="top"/>
    </xf>
    <xf numFmtId="49" fontId="241" fillId="57" borderId="42" applyProtection="0">
      <alignment horizontal="right" vertical="top"/>
    </xf>
    <xf numFmtId="49" fontId="241" fillId="57" borderId="42" applyProtection="0">
      <alignment horizontal="right" vertical="top"/>
    </xf>
    <xf numFmtId="49" fontId="241" fillId="57" borderId="21" applyProtection="0">
      <alignment horizontal="left" vertical="top"/>
    </xf>
    <xf numFmtId="49" fontId="241" fillId="57" borderId="21" applyProtection="0">
      <alignment horizontal="left" vertical="top"/>
    </xf>
    <xf numFmtId="49" fontId="241" fillId="57" borderId="21" applyProtection="0">
      <alignment horizontal="center" vertical="top"/>
    </xf>
    <xf numFmtId="49" fontId="241" fillId="57" borderId="42" applyProtection="0">
      <alignment horizontal="left" vertical="top"/>
    </xf>
    <xf numFmtId="49" fontId="241" fillId="57" borderId="42" applyProtection="0">
      <alignment horizontal="left" vertical="top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4" fontId="241" fillId="62" borderId="61" applyProtection="0">
      <alignment horizontal="right" vertical="top"/>
    </xf>
    <xf numFmtId="49" fontId="241" fillId="57" borderId="22" applyProtection="0">
      <alignment horizontal="left" vertical="top"/>
    </xf>
    <xf numFmtId="49" fontId="241" fillId="57" borderId="21" applyProtection="0">
      <alignment horizontal="left" vertical="top"/>
    </xf>
    <xf numFmtId="49" fontId="241" fillId="57" borderId="21" applyProtection="0">
      <alignment horizontal="left" vertical="top"/>
    </xf>
    <xf numFmtId="49" fontId="241" fillId="57" borderId="21" applyProtection="0">
      <alignment horizontal="left" vertical="top"/>
    </xf>
    <xf numFmtId="49" fontId="241" fillId="57" borderId="23" applyProtection="0">
      <alignment horizontal="left" vertical="top" wrapText="1"/>
    </xf>
    <xf numFmtId="4" fontId="241" fillId="62" borderId="61" applyProtection="0">
      <alignment horizontal="right" vertical="top"/>
    </xf>
    <xf numFmtId="49" fontId="241" fillId="57" borderId="22" applyProtection="0">
      <alignment horizontal="left" vertical="top"/>
    </xf>
    <xf numFmtId="49" fontId="241" fillId="57" borderId="22" applyProtection="0">
      <alignment horizontal="left" vertical="top"/>
    </xf>
    <xf numFmtId="49" fontId="241" fillId="62" borderId="61" applyProtection="0">
      <alignment horizontal="right" vertical="top"/>
    </xf>
    <xf numFmtId="49" fontId="241" fillId="57" borderId="24" applyProtection="0">
      <alignment horizontal="left" vertical="top" wrapText="1"/>
    </xf>
    <xf numFmtId="4" fontId="241" fillId="82" borderId="61" applyProtection="0">
      <alignment horizontal="right" vertical="top"/>
    </xf>
    <xf numFmtId="49" fontId="241" fillId="57" borderId="23" applyProtection="0">
      <alignment horizontal="left" vertical="top" wrapText="1"/>
    </xf>
    <xf numFmtId="49" fontId="241" fillId="57" borderId="23" applyProtection="0">
      <alignment horizontal="left" vertical="top" wrapText="1"/>
    </xf>
    <xf numFmtId="0" fontId="9" fillId="85" borderId="0" applyNumberFormat="0" applyBorder="0" applyAlignment="0" applyProtection="0"/>
    <xf numFmtId="0" fontId="9" fillId="85" borderId="0" applyNumberFormat="0" applyBorder="0" applyAlignment="0" applyProtection="0"/>
    <xf numFmtId="0" fontId="10" fillId="86" borderId="0" applyNumberFormat="0" applyBorder="0" applyAlignment="0" applyProtection="0"/>
    <xf numFmtId="0" fontId="9" fillId="87" borderId="0" applyNumberFormat="0" applyBorder="0" applyAlignment="0" applyProtection="0"/>
    <xf numFmtId="0" fontId="9" fillId="88" borderId="0" applyNumberFormat="0" applyBorder="0" applyAlignment="0" applyProtection="0"/>
    <xf numFmtId="0" fontId="10" fillId="89" borderId="0" applyNumberFormat="0" applyBorder="0" applyAlignment="0" applyProtection="0"/>
    <xf numFmtId="0" fontId="9" fillId="87" borderId="0" applyNumberFormat="0" applyBorder="0" applyAlignment="0" applyProtection="0"/>
    <xf numFmtId="0" fontId="9" fillId="90" borderId="0" applyNumberFormat="0" applyBorder="0" applyAlignment="0" applyProtection="0"/>
    <xf numFmtId="0" fontId="10" fillId="88" borderId="0" applyNumberFormat="0" applyBorder="0" applyAlignment="0" applyProtection="0"/>
    <xf numFmtId="0" fontId="9" fillId="85" borderId="0" applyNumberFormat="0" applyBorder="0" applyAlignment="0" applyProtection="0"/>
    <xf numFmtId="0" fontId="9" fillId="88" borderId="0" applyNumberFormat="0" applyBorder="0" applyAlignment="0" applyProtection="0"/>
    <xf numFmtId="0" fontId="10" fillId="88" borderId="0" applyNumberFormat="0" applyBorder="0" applyAlignment="0" applyProtection="0"/>
    <xf numFmtId="0" fontId="9" fillId="91" borderId="0" applyNumberFormat="0" applyBorder="0" applyAlignment="0" applyProtection="0"/>
    <xf numFmtId="0" fontId="9" fillId="85" borderId="0" applyNumberFormat="0" applyBorder="0" applyAlignment="0" applyProtection="0"/>
    <xf numFmtId="0" fontId="10" fillId="86" borderId="0" applyNumberFormat="0" applyBorder="0" applyAlignment="0" applyProtection="0"/>
    <xf numFmtId="0" fontId="9" fillId="87" borderId="0" applyNumberFormat="0" applyBorder="0" applyAlignment="0" applyProtection="0"/>
    <xf numFmtId="0" fontId="9" fillId="92" borderId="0" applyNumberFormat="0" applyBorder="0" applyAlignment="0" applyProtection="0"/>
    <xf numFmtId="0" fontId="10" fillId="92" borderId="0" applyNumberFormat="0" applyBorder="0" applyAlignment="0" applyProtection="0"/>
    <xf numFmtId="0" fontId="124" fillId="0" borderId="0"/>
    <xf numFmtId="1" fontId="52" fillId="0" borderId="23">
      <alignment horizontal="right"/>
    </xf>
    <xf numFmtId="0" fontId="55" fillId="0" borderId="0">
      <alignment horizontal="center" wrapText="1"/>
      <protection locked="0"/>
    </xf>
    <xf numFmtId="0" fontId="189" fillId="16" borderId="26" applyNumberFormat="0" applyFont="0" applyBorder="0" applyAlignment="0" applyProtection="0">
      <protection hidden="1"/>
    </xf>
    <xf numFmtId="0" fontId="86" fillId="0" borderId="5">
      <alignment horizontal="centerContinuous"/>
    </xf>
    <xf numFmtId="225" fontId="94" fillId="0" borderId="0">
      <alignment horizontal="right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5" fillId="67" borderId="35"/>
    <xf numFmtId="3" fontId="97" fillId="0" borderId="37">
      <alignment horizontal="center"/>
    </xf>
    <xf numFmtId="0" fontId="246" fillId="0" borderId="64">
      <alignment horizontal="left"/>
    </xf>
    <xf numFmtId="0" fontId="247" fillId="0" borderId="64">
      <alignment horizontal="left" wrapText="1"/>
    </xf>
    <xf numFmtId="0" fontId="15" fillId="4" borderId="0" applyNumberFormat="0" applyBorder="0" applyAlignment="0" applyProtection="0"/>
    <xf numFmtId="37" fontId="108" fillId="0" borderId="40" applyNumberFormat="0" applyFont="0" applyFill="0" applyAlignment="0" applyProtection="0"/>
    <xf numFmtId="0" fontId="98" fillId="0" borderId="5" applyNumberFormat="0" applyFont="0" applyFill="0" applyAlignment="0" applyProtection="0"/>
    <xf numFmtId="171" fontId="94" fillId="0" borderId="40"/>
    <xf numFmtId="170" fontId="94" fillId="0" borderId="40"/>
    <xf numFmtId="0" fontId="109" fillId="0" borderId="5">
      <alignment horizontal="centerContinuous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37" fontId="56" fillId="0" borderId="0">
      <alignment horizontal="center"/>
    </xf>
    <xf numFmtId="0" fontId="56" fillId="0" borderId="0"/>
    <xf numFmtId="236" fontId="7" fillId="0" borderId="0" applyFill="0" applyBorder="0" applyAlignment="0"/>
    <xf numFmtId="232" fontId="7" fillId="0" borderId="0" applyFill="0" applyBorder="0" applyAlignment="0"/>
    <xf numFmtId="233" fontId="7" fillId="0" borderId="0" applyFill="0" applyBorder="0" applyAlignment="0"/>
    <xf numFmtId="234" fontId="7" fillId="0" borderId="0" applyFill="0" applyBorder="0" applyAlignment="0"/>
    <xf numFmtId="235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247" fillId="0" borderId="65">
      <alignment horizontal="right" vertical="center"/>
    </xf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246" fillId="93" borderId="1">
      <alignment horizontal="center" vertical="center" wrapText="1"/>
    </xf>
    <xf numFmtId="171" fontId="56" fillId="0" borderId="0"/>
    <xf numFmtId="240" fontId="87" fillId="0" borderId="0" applyFont="0"/>
    <xf numFmtId="38" fontId="7" fillId="0" borderId="0" applyFont="0" applyFill="0" applyBorder="0" applyAlignment="0" applyProtection="0"/>
    <xf numFmtId="23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43" fontId="4" fillId="0" borderId="0" applyFont="0" applyFill="0" applyBorder="0" applyAlignment="0" applyProtection="0"/>
    <xf numFmtId="298" fontId="58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24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249" fillId="0" borderId="0" applyNumberFormat="0" applyAlignment="0">
      <alignment horizontal="left"/>
    </xf>
    <xf numFmtId="0" fontId="53" fillId="0" borderId="0" applyNumberFormat="0" applyAlignment="0"/>
    <xf numFmtId="211" fontId="7" fillId="0" borderId="0">
      <alignment horizontal="right"/>
    </xf>
    <xf numFmtId="164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7" fontId="7" fillId="57" borderId="0" applyFont="0" applyBorder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250" fillId="0" borderId="64">
      <alignment horizontal="left"/>
    </xf>
    <xf numFmtId="0" fontId="251" fillId="0" borderId="64">
      <alignment horizontal="left" wrapText="1"/>
    </xf>
    <xf numFmtId="348" fontId="56" fillId="0" borderId="0"/>
    <xf numFmtId="16" fontId="56" fillId="0" borderId="0"/>
    <xf numFmtId="17" fontId="56" fillId="0" borderId="0"/>
    <xf numFmtId="0" fontId="130" fillId="71" borderId="25" applyNumberFormat="0" applyBorder="0" applyAlignment="0">
      <alignment horizontal="center"/>
      <protection hidden="1"/>
    </xf>
    <xf numFmtId="263" fontId="7" fillId="0" borderId="0" applyFont="0" applyFill="0" applyBorder="0" applyAlignment="0" applyProtection="0"/>
    <xf numFmtId="0" fontId="24" fillId="94" borderId="0" applyNumberFormat="0" applyBorder="0" applyAlignment="0" applyProtection="0"/>
    <xf numFmtId="0" fontId="24" fillId="95" borderId="0" applyNumberFormat="0" applyBorder="0" applyAlignment="0" applyProtection="0"/>
    <xf numFmtId="0" fontId="24" fillId="96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252" fillId="0" borderId="0" applyNumberFormat="0" applyAlignment="0">
      <alignment horizontal="left"/>
    </xf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7" fillId="0" borderId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/>
    <xf numFmtId="0" fontId="7" fillId="0" borderId="0"/>
    <xf numFmtId="0" fontId="58" fillId="0" borderId="23" applyBorder="0"/>
    <xf numFmtId="0" fontId="7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212" fontId="56" fillId="0" borderId="0"/>
    <xf numFmtId="212" fontId="56" fillId="0" borderId="0"/>
    <xf numFmtId="212" fontId="56" fillId="0" borderId="0"/>
    <xf numFmtId="212" fontId="56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144" fillId="0" borderId="23">
      <alignment horizontal="left" vertical="center"/>
    </xf>
    <xf numFmtId="0" fontId="7" fillId="0" borderId="46"/>
    <xf numFmtId="0" fontId="7" fillId="0" borderId="46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91" fillId="58" borderId="50">
      <alignment horizontal="left" vertical="center" wrapText="1"/>
    </xf>
    <xf numFmtId="346" fontId="253" fillId="0" borderId="0" applyFont="0" applyFill="0" applyBorder="0" applyAlignment="0" applyProtection="0"/>
    <xf numFmtId="349" fontId="253" fillId="0" borderId="0" applyFont="0" applyFill="0" applyBorder="0" applyAlignment="0" applyProtection="0"/>
    <xf numFmtId="3" fontId="161" fillId="62" borderId="23">
      <alignment horizontal="left" vertic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137" fillId="57" borderId="51" applyNumberFormat="0" applyFont="0" applyBorder="0" applyAlignment="0" applyProtection="0">
      <alignment vertical="top"/>
    </xf>
    <xf numFmtId="3" fontId="166" fillId="57" borderId="25">
      <alignment horizontal="center"/>
    </xf>
    <xf numFmtId="38" fontId="72" fillId="0" borderId="0" applyFont="0" applyFill="0" applyBorder="0" applyAlignment="0" applyProtection="0"/>
    <xf numFmtId="40" fontId="72" fillId="0" borderId="0" applyFont="0" applyFill="0" applyBorder="0" applyAlignment="0" applyProtection="0"/>
    <xf numFmtId="350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2" fontId="7" fillId="0" borderId="0" applyFont="0" applyFill="0" applyBorder="0" applyAlignment="0" applyProtection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0" fontId="169" fillId="0" borderId="51">
      <protection locked="0" hidden="1"/>
    </xf>
    <xf numFmtId="0" fontId="21" fillId="22" borderId="0" applyNumberFormat="0" applyBorder="0" applyAlignment="0" applyProtection="0"/>
    <xf numFmtId="0" fontId="58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82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" fillId="0" borderId="0"/>
    <xf numFmtId="0" fontId="7" fillId="0" borderId="0"/>
    <xf numFmtId="0" fontId="4" fillId="0" borderId="0"/>
    <xf numFmtId="189" fontId="7" fillId="0" borderId="0" applyFont="0" applyFill="0" applyBorder="0" applyAlignment="0" applyProtection="0"/>
    <xf numFmtId="0" fontId="7" fillId="0" borderId="0"/>
    <xf numFmtId="0" fontId="58" fillId="0" borderId="0">
      <alignment horizontal="center" vertical="center"/>
    </xf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9" fillId="23" borderId="4" applyNumberFormat="0" applyFont="0" applyAlignment="0" applyProtection="0"/>
    <xf numFmtId="0" fontId="7" fillId="23" borderId="4" applyNumberFormat="0" applyFont="0" applyAlignment="0" applyProtection="0"/>
    <xf numFmtId="0" fontId="9" fillId="23" borderId="4" applyNumberFormat="0" applyFont="0" applyAlignment="0" applyProtection="0"/>
    <xf numFmtId="0" fontId="9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87" fontId="56" fillId="0" borderId="0">
      <protection locked="0"/>
    </xf>
    <xf numFmtId="0" fontId="247" fillId="0" borderId="66">
      <alignment horizontal="left" vertical="center" wrapText="1"/>
    </xf>
    <xf numFmtId="14" fontId="55" fillId="0" borderId="0">
      <alignment horizontal="center" wrapText="1"/>
      <protection locked="0"/>
    </xf>
    <xf numFmtId="29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8" fillId="0" borderId="0" applyFont="0" applyFill="0" applyBorder="0" applyAlignment="0" applyProtection="0"/>
    <xf numFmtId="9" fontId="25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0" fillId="0" borderId="0" applyFont="0" applyFill="0" applyBorder="0" applyAlignment="0" applyProtection="0"/>
    <xf numFmtId="9" fontId="240" fillId="0" borderId="0" applyFont="0" applyFill="0" applyBorder="0" applyAlignment="0" applyProtection="0"/>
    <xf numFmtId="10" fontId="72" fillId="0" borderId="0" applyFont="0" applyFill="0" applyBorder="0" applyAlignment="0" applyProtection="0"/>
    <xf numFmtId="304" fontId="7" fillId="0" borderId="21" applyFont="0" applyFill="0" applyBorder="0" applyAlignment="0" applyProtection="0"/>
    <xf numFmtId="225" fontId="7" fillId="0" borderId="21" applyFont="0" applyFill="0" applyBorder="0" applyAlignment="0" applyProtection="0"/>
    <xf numFmtId="10" fontId="160" fillId="0" borderId="37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" fillId="0" borderId="0" applyFont="0" applyFill="0" applyBorder="0" applyAlignment="0" applyProtection="0"/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160" fillId="0" borderId="37"/>
    <xf numFmtId="3" fontId="194" fillId="0" borderId="37"/>
    <xf numFmtId="189" fontId="7" fillId="78" borderId="0" applyFill="0" applyBorder="0" applyAlignment="0" applyProtection="0"/>
    <xf numFmtId="14" fontId="198" fillId="0" borderId="0" applyNumberFormat="0" applyFill="0" applyBorder="0" applyAlignment="0" applyProtection="0">
      <alignment horizontal="left"/>
    </xf>
    <xf numFmtId="0" fontId="247" fillId="0" borderId="65">
      <alignment horizontal="left" vertical="center" wrapText="1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4" fontId="92" fillId="70" borderId="67" applyNumberFormat="0" applyProtection="0">
      <alignment vertical="center"/>
    </xf>
    <xf numFmtId="4" fontId="74" fillId="70" borderId="67" applyNumberFormat="0" applyProtection="0">
      <alignment horizontal="left" vertical="center" indent="1"/>
    </xf>
    <xf numFmtId="4" fontId="74" fillId="71" borderId="0" applyNumberFormat="0" applyProtection="0">
      <alignment horizontal="left" vertical="center" indent="1"/>
    </xf>
    <xf numFmtId="4" fontId="74" fillId="82" borderId="67" applyNumberFormat="0" applyProtection="0">
      <alignment horizontal="right" vertical="center"/>
    </xf>
    <xf numFmtId="4" fontId="92" fillId="65" borderId="67" applyNumberFormat="0" applyProtection="0">
      <alignment horizontal="left" vertical="center" indent="1"/>
    </xf>
    <xf numFmtId="18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56" fillId="0" borderId="0" applyNumberFormat="0" applyFill="0" applyBorder="0" applyAlignment="0" applyProtection="0"/>
    <xf numFmtId="0" fontId="246" fillId="0" borderId="0">
      <alignment horizontal="left" vertical="center" wrapText="1"/>
    </xf>
    <xf numFmtId="171" fontId="56" fillId="0" borderId="40"/>
    <xf numFmtId="0" fontId="56" fillId="0" borderId="40"/>
    <xf numFmtId="170" fontId="56" fillId="0" borderId="40"/>
    <xf numFmtId="0" fontId="72" fillId="0" borderId="0"/>
    <xf numFmtId="352" fontId="7" fillId="0" borderId="0">
      <alignment horizontal="center"/>
    </xf>
    <xf numFmtId="0" fontId="7" fillId="0" borderId="0"/>
    <xf numFmtId="312" fontId="7" fillId="0" borderId="0" applyFill="0" applyBorder="0" applyAlignment="0" applyProtection="0">
      <alignment wrapText="1"/>
    </xf>
    <xf numFmtId="40" fontId="257" fillId="0" borderId="0" applyBorder="0">
      <alignment horizontal="right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86" fillId="0" borderId="5">
      <alignment horizontal="center"/>
    </xf>
    <xf numFmtId="314" fontId="7" fillId="0" borderId="0" applyFill="0" applyBorder="0" applyAlignment="0"/>
    <xf numFmtId="315" fontId="7" fillId="0" borderId="0" applyFill="0" applyBorder="0" applyAlignment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6" fillId="0" borderId="5">
      <alignment horizontal="centerContinuous"/>
    </xf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177" fontId="220" fillId="0" borderId="51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20" fillId="0" borderId="51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168" fontId="7" fillId="0" borderId="0" applyFont="0" applyFill="0" applyBorder="0" applyAlignment="0" applyProtection="0"/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/>
    <xf numFmtId="0" fontId="7" fillId="97" borderId="68"/>
    <xf numFmtId="39" fontId="53" fillId="0" borderId="0"/>
    <xf numFmtId="4" fontId="234" fillId="0" borderId="37"/>
    <xf numFmtId="319" fontId="160" fillId="0" borderId="37"/>
    <xf numFmtId="4" fontId="194" fillId="0" borderId="37"/>
    <xf numFmtId="353" fontId="253" fillId="0" borderId="0" applyFont="0" applyFill="0" applyBorder="0" applyAlignment="0" applyProtection="0"/>
    <xf numFmtId="354" fontId="253" fillId="0" borderId="0" applyFont="0" applyFill="0" applyBorder="0" applyAlignment="0" applyProtection="0"/>
    <xf numFmtId="43" fontId="49" fillId="0" borderId="0" applyFont="0" applyFill="0" applyBorder="0" applyAlignment="0" applyProtection="0"/>
    <xf numFmtId="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6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1" fontId="236" fillId="0" borderId="5">
      <alignment horizontal="center"/>
    </xf>
    <xf numFmtId="355" fontId="7" fillId="0" borderId="0" applyFont="0" applyFill="0" applyBorder="0" applyAlignment="0" applyProtection="0"/>
    <xf numFmtId="355" fontId="7" fillId="0" borderId="0" applyFont="0" applyFill="0" applyBorder="0" applyAlignment="0" applyProtection="0"/>
    <xf numFmtId="0" fontId="258" fillId="0" borderId="0"/>
    <xf numFmtId="9" fontId="174" fillId="0" borderId="0" applyFont="0" applyFill="0" applyBorder="0" applyAlignment="0" applyProtection="0"/>
    <xf numFmtId="0" fontId="48" fillId="0" borderId="0"/>
    <xf numFmtId="0" fontId="4" fillId="0" borderId="0"/>
    <xf numFmtId="0" fontId="4" fillId="0" borderId="0"/>
    <xf numFmtId="0" fontId="5" fillId="0" borderId="0"/>
    <xf numFmtId="0" fontId="4" fillId="0" borderId="0"/>
    <xf numFmtId="170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/>
    <xf numFmtId="0" fontId="7" fillId="0" borderId="0"/>
    <xf numFmtId="177" fontId="53" fillId="0" borderId="0"/>
    <xf numFmtId="177" fontId="53" fillId="0" borderId="0"/>
    <xf numFmtId="177" fontId="53" fillId="0" borderId="0"/>
    <xf numFmtId="0" fontId="11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4" fillId="34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10" fillId="0" borderId="0"/>
    <xf numFmtId="0" fontId="110" fillId="0" borderId="0"/>
    <xf numFmtId="0" fontId="259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3" fillId="0" borderId="0"/>
    <xf numFmtId="0" fontId="7" fillId="0" borderId="0"/>
    <xf numFmtId="0" fontId="3" fillId="0" borderId="0"/>
    <xf numFmtId="9" fontId="7" fillId="0" borderId="0" applyFont="0" applyFill="0" applyBorder="0" applyAlignment="0" applyProtection="0"/>
    <xf numFmtId="0" fontId="2" fillId="0" borderId="0"/>
    <xf numFmtId="0" fontId="2" fillId="0" borderId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239">
    <xf numFmtId="0" fontId="0" fillId="0" borderId="0" xfId="0"/>
    <xf numFmtId="0" fontId="0" fillId="0" borderId="0" xfId="0" applyFont="1"/>
    <xf numFmtId="173" fontId="5" fillId="0" borderId="0" xfId="1" applyNumberFormat="1" applyFont="1"/>
    <xf numFmtId="171" fontId="5" fillId="0" borderId="0" xfId="1" applyNumberFormat="1" applyFont="1" applyFill="1"/>
    <xf numFmtId="171" fontId="29" fillId="0" borderId="0" xfId="0" applyNumberFormat="1" applyFont="1"/>
    <xf numFmtId="171" fontId="29" fillId="0" borderId="0" xfId="1" applyNumberFormat="1" applyFont="1"/>
    <xf numFmtId="0" fontId="31" fillId="0" borderId="0" xfId="0" applyFont="1"/>
    <xf numFmtId="171" fontId="31" fillId="0" borderId="0" xfId="1" applyNumberFormat="1" applyFont="1"/>
    <xf numFmtId="172" fontId="29" fillId="0" borderId="0" xfId="2" applyNumberFormat="1" applyFont="1" applyFill="1"/>
    <xf numFmtId="171" fontId="29" fillId="0" borderId="0" xfId="0" applyNumberFormat="1" applyFont="1" applyAlignment="1">
      <alignment horizontal="right"/>
    </xf>
    <xf numFmtId="171" fontId="29" fillId="0" borderId="0" xfId="1" applyNumberFormat="1" applyFont="1" applyFill="1"/>
    <xf numFmtId="171" fontId="0" fillId="0" borderId="0" xfId="1" applyNumberFormat="1" applyFont="1"/>
    <xf numFmtId="171" fontId="6" fillId="0" borderId="0" xfId="1" applyNumberFormat="1" applyFont="1"/>
    <xf numFmtId="171" fontId="0" fillId="0" borderId="0" xfId="1" applyNumberFormat="1" applyFont="1" applyFill="1"/>
    <xf numFmtId="171" fontId="6" fillId="0" borderId="0" xfId="1" applyNumberFormat="1" applyFont="1" applyFill="1"/>
    <xf numFmtId="172" fontId="0" fillId="0" borderId="0" xfId="2" applyNumberFormat="1" applyFont="1" applyFill="1"/>
    <xf numFmtId="171" fontId="0" fillId="0" borderId="0" xfId="0" applyNumberFormat="1"/>
    <xf numFmtId="171" fontId="0" fillId="0" borderId="0" xfId="0" applyNumberFormat="1" applyFont="1"/>
    <xf numFmtId="171" fontId="0" fillId="0" borderId="0" xfId="0" applyNumberFormat="1" applyFill="1" applyBorder="1"/>
    <xf numFmtId="173" fontId="0" fillId="0" borderId="0" xfId="1" applyNumberFormat="1" applyFont="1"/>
    <xf numFmtId="0" fontId="29" fillId="0" borderId="0" xfId="0" applyFont="1"/>
    <xf numFmtId="0" fontId="30" fillId="24" borderId="11" xfId="0" applyFont="1" applyFill="1" applyBorder="1" applyAlignment="1">
      <alignment horizontal="center"/>
    </xf>
    <xf numFmtId="171" fontId="0" fillId="0" borderId="0" xfId="1" applyNumberFormat="1" applyFont="1" applyFill="1" applyBorder="1"/>
    <xf numFmtId="0" fontId="0" fillId="0" borderId="0" xfId="0" applyBorder="1"/>
    <xf numFmtId="0" fontId="28" fillId="0" borderId="0" xfId="0" applyFont="1" applyAlignment="1">
      <alignment vertical="center" wrapText="1"/>
    </xf>
    <xf numFmtId="0" fontId="29" fillId="0" borderId="0" xfId="0" applyFont="1" applyFill="1" applyAlignment="1">
      <alignment horizontal="left" indent="3"/>
    </xf>
    <xf numFmtId="0" fontId="29" fillId="0" borderId="0" xfId="0" applyFont="1" applyFill="1"/>
    <xf numFmtId="173" fontId="6" fillId="0" borderId="0" xfId="1" applyNumberFormat="1" applyFont="1"/>
    <xf numFmtId="0" fontId="6" fillId="0" borderId="0" xfId="0" applyFont="1"/>
    <xf numFmtId="0" fontId="261" fillId="0" borderId="0" xfId="0" applyFont="1"/>
    <xf numFmtId="0" fontId="31" fillId="0" borderId="0" xfId="0" applyFont="1" applyFill="1"/>
    <xf numFmtId="0" fontId="28" fillId="0" borderId="0" xfId="0" applyFont="1" applyAlignment="1">
      <alignment vertical="center"/>
    </xf>
    <xf numFmtId="173" fontId="29" fillId="0" borderId="0" xfId="0" applyNumberFormat="1" applyFont="1" applyAlignment="1">
      <alignment horizontal="left"/>
    </xf>
    <xf numFmtId="0" fontId="29" fillId="0" borderId="0" xfId="0" applyFont="1" applyFill="1" applyAlignment="1"/>
    <xf numFmtId="0" fontId="0" fillId="0" borderId="0" xfId="0" applyFill="1"/>
    <xf numFmtId="171" fontId="29" fillId="0" borderId="0" xfId="0" applyNumberFormat="1" applyFont="1" applyFill="1"/>
    <xf numFmtId="171" fontId="0" fillId="0" borderId="0" xfId="0" applyNumberFormat="1" applyFill="1"/>
    <xf numFmtId="171" fontId="31" fillId="0" borderId="0" xfId="1" applyNumberFormat="1" applyFont="1" applyFill="1"/>
    <xf numFmtId="171" fontId="29" fillId="0" borderId="0" xfId="0" applyNumberFormat="1" applyFont="1" applyFill="1" applyBorder="1"/>
    <xf numFmtId="10" fontId="29" fillId="0" borderId="0" xfId="1" applyNumberFormat="1" applyFont="1"/>
    <xf numFmtId="173" fontId="0" fillId="0" borderId="0" xfId="1" applyNumberFormat="1" applyFont="1" applyFill="1"/>
    <xf numFmtId="0" fontId="262" fillId="24" borderId="11" xfId="0" applyFont="1" applyFill="1" applyBorder="1" applyAlignment="1"/>
    <xf numFmtId="0" fontId="262" fillId="24" borderId="11" xfId="0" applyFont="1" applyFill="1" applyBorder="1" applyAlignment="1">
      <alignment horizontal="center"/>
    </xf>
    <xf numFmtId="173" fontId="48" fillId="0" borderId="0" xfId="0" applyNumberFormat="1" applyFont="1"/>
    <xf numFmtId="0" fontId="48" fillId="0" borderId="0" xfId="0" applyFont="1"/>
    <xf numFmtId="0" fontId="263" fillId="0" borderId="0" xfId="0" applyFont="1"/>
    <xf numFmtId="173" fontId="48" fillId="0" borderId="0" xfId="0" applyNumberFormat="1" applyFont="1" applyAlignment="1">
      <alignment horizontal="left" indent="1"/>
    </xf>
    <xf numFmtId="0" fontId="48" fillId="0" borderId="0" xfId="0" applyFont="1" applyAlignment="1">
      <alignment horizontal="left" indent="1"/>
    </xf>
    <xf numFmtId="0" fontId="48" fillId="0" borderId="0" xfId="0" applyFont="1" applyAlignment="1"/>
    <xf numFmtId="0" fontId="263" fillId="0" borderId="0" xfId="0" applyFont="1" applyAlignment="1"/>
    <xf numFmtId="0" fontId="264" fillId="0" borderId="0" xfId="0" applyFont="1"/>
    <xf numFmtId="0" fontId="48" fillId="0" borderId="0" xfId="0" applyFont="1" applyFill="1" applyAlignment="1">
      <alignment horizontal="left" indent="1"/>
    </xf>
    <xf numFmtId="0" fontId="48" fillId="0" borderId="0" xfId="0" applyFont="1" applyFill="1" applyAlignment="1"/>
    <xf numFmtId="0" fontId="263" fillId="0" borderId="0" xfId="0" applyFont="1" applyFill="1" applyAlignment="1">
      <alignment horizontal="left" indent="1"/>
    </xf>
    <xf numFmtId="0" fontId="263" fillId="0" borderId="0" xfId="0" applyFont="1" applyFill="1" applyAlignment="1"/>
    <xf numFmtId="0" fontId="264" fillId="0" borderId="0" xfId="0" applyFont="1" applyFill="1"/>
    <xf numFmtId="0" fontId="48" fillId="0" borderId="0" xfId="0" applyFont="1" applyFill="1" applyAlignment="1">
      <alignment horizontal="left" indent="2"/>
    </xf>
    <xf numFmtId="0" fontId="263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0" fontId="48" fillId="0" borderId="0" xfId="0" applyFont="1" applyAlignment="1">
      <alignment horizontal="left" indent="3"/>
    </xf>
    <xf numFmtId="0" fontId="48" fillId="0" borderId="0" xfId="0" applyFont="1" applyFill="1" applyAlignment="1">
      <alignment horizontal="left" indent="3"/>
    </xf>
    <xf numFmtId="174" fontId="31" fillId="0" borderId="0" xfId="1" applyNumberFormat="1" applyFont="1" applyFill="1" applyAlignment="1">
      <alignment horizontal="right"/>
    </xf>
    <xf numFmtId="0" fontId="31" fillId="0" borderId="0" xfId="0" applyFont="1" applyFill="1" applyAlignment="1">
      <alignment horizontal="left" indent="2"/>
    </xf>
    <xf numFmtId="173" fontId="29" fillId="0" borderId="0" xfId="0" applyNumberFormat="1" applyFont="1" applyFill="1" applyAlignment="1">
      <alignment horizontal="left" indent="3"/>
    </xf>
    <xf numFmtId="174" fontId="29" fillId="0" borderId="0" xfId="0" applyNumberFormat="1" applyFont="1" applyFill="1" applyAlignment="1">
      <alignment horizontal="right"/>
    </xf>
    <xf numFmtId="174" fontId="29" fillId="0" borderId="0" xfId="1" applyNumberFormat="1" applyFont="1" applyFill="1" applyAlignment="1">
      <alignment horizontal="right"/>
    </xf>
    <xf numFmtId="173" fontId="48" fillId="0" borderId="0" xfId="0" applyNumberFormat="1" applyFont="1" applyFill="1" applyAlignment="1">
      <alignment horizontal="left" indent="3"/>
    </xf>
    <xf numFmtId="0" fontId="29" fillId="0" borderId="0" xfId="0" applyFont="1" applyFill="1" applyAlignment="1">
      <alignment horizontal="left" indent="1"/>
    </xf>
    <xf numFmtId="0" fontId="263" fillId="0" borderId="0" xfId="0" applyFont="1" applyFill="1" applyAlignment="1">
      <alignment horizontal="left"/>
    </xf>
    <xf numFmtId="171" fontId="31" fillId="0" borderId="0" xfId="0" applyNumberFormat="1" applyFont="1" applyFill="1"/>
    <xf numFmtId="173" fontId="6" fillId="0" borderId="0" xfId="1" applyNumberFormat="1" applyFont="1" applyFill="1"/>
    <xf numFmtId="0" fontId="266" fillId="0" borderId="0" xfId="0" applyFont="1" applyFill="1" applyAlignment="1">
      <alignment horizontal="left" indent="3"/>
    </xf>
    <xf numFmtId="0" fontId="266" fillId="0" borderId="0" xfId="0" applyFont="1" applyFill="1" applyAlignment="1"/>
    <xf numFmtId="171" fontId="267" fillId="0" borderId="0" xfId="0" applyNumberFormat="1" applyFont="1" applyFill="1"/>
    <xf numFmtId="171" fontId="50" fillId="0" borderId="0" xfId="1" applyNumberFormat="1" applyFont="1" applyFill="1"/>
    <xf numFmtId="9" fontId="29" fillId="0" borderId="0" xfId="1" applyNumberFormat="1" applyFont="1"/>
    <xf numFmtId="174" fontId="31" fillId="0" borderId="0" xfId="1" applyNumberFormat="1" applyFont="1" applyAlignment="1">
      <alignment horizontal="right"/>
    </xf>
    <xf numFmtId="174" fontId="29" fillId="0" borderId="0" xfId="1" applyNumberFormat="1" applyFont="1" applyAlignment="1">
      <alignment horizontal="right"/>
    </xf>
    <xf numFmtId="174" fontId="29" fillId="0" borderId="0" xfId="0" applyNumberFormat="1" applyFont="1" applyAlignment="1">
      <alignment horizontal="right"/>
    </xf>
    <xf numFmtId="0" fontId="30" fillId="24" borderId="11" xfId="0" applyFont="1" applyFill="1" applyBorder="1" applyAlignment="1"/>
    <xf numFmtId="0" fontId="30" fillId="24" borderId="11" xfId="0" applyFont="1" applyFill="1" applyBorder="1" applyAlignment="1">
      <alignment horizontal="right"/>
    </xf>
    <xf numFmtId="3" fontId="6" fillId="0" borderId="0" xfId="2" applyNumberFormat="1" applyFont="1" applyFill="1"/>
    <xf numFmtId="171" fontId="267" fillId="0" borderId="0" xfId="0" applyNumberFormat="1" applyFont="1"/>
    <xf numFmtId="171" fontId="50" fillId="0" borderId="0" xfId="0" applyNumberFormat="1" applyFont="1"/>
    <xf numFmtId="171" fontId="29" fillId="0" borderId="0" xfId="1" applyNumberFormat="1" applyFont="1" applyAlignment="1">
      <alignment horizontal="right"/>
    </xf>
    <xf numFmtId="173" fontId="48" fillId="0" borderId="0" xfId="0" applyNumberFormat="1" applyFont="1" applyAlignment="1">
      <alignment horizontal="left" indent="2"/>
    </xf>
    <xf numFmtId="171" fontId="29" fillId="0" borderId="0" xfId="1" applyNumberFormat="1" applyFont="1" applyAlignment="1">
      <alignment horizontal="right" indent="1"/>
    </xf>
    <xf numFmtId="172" fontId="0" fillId="0" borderId="0" xfId="2" applyNumberFormat="1" applyFont="1"/>
    <xf numFmtId="172" fontId="0" fillId="0" borderId="0" xfId="0" applyNumberFormat="1"/>
    <xf numFmtId="171" fontId="5" fillId="0" borderId="0" xfId="1" applyNumberFormat="1" applyFont="1"/>
    <xf numFmtId="172" fontId="50" fillId="0" borderId="0" xfId="2" applyNumberFormat="1" applyFont="1" applyFill="1"/>
    <xf numFmtId="171" fontId="269" fillId="0" borderId="0" xfId="1" applyNumberFormat="1" applyFont="1" applyFill="1"/>
    <xf numFmtId="171" fontId="269" fillId="0" borderId="0" xfId="1" applyNumberFormat="1" applyFont="1"/>
    <xf numFmtId="171" fontId="50" fillId="0" borderId="0" xfId="0" applyNumberFormat="1" applyFont="1" applyFill="1"/>
    <xf numFmtId="10" fontId="0" fillId="0" borderId="0" xfId="0" applyNumberFormat="1"/>
    <xf numFmtId="0" fontId="0" fillId="0" borderId="0" xfId="0" applyAlignment="1">
      <alignment horizontal="right"/>
    </xf>
    <xf numFmtId="10" fontId="0" fillId="0" borderId="0" xfId="2" applyNumberFormat="1" applyFont="1" applyFill="1"/>
    <xf numFmtId="171" fontId="0" fillId="0" borderId="0" xfId="0" applyNumberFormat="1" applyFont="1" applyAlignment="1">
      <alignment horizontal="left" vertical="center"/>
    </xf>
    <xf numFmtId="171" fontId="267" fillId="0" borderId="0" xfId="1" applyNumberFormat="1" applyFont="1" applyFill="1"/>
    <xf numFmtId="356" fontId="6" fillId="0" borderId="0" xfId="0" applyNumberFormat="1" applyFont="1"/>
    <xf numFmtId="356" fontId="0" fillId="0" borderId="0" xfId="0" applyNumberFormat="1" applyFont="1" applyFill="1"/>
    <xf numFmtId="0" fontId="0" fillId="0" borderId="0" xfId="0" applyAlignment="1">
      <alignment horizontal="center" vertical="center"/>
    </xf>
    <xf numFmtId="173" fontId="0" fillId="98" borderId="0" xfId="1" applyNumberFormat="1" applyFont="1" applyFill="1"/>
    <xf numFmtId="172" fontId="0" fillId="98" borderId="0" xfId="2" applyNumberFormat="1" applyFont="1" applyFill="1"/>
    <xf numFmtId="3" fontId="0" fillId="0" borderId="0" xfId="0" applyNumberFormat="1"/>
    <xf numFmtId="174" fontId="31" fillId="0" borderId="0" xfId="1" applyNumberFormat="1" applyFont="1"/>
    <xf numFmtId="176" fontId="0" fillId="0" borderId="0" xfId="0" applyNumberFormat="1"/>
    <xf numFmtId="171" fontId="5" fillId="0" borderId="0" xfId="1" applyNumberFormat="1"/>
    <xf numFmtId="172" fontId="50" fillId="0" borderId="0" xfId="2" applyNumberFormat="1" applyFont="1"/>
    <xf numFmtId="173" fontId="0" fillId="0" borderId="0" xfId="1" applyNumberFormat="1" applyFont="1" applyAlignment="1">
      <alignment horizontal="center" vertical="center"/>
    </xf>
    <xf numFmtId="171" fontId="50" fillId="0" borderId="0" xfId="1" applyNumberFormat="1" applyFont="1"/>
    <xf numFmtId="43" fontId="0" fillId="0" borderId="0" xfId="1" applyFont="1" applyAlignment="1">
      <alignment horizontal="center" vertical="center"/>
    </xf>
    <xf numFmtId="171" fontId="6" fillId="0" borderId="0" xfId="1" quotePrefix="1" applyNumberFormat="1" applyFont="1"/>
    <xf numFmtId="173" fontId="0" fillId="0" borderId="0" xfId="6106" applyNumberFormat="1" applyFont="1"/>
    <xf numFmtId="171" fontId="29" fillId="0" borderId="0" xfId="1" applyNumberFormat="1" applyFont="1" applyFill="1" applyAlignment="1">
      <alignment horizontal="right"/>
    </xf>
    <xf numFmtId="171" fontId="31" fillId="0" borderId="0" xfId="6106" applyNumberFormat="1" applyFont="1" applyFill="1"/>
    <xf numFmtId="171" fontId="29" fillId="0" borderId="0" xfId="6106" applyNumberFormat="1" applyFont="1" applyFill="1"/>
    <xf numFmtId="172" fontId="0" fillId="0" borderId="0" xfId="0" applyNumberFormat="1" applyFill="1"/>
    <xf numFmtId="10" fontId="0" fillId="0" borderId="0" xfId="0" applyNumberFormat="1" applyFill="1"/>
    <xf numFmtId="174" fontId="31" fillId="0" borderId="0" xfId="1" applyNumberFormat="1" applyFont="1" applyFill="1"/>
    <xf numFmtId="356" fontId="6" fillId="0" borderId="0" xfId="0" applyNumberFormat="1" applyFont="1" applyFill="1"/>
    <xf numFmtId="356" fontId="0" fillId="0" borderId="0" xfId="0" applyNumberFormat="1" applyFill="1"/>
    <xf numFmtId="43" fontId="0" fillId="0" borderId="0" xfId="1" applyFont="1" applyFill="1" applyAlignment="1">
      <alignment horizontal="center" vertical="center"/>
    </xf>
    <xf numFmtId="171" fontId="5" fillId="0" borderId="0" xfId="1" applyNumberFormat="1" applyFill="1"/>
    <xf numFmtId="3" fontId="0" fillId="0" borderId="0" xfId="2" applyNumberFormat="1" applyFont="1" applyFill="1"/>
    <xf numFmtId="43" fontId="271" fillId="0" borderId="0" xfId="1" applyFont="1" applyFill="1" applyBorder="1" applyAlignment="1">
      <alignment horizontal="right" vertical="center"/>
    </xf>
    <xf numFmtId="171" fontId="272" fillId="0" borderId="0" xfId="6106" applyNumberFormat="1" applyFont="1" applyFill="1" applyBorder="1"/>
    <xf numFmtId="171" fontId="271" fillId="0" borderId="0" xfId="6106" applyNumberFormat="1" applyFont="1" applyFill="1" applyBorder="1"/>
    <xf numFmtId="171" fontId="272" fillId="0" borderId="0" xfId="1" applyNumberFormat="1" applyFont="1" applyFill="1" applyBorder="1"/>
    <xf numFmtId="171" fontId="271" fillId="0" borderId="0" xfId="1" applyNumberFormat="1" applyFont="1" applyFill="1" applyBorder="1"/>
    <xf numFmtId="171" fontId="271" fillId="0" borderId="0" xfId="1" applyNumberFormat="1" applyFont="1" applyFill="1" applyBorder="1" applyAlignment="1">
      <alignment horizontal="right"/>
    </xf>
    <xf numFmtId="172" fontId="0" fillId="0" borderId="0" xfId="1" applyNumberFormat="1" applyFont="1" applyFill="1" applyBorder="1"/>
    <xf numFmtId="174" fontId="272" fillId="0" borderId="0" xfId="1" applyNumberFormat="1" applyFont="1" applyFill="1" applyBorder="1"/>
    <xf numFmtId="174" fontId="272" fillId="0" borderId="0" xfId="1" applyNumberFormat="1" applyFont="1" applyFill="1" applyBorder="1" applyAlignment="1">
      <alignment horizontal="right"/>
    </xf>
    <xf numFmtId="356" fontId="273" fillId="0" borderId="0" xfId="0" applyNumberFormat="1" applyFont="1" applyFill="1"/>
    <xf numFmtId="173" fontId="273" fillId="0" borderId="0" xfId="1" applyNumberFormat="1" applyFont="1" applyFill="1" applyBorder="1"/>
    <xf numFmtId="171" fontId="0" fillId="0" borderId="0" xfId="6106" applyNumberFormat="1" applyFont="1" applyFill="1" applyBorder="1"/>
    <xf numFmtId="356" fontId="0" fillId="0" borderId="0" xfId="1" applyNumberFormat="1" applyFont="1" applyFill="1" applyBorder="1" applyAlignment="1">
      <alignment horizontal="right"/>
    </xf>
    <xf numFmtId="171" fontId="270" fillId="0" borderId="0" xfId="1" applyNumberFormat="1" applyFont="1" applyFill="1" applyBorder="1"/>
    <xf numFmtId="173" fontId="0" fillId="0" borderId="0" xfId="1" applyNumberFormat="1" applyFont="1" applyFill="1" applyBorder="1"/>
    <xf numFmtId="171" fontId="273" fillId="0" borderId="0" xfId="1" applyNumberFormat="1" applyFont="1" applyFill="1" applyBorder="1"/>
    <xf numFmtId="172" fontId="0" fillId="0" borderId="0" xfId="2" applyNumberFormat="1" applyFont="1" applyFill="1" applyBorder="1"/>
    <xf numFmtId="171" fontId="0" fillId="0" borderId="0" xfId="1" applyNumberFormat="1" applyFont="1" applyFill="1" applyBorder="1" applyAlignment="1">
      <alignment horizontal="center"/>
    </xf>
    <xf numFmtId="3" fontId="270" fillId="0" borderId="0" xfId="0" applyNumberFormat="1" applyFont="1" applyFill="1"/>
    <xf numFmtId="171" fontId="269" fillId="0" borderId="0" xfId="1" applyNumberFormat="1" applyFont="1" applyFill="1" applyBorder="1"/>
    <xf numFmtId="173" fontId="273" fillId="0" borderId="0" xfId="1" applyNumberFormat="1" applyFont="1" applyFill="1" applyBorder="1" applyAlignment="1">
      <alignment horizontal="right"/>
    </xf>
    <xf numFmtId="172" fontId="0" fillId="0" borderId="0" xfId="2" applyNumberFormat="1" applyFont="1" applyFill="1" applyBorder="1" applyAlignment="1">
      <alignment horizontal="right"/>
    </xf>
    <xf numFmtId="173" fontId="0" fillId="0" borderId="0" xfId="1" applyNumberFormat="1" applyFont="1" applyFill="1" applyBorder="1" applyAlignment="1">
      <alignment horizontal="right"/>
    </xf>
    <xf numFmtId="173" fontId="274" fillId="0" borderId="0" xfId="67" applyNumberFormat="1" applyFont="1" applyFill="1" applyBorder="1"/>
    <xf numFmtId="173" fontId="265" fillId="0" borderId="0" xfId="67" applyNumberFormat="1" applyFont="1" applyFill="1" applyBorder="1"/>
    <xf numFmtId="171" fontId="265" fillId="0" borderId="0" xfId="67" applyNumberFormat="1" applyFont="1" applyFill="1" applyBorder="1"/>
    <xf numFmtId="171" fontId="274" fillId="0" borderId="0" xfId="67" quotePrefix="1" applyNumberFormat="1" applyFont="1" applyFill="1" applyBorder="1"/>
    <xf numFmtId="171" fontId="274" fillId="0" borderId="0" xfId="67" applyNumberFormat="1" applyFont="1" applyFill="1" applyBorder="1"/>
    <xf numFmtId="3" fontId="275" fillId="0" borderId="0" xfId="0" applyNumberFormat="1" applyFont="1" applyFill="1" applyAlignment="1">
      <alignment horizontal="right" vertical="center" wrapText="1"/>
    </xf>
    <xf numFmtId="0" fontId="0" fillId="0" borderId="0" xfId="0" applyFill="1" applyAlignment="1">
      <alignment horizontal="center"/>
    </xf>
    <xf numFmtId="173" fontId="0" fillId="0" borderId="0" xfId="1" applyNumberFormat="1" applyFont="1" applyFill="1" applyBorder="1" applyAlignment="1">
      <alignment horizontal="center"/>
    </xf>
    <xf numFmtId="173" fontId="0" fillId="0" borderId="0" xfId="6106" applyNumberFormat="1" applyFont="1" applyFill="1" applyBorder="1"/>
    <xf numFmtId="173" fontId="0" fillId="0" borderId="0" xfId="6106" applyNumberFormat="1" applyFont="1" applyFill="1" applyBorder="1" applyAlignment="1">
      <alignment horizontal="center"/>
    </xf>
    <xf numFmtId="3" fontId="275" fillId="0" borderId="0" xfId="0" applyNumberFormat="1" applyFont="1" applyFill="1"/>
    <xf numFmtId="0" fontId="6" fillId="0" borderId="0" xfId="0" applyFont="1" applyFill="1"/>
    <xf numFmtId="173" fontId="5" fillId="0" borderId="0" xfId="1" applyNumberFormat="1" applyFont="1" applyFill="1"/>
    <xf numFmtId="0" fontId="0" fillId="0" borderId="0" xfId="0" applyFont="1" applyFill="1"/>
    <xf numFmtId="0" fontId="0" fillId="0" borderId="0" xfId="0" applyFill="1" applyBorder="1"/>
    <xf numFmtId="171" fontId="260" fillId="0" borderId="0" xfId="0" applyNumberFormat="1" applyFont="1" applyFill="1"/>
    <xf numFmtId="172" fontId="48" fillId="0" borderId="0" xfId="2" applyNumberFormat="1" applyFont="1" applyFill="1"/>
    <xf numFmtId="3" fontId="48" fillId="0" borderId="0" xfId="2" applyNumberFormat="1" applyFont="1" applyFill="1"/>
    <xf numFmtId="3" fontId="263" fillId="0" borderId="0" xfId="2" applyNumberFormat="1" applyFont="1" applyFill="1"/>
    <xf numFmtId="171" fontId="5" fillId="0" borderId="0" xfId="1" applyNumberFormat="1" applyFont="1" applyFill="1" applyBorder="1" applyAlignment="1">
      <alignment horizontal="center"/>
    </xf>
    <xf numFmtId="173" fontId="276" fillId="0" borderId="0" xfId="67" applyNumberFormat="1" applyFont="1" applyFill="1"/>
    <xf numFmtId="43" fontId="29" fillId="0" borderId="0" xfId="1" applyFont="1" applyAlignment="1">
      <alignment horizontal="right" vertical="center"/>
    </xf>
    <xf numFmtId="43" fontId="29" fillId="0" borderId="0" xfId="1" applyFont="1" applyFill="1" applyAlignment="1">
      <alignment horizontal="right" vertical="center"/>
    </xf>
    <xf numFmtId="10" fontId="0" fillId="98" borderId="0" xfId="0" applyNumberFormat="1" applyFill="1"/>
    <xf numFmtId="174" fontId="31" fillId="98" borderId="0" xfId="1" applyNumberFormat="1" applyFont="1" applyFill="1"/>
    <xf numFmtId="172" fontId="0" fillId="0" borderId="0" xfId="1" applyNumberFormat="1" applyFont="1"/>
    <xf numFmtId="172" fontId="0" fillId="98" borderId="0" xfId="0" applyNumberFormat="1" applyFill="1"/>
    <xf numFmtId="3" fontId="0" fillId="98" borderId="0" xfId="2" applyNumberFormat="1" applyFont="1" applyFill="1"/>
    <xf numFmtId="3" fontId="6" fillId="98" borderId="0" xfId="2" applyNumberFormat="1" applyFont="1" applyFill="1"/>
    <xf numFmtId="171" fontId="50" fillId="0" borderId="0" xfId="1" applyNumberFormat="1" applyFont="1" applyFill="1" applyAlignment="1">
      <alignment horizontal="right"/>
    </xf>
    <xf numFmtId="3" fontId="5" fillId="98" borderId="0" xfId="2" applyNumberFormat="1" applyFont="1" applyFill="1"/>
    <xf numFmtId="3" fontId="6" fillId="0" borderId="0" xfId="0" applyNumberFormat="1" applyFont="1" applyAlignment="1">
      <alignment horizontal="right" vertical="center" wrapText="1"/>
    </xf>
    <xf numFmtId="171" fontId="0" fillId="98" borderId="0" xfId="1" applyNumberFormat="1" applyFont="1" applyFill="1"/>
    <xf numFmtId="171" fontId="6" fillId="98" borderId="0" xfId="1" applyNumberFormat="1" applyFont="1" applyFill="1"/>
    <xf numFmtId="171" fontId="5" fillId="0" borderId="0" xfId="1" applyNumberFormat="1" applyAlignment="1">
      <alignment horizontal="center"/>
    </xf>
    <xf numFmtId="171" fontId="31" fillId="98" borderId="0" xfId="1" applyNumberFormat="1" applyFont="1" applyFill="1"/>
    <xf numFmtId="171" fontId="29" fillId="98" borderId="0" xfId="1" applyNumberFormat="1" applyFont="1" applyFill="1"/>
    <xf numFmtId="172" fontId="0" fillId="98" borderId="0" xfId="1" applyNumberFormat="1" applyFont="1" applyFill="1"/>
    <xf numFmtId="172" fontId="50" fillId="98" borderId="0" xfId="2" applyNumberFormat="1" applyFont="1" applyFill="1"/>
    <xf numFmtId="171" fontId="5" fillId="98" borderId="0" xfId="1" applyNumberFormat="1" applyFont="1" applyFill="1"/>
    <xf numFmtId="171" fontId="269" fillId="98" borderId="0" xfId="1" applyNumberFormat="1" applyFont="1" applyFill="1"/>
    <xf numFmtId="0" fontId="48" fillId="98" borderId="0" xfId="0" applyFont="1" applyFill="1" applyAlignment="1">
      <alignment horizontal="left" indent="3"/>
    </xf>
    <xf numFmtId="171" fontId="5" fillId="98" borderId="0" xfId="1" applyNumberFormat="1" applyFill="1"/>
    <xf numFmtId="0" fontId="30" fillId="24" borderId="0" xfId="0" applyFont="1" applyFill="1" applyBorder="1" applyAlignment="1">
      <alignment horizontal="center"/>
    </xf>
    <xf numFmtId="173" fontId="29" fillId="0" borderId="0" xfId="1" applyNumberFormat="1" applyFont="1" applyAlignment="1">
      <alignment horizontal="right" vertical="center"/>
    </xf>
    <xf numFmtId="173" fontId="31" fillId="0" borderId="0" xfId="1" applyNumberFormat="1" applyFont="1" applyAlignment="1">
      <alignment horizontal="right" vertical="center"/>
    </xf>
    <xf numFmtId="173" fontId="31" fillId="98" borderId="0" xfId="1" applyNumberFormat="1" applyFont="1" applyFill="1"/>
    <xf numFmtId="173" fontId="29" fillId="98" borderId="0" xfId="1" applyNumberFormat="1" applyFont="1" applyFill="1"/>
    <xf numFmtId="173" fontId="29" fillId="0" borderId="0" xfId="1" applyNumberFormat="1" applyFont="1" applyAlignment="1">
      <alignment horizontal="right"/>
    </xf>
    <xf numFmtId="10" fontId="0" fillId="98" borderId="0" xfId="2" applyNumberFormat="1" applyFont="1" applyFill="1"/>
    <xf numFmtId="356" fontId="31" fillId="0" borderId="0" xfId="1" applyNumberFormat="1" applyFont="1" applyAlignment="1">
      <alignment horizontal="right"/>
    </xf>
    <xf numFmtId="171" fontId="266" fillId="0" borderId="0" xfId="0" applyNumberFormat="1" applyFont="1"/>
    <xf numFmtId="0" fontId="270" fillId="0" borderId="0" xfId="0" applyFont="1"/>
    <xf numFmtId="171" fontId="270" fillId="0" borderId="0" xfId="67" applyNumberFormat="1" applyFont="1" applyFill="1" applyBorder="1"/>
    <xf numFmtId="171" fontId="273" fillId="0" borderId="0" xfId="67" applyNumberFormat="1" applyFont="1" applyFill="1" applyBorder="1"/>
    <xf numFmtId="173" fontId="270" fillId="0" borderId="0" xfId="67" applyNumberFormat="1" applyFont="1" applyFill="1" applyBorder="1"/>
    <xf numFmtId="173" fontId="5" fillId="0" borderId="0" xfId="1" applyNumberFormat="1" applyFont="1" applyFill="1" applyBorder="1"/>
    <xf numFmtId="3" fontId="270" fillId="0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horizontal="center"/>
    </xf>
    <xf numFmtId="173" fontId="5" fillId="0" borderId="0" xfId="1" applyNumberFormat="1" applyFont="1" applyFill="1" applyAlignment="1">
      <alignment horizontal="center"/>
    </xf>
    <xf numFmtId="171" fontId="5" fillId="0" borderId="0" xfId="1" applyNumberFormat="1" applyFont="1" applyFill="1" applyAlignment="1">
      <alignment horizontal="center"/>
    </xf>
    <xf numFmtId="173" fontId="5" fillId="0" borderId="0" xfId="1" applyNumberFormat="1" applyFont="1" applyFill="1" applyBorder="1" applyAlignment="1">
      <alignment horizontal="center"/>
    </xf>
    <xf numFmtId="173" fontId="5" fillId="0" borderId="0" xfId="6106" applyNumberFormat="1" applyFont="1" applyFill="1" applyBorder="1"/>
    <xf numFmtId="3" fontId="5" fillId="0" borderId="0" xfId="0" applyNumberFormat="1" applyFont="1" applyAlignment="1">
      <alignment horizontal="right" vertical="center" wrapText="1"/>
    </xf>
    <xf numFmtId="173" fontId="5" fillId="0" borderId="0" xfId="6106" applyNumberFormat="1" applyFont="1" applyFill="1" applyBorder="1" applyAlignment="1">
      <alignment horizontal="center"/>
    </xf>
    <xf numFmtId="173" fontId="5" fillId="0" borderId="0" xfId="1" applyNumberFormat="1" applyFont="1" applyFill="1" applyAlignment="1">
      <alignment horizontal="right"/>
    </xf>
    <xf numFmtId="173" fontId="5" fillId="0" borderId="0" xfId="6106" applyNumberFormat="1" applyFont="1" applyFill="1"/>
    <xf numFmtId="173" fontId="270" fillId="0" borderId="0" xfId="1" applyNumberFormat="1" applyFont="1" applyFill="1"/>
    <xf numFmtId="173" fontId="5" fillId="98" borderId="0" xfId="6106" applyNumberFormat="1" applyFont="1" applyFill="1" applyAlignment="1">
      <alignment horizontal="center"/>
    </xf>
    <xf numFmtId="173" fontId="5" fillId="98" borderId="0" xfId="1" applyNumberFormat="1" applyFont="1" applyFill="1" applyAlignment="1">
      <alignment horizontal="center"/>
    </xf>
    <xf numFmtId="0" fontId="5" fillId="0" borderId="0" xfId="0" applyFont="1"/>
    <xf numFmtId="173" fontId="0" fillId="98" borderId="0" xfId="6106" applyNumberFormat="1" applyFont="1" applyFill="1" applyAlignment="1">
      <alignment horizontal="center"/>
    </xf>
    <xf numFmtId="173" fontId="0" fillId="98" borderId="0" xfId="1" applyNumberFormat="1" applyFont="1" applyFill="1" applyAlignment="1">
      <alignment horizontal="center"/>
    </xf>
    <xf numFmtId="0" fontId="30" fillId="24" borderId="69" xfId="0" applyFont="1" applyFill="1" applyBorder="1" applyAlignment="1">
      <alignment horizontal="center"/>
    </xf>
    <xf numFmtId="173" fontId="6" fillId="98" borderId="0" xfId="1" applyNumberFormat="1" applyFont="1" applyFill="1"/>
    <xf numFmtId="171" fontId="0" fillId="0" borderId="0" xfId="1" applyNumberFormat="1" applyFont="1" applyAlignment="1">
      <alignment horizontal="center"/>
    </xf>
    <xf numFmtId="173" fontId="5" fillId="98" borderId="0" xfId="1" applyNumberFormat="1" applyFill="1"/>
    <xf numFmtId="171" fontId="5" fillId="0" borderId="0" xfId="1" quotePrefix="1" applyNumberFormat="1" applyAlignment="1">
      <alignment horizontal="right"/>
    </xf>
    <xf numFmtId="173" fontId="5" fillId="0" borderId="0" xfId="1" applyNumberFormat="1"/>
    <xf numFmtId="173" fontId="0" fillId="98" borderId="0" xfId="2" applyNumberFormat="1" applyFont="1" applyFill="1"/>
    <xf numFmtId="173" fontId="6" fillId="98" borderId="0" xfId="2" applyNumberFormat="1" applyFont="1" applyFill="1"/>
    <xf numFmtId="173" fontId="0" fillId="0" borderId="0" xfId="1" applyNumberFormat="1" applyFont="1" applyFill="1" applyAlignment="1">
      <alignment horizontal="center"/>
    </xf>
    <xf numFmtId="171" fontId="0" fillId="0" borderId="0" xfId="1" applyNumberFormat="1" applyFont="1" applyFill="1" applyAlignment="1">
      <alignment horizontal="center"/>
    </xf>
    <xf numFmtId="173" fontId="0" fillId="0" borderId="0" xfId="1" applyNumberFormat="1" applyFont="1" applyFill="1" applyAlignment="1">
      <alignment horizontal="right"/>
    </xf>
    <xf numFmtId="173" fontId="0" fillId="0" borderId="0" xfId="1" applyNumberFormat="1" applyFont="1" applyAlignment="1">
      <alignment horizontal="right"/>
    </xf>
    <xf numFmtId="173" fontId="277" fillId="0" borderId="0" xfId="0" applyNumberFormat="1" applyFont="1" applyAlignment="1">
      <alignment horizontal="right" vertical="center" wrapText="1"/>
    </xf>
    <xf numFmtId="173" fontId="50" fillId="0" borderId="0" xfId="1" applyNumberFormat="1" applyFont="1" applyFill="1" applyAlignment="1">
      <alignment horizontal="right"/>
    </xf>
    <xf numFmtId="173" fontId="278" fillId="0" borderId="0" xfId="0" applyNumberFormat="1" applyFont="1" applyAlignment="1">
      <alignment horizontal="right" vertical="center" wrapText="1"/>
    </xf>
    <xf numFmtId="173" fontId="0" fillId="0" borderId="0" xfId="6106" applyNumberFormat="1" applyFont="1" applyFill="1"/>
    <xf numFmtId="346" fontId="5" fillId="0" borderId="0" xfId="1" applyNumberFormat="1" applyAlignment="1">
      <alignment horizontal="right"/>
    </xf>
  </cellXfs>
  <cellStyles count="9726">
    <cellStyle name="-" xfId="74" xr:uid="{00000000-0005-0000-0000-000000000000}"/>
    <cellStyle name="#,##-" xfId="75" xr:uid="{00000000-0005-0000-0000-000001000000}"/>
    <cellStyle name="#,##0" xfId="76" xr:uid="{00000000-0005-0000-0000-000002000000}"/>
    <cellStyle name="#,##0%" xfId="77" xr:uid="{00000000-0005-0000-0000-000003000000}"/>
    <cellStyle name="#,##0.0%" xfId="78" xr:uid="{00000000-0005-0000-0000-000004000000}"/>
    <cellStyle name="#,##0_),(#,##0)" xfId="79" xr:uid="{00000000-0005-0000-0000-000005000000}"/>
    <cellStyle name="$" xfId="80" xr:uid="{00000000-0005-0000-0000-000006000000}"/>
    <cellStyle name="$ 0 decimal" xfId="81" xr:uid="{00000000-0005-0000-0000-000007000000}"/>
    <cellStyle name="$ 2 decimals" xfId="82" xr:uid="{00000000-0005-0000-0000-000008000000}"/>
    <cellStyle name="$0" xfId="83" xr:uid="{00000000-0005-0000-0000-000009000000}"/>
    <cellStyle name="$1" xfId="84" xr:uid="{00000000-0005-0000-0000-00000A000000}"/>
    <cellStyle name="$2" xfId="85" xr:uid="{00000000-0005-0000-0000-00000B000000}"/>
    <cellStyle name="%0" xfId="86" xr:uid="{00000000-0005-0000-0000-00000C000000}"/>
    <cellStyle name="%1" xfId="87" xr:uid="{00000000-0005-0000-0000-00000D000000}"/>
    <cellStyle name="%12" xfId="88" xr:uid="{00000000-0005-0000-0000-00000E000000}"/>
    <cellStyle name="%2" xfId="89" xr:uid="{00000000-0005-0000-0000-00000F000000}"/>
    <cellStyle name="%b1" xfId="90" xr:uid="{00000000-0005-0000-0000-000010000000}"/>
    <cellStyle name="(0%) &quot; - &quot;" xfId="91" xr:uid="{00000000-0005-0000-0000-000011000000}"/>
    <cellStyle name="(0%) &quot; - &quot;per" xfId="92" xr:uid="{00000000-0005-0000-0000-000012000000}"/>
    <cellStyle name="(0,000) &quot; - &quot;" xfId="93" xr:uid="{00000000-0005-0000-0000-000013000000}"/>
    <cellStyle name="(0,000) &quot; - &quot;num" xfId="94" xr:uid="{00000000-0005-0000-0000-000014000000}"/>
    <cellStyle name="(0.0%)" xfId="95" xr:uid="{00000000-0005-0000-0000-000015000000}"/>
    <cellStyle name="******************************************" xfId="96" xr:uid="{00000000-0005-0000-0000-000016000000}"/>
    <cellStyle name="?? [0.00]_laroux" xfId="97" xr:uid="{00000000-0005-0000-0000-000017000000}"/>
    <cellStyle name="?? [0]_VERA" xfId="98" xr:uid="{00000000-0005-0000-0000-000018000000}"/>
    <cellStyle name="???? [0.00]_laroux" xfId="99" xr:uid="{00000000-0005-0000-0000-000019000000}"/>
    <cellStyle name="?????_VERA" xfId="100" xr:uid="{00000000-0005-0000-0000-00001A000000}"/>
    <cellStyle name="????_laroux" xfId="101" xr:uid="{00000000-0005-0000-0000-00001B000000}"/>
    <cellStyle name="??_??" xfId="102" xr:uid="{00000000-0005-0000-0000-00001C000000}"/>
    <cellStyle name="_%(SignOnly)" xfId="103" xr:uid="{00000000-0005-0000-0000-00001D000000}"/>
    <cellStyle name="_%(SignOnly) 2" xfId="104" xr:uid="{00000000-0005-0000-0000-00001E000000}"/>
    <cellStyle name="_%(SignSpaceOnly)" xfId="105" xr:uid="{00000000-0005-0000-0000-00001F000000}"/>
    <cellStyle name="_%(SignSpaceOnly) 2" xfId="106" xr:uid="{00000000-0005-0000-0000-000020000000}"/>
    <cellStyle name="_~3097260" xfId="107" xr:uid="{00000000-0005-0000-0000-000021000000}"/>
    <cellStyle name="_~3097260 2" xfId="6291" xr:uid="{00000000-0005-0000-0000-000022000000}"/>
    <cellStyle name="-_30.06.09 - Análise de contas IFRS" xfId="9395" xr:uid="{00000000-0005-0000-0000-000023000000}"/>
    <cellStyle name="_Apresentação Painel de Caixa abril 2007 FORECAST (Desafio)" xfId="108" xr:uid="{00000000-0005-0000-0000-000024000000}"/>
    <cellStyle name="_Apresentação Painel de Caixa dezembro_2006" xfId="109" xr:uid="{00000000-0005-0000-0000-000025000000}"/>
    <cellStyle name="_Apresentação Painel de Caixa dezembro_Acionista 506_  2007" xfId="110" xr:uid="{00000000-0005-0000-0000-000026000000}"/>
    <cellStyle name="_Apresentação Painel de Caixa Março  2007" xfId="111" xr:uid="{00000000-0005-0000-0000-000027000000}"/>
    <cellStyle name="-_Base Apresentação" xfId="6292" xr:uid="{00000000-0005-0000-0000-000028000000}"/>
    <cellStyle name="-_Base Apresentação 2" xfId="9396" xr:uid="{00000000-0005-0000-0000-000029000000}"/>
    <cellStyle name="-_Base Apresentação_Base ITR Set-10 - Ajustes Resmat" xfId="6293" xr:uid="{00000000-0005-0000-0000-00002A000000}"/>
    <cellStyle name="_Book Gerencial Reg VIVAX Set07" xfId="112" xr:uid="{00000000-0005-0000-0000-00002B000000}"/>
    <cellStyle name="_Capex" xfId="113" xr:uid="{00000000-0005-0000-0000-00002C000000}"/>
    <cellStyle name="_Comma" xfId="114" xr:uid="{00000000-0005-0000-0000-00002D000000}"/>
    <cellStyle name="_Comma 2" xfId="115" xr:uid="{00000000-0005-0000-0000-00002E000000}"/>
    <cellStyle name="_Comma_Book1" xfId="116" xr:uid="{00000000-0005-0000-0000-00002F000000}"/>
    <cellStyle name="_Comma_Book1 2" xfId="6294" xr:uid="{00000000-0005-0000-0000-000030000000}"/>
    <cellStyle name="-_Comparativo VP FIN v1_So 2008" xfId="6295" xr:uid="{00000000-0005-0000-0000-000031000000}"/>
    <cellStyle name="-_Comparativo VP MKT 2008 v1_So 2008" xfId="6296" xr:uid="{00000000-0005-0000-0000-000032000000}"/>
    <cellStyle name="-_Comparativo VP TEC 2008 v1_So 2008" xfId="6297" xr:uid="{00000000-0005-0000-0000-000033000000}"/>
    <cellStyle name="-_Comparativo VP TEC 2008_Luiz Sergio" xfId="6298" xr:uid="{00000000-0005-0000-0000-000034000000}"/>
    <cellStyle name="-_Cópia de Análise de contas IFRS 2009" xfId="9397" xr:uid="{00000000-0005-0000-0000-000035000000}"/>
    <cellStyle name="-_Cópia de Modelo - Fluxo de Caixa Orcamento 09052009_V36_3" xfId="117" xr:uid="{00000000-0005-0000-0000-000036000000}"/>
    <cellStyle name="_Currency" xfId="118" xr:uid="{00000000-0005-0000-0000-000037000000}"/>
    <cellStyle name="_Currency 2" xfId="119" xr:uid="{00000000-0005-0000-0000-000038000000}"/>
    <cellStyle name="_Currency_Book1" xfId="120" xr:uid="{00000000-0005-0000-0000-000039000000}"/>
    <cellStyle name="_Currency_Book1 2" xfId="6299" xr:uid="{00000000-0005-0000-0000-00003A000000}"/>
    <cellStyle name="_Currency_Book1_Cópia de Modelo - Fluxo de Caixa Orcamento 09052009_V36_3" xfId="121" xr:uid="{00000000-0005-0000-0000-00003B000000}"/>
    <cellStyle name="_Currency_Book1_Cópia de Modelo - Fluxo de Caixa Orcamento 09052009_V36_3 2" xfId="6300" xr:uid="{00000000-0005-0000-0000-00003C000000}"/>
    <cellStyle name="_Currency_Book1_Cópia de Modelo - Fluxo de Caixa Orcamento 09052009_V36_3_Apresentação 230609" xfId="122" xr:uid="{00000000-0005-0000-0000-00003D000000}"/>
    <cellStyle name="_Currency_Book1_Cópia de Modelo - Fluxo de Caixa Orcamento 09052009_V36_3_Apresentação 230609 2" xfId="6301" xr:uid="{00000000-0005-0000-0000-00003E000000}"/>
    <cellStyle name="_Currency_Book1_Cópia de Modelo - Fluxo de Caixa Orcamento 09052009_V36_3_Apresentação 230609_Fluxo de caixa 20100224" xfId="6302" xr:uid="{00000000-0005-0000-0000-00003F000000}"/>
    <cellStyle name="_Currency_Book1_Cópia de Modelo - Fluxo de Caixa Orcamento 09052009_V36_3_Apresentação 230609_Fluxo de caixa 20100224 2" xfId="6303" xr:uid="{00000000-0005-0000-0000-000040000000}"/>
    <cellStyle name="_Currency_Book1_Cópia de Modelo - Fluxo de Caixa Orcamento 09052009_V36_3_Apresentação 230609_Geração de Caixa Operacional 2010 (2)" xfId="6304" xr:uid="{00000000-0005-0000-0000-000041000000}"/>
    <cellStyle name="_Currency_Book1_Cópia de Modelo - Fluxo de Caixa Orcamento 09052009_V36_3_Apresentação 230609_Geração de Caixa Operacional 2010 (2) 2" xfId="6305" xr:uid="{00000000-0005-0000-0000-000042000000}"/>
    <cellStyle name="_Currency_Book1_Cópia de Modelo - Fluxo de Caixa Orcamento 09052009_V36_3_Apresentação 230609_Orçamento Caixa 2010 (após - 60 MM)_dolar_19032010" xfId="6306" xr:uid="{00000000-0005-0000-0000-000043000000}"/>
    <cellStyle name="_Currency_Book1_Cópia de Modelo - Fluxo de Caixa Orcamento 09052009_V36_3_Apresentação 230609_Orçamento Caixa 2010 (após - 60 MM)_dolar_19032010 2" xfId="6307" xr:uid="{00000000-0005-0000-0000-000044000000}"/>
    <cellStyle name="_Currency_Book1_Fluxo de caixa 20100224" xfId="6308" xr:uid="{00000000-0005-0000-0000-000045000000}"/>
    <cellStyle name="_Currency_Book1_Fluxo de caixa 20100224 2" xfId="6309" xr:uid="{00000000-0005-0000-0000-000046000000}"/>
    <cellStyle name="_Currency_Book1_Fluxo de Caixa Orcamento FINAL_13052009" xfId="123" xr:uid="{00000000-0005-0000-0000-000047000000}"/>
    <cellStyle name="_Currency_Book1_Fluxo de Caixa Orcamento FINAL_13052009 2" xfId="6310" xr:uid="{00000000-0005-0000-0000-000048000000}"/>
    <cellStyle name="_Currency_Book1_Geração de Caixa Operacional 2010 (2)" xfId="6311" xr:uid="{00000000-0005-0000-0000-000049000000}"/>
    <cellStyle name="_Currency_Book1_Geração de Caixa Operacional 2010 (2) 2" xfId="6312" xr:uid="{00000000-0005-0000-0000-00004A000000}"/>
    <cellStyle name="_Currency_Book1_GOL Financial Model" xfId="124" xr:uid="{00000000-0005-0000-0000-00004B000000}"/>
    <cellStyle name="_Currency_Book1_GOL Financial Model 2" xfId="6313" xr:uid="{00000000-0005-0000-0000-00004C000000}"/>
    <cellStyle name="_Currency_Book1_GOL Financial Model ORC2007 v16" xfId="125" xr:uid="{00000000-0005-0000-0000-00004D000000}"/>
    <cellStyle name="_Currency_Book1_GOL Financial Model ORC2007 v16 2" xfId="6314" xr:uid="{00000000-0005-0000-0000-00004E000000}"/>
    <cellStyle name="_Currency_Book1_GOL Financial Model ORC2007 v16_Apresentação 230609" xfId="126" xr:uid="{00000000-0005-0000-0000-00004F000000}"/>
    <cellStyle name="_Currency_Book1_GOL Financial Model ORC2007 v16_Apresentação 230609 2" xfId="6315" xr:uid="{00000000-0005-0000-0000-000050000000}"/>
    <cellStyle name="_Currency_Book1_GOL Financial Model ORC2007 v16_Apresentação 230609_Fluxo de caixa 20100224" xfId="6316" xr:uid="{00000000-0005-0000-0000-000051000000}"/>
    <cellStyle name="_Currency_Book1_GOL Financial Model ORC2007 v16_Apresentação 230609_Fluxo de caixa 20100224 2" xfId="6317" xr:uid="{00000000-0005-0000-0000-000052000000}"/>
    <cellStyle name="_Currency_Book1_GOL Financial Model ORC2007 v16_Apresentação 230609_Geração de Caixa Operacional 2010 (2)" xfId="6318" xr:uid="{00000000-0005-0000-0000-000053000000}"/>
    <cellStyle name="_Currency_Book1_GOL Financial Model ORC2007 v16_Apresentação 230609_Geração de Caixa Operacional 2010 (2) 2" xfId="6319" xr:uid="{00000000-0005-0000-0000-000054000000}"/>
    <cellStyle name="_Currency_Book1_GOL Financial Model ORC2007 v16_Apresentação 230609_Orçamento Caixa 2010 (após - 60 MM)_dolar_19032010" xfId="6320" xr:uid="{00000000-0005-0000-0000-000055000000}"/>
    <cellStyle name="_Currency_Book1_GOL Financial Model ORC2007 v16_Apresentação 230609_Orçamento Caixa 2010 (após - 60 MM)_dolar_19032010 2" xfId="6321" xr:uid="{00000000-0005-0000-0000-000056000000}"/>
    <cellStyle name="_Currency_Book1_GOL Financial Model ORC2007 v16_Fluxo de Caixa Orcamento FINAL_13052009" xfId="127" xr:uid="{00000000-0005-0000-0000-000057000000}"/>
    <cellStyle name="_Currency_Book1_GOL Financial Model ORC2007 v16_Fluxo de Caixa Orcamento FINAL_13052009 2" xfId="6322" xr:uid="{00000000-0005-0000-0000-000058000000}"/>
    <cellStyle name="_Currency_Book1_GOL Financial Model_Apresentação 230609" xfId="128" xr:uid="{00000000-0005-0000-0000-000059000000}"/>
    <cellStyle name="_Currency_Book1_GOL Financial Model_Apresentação 230609 2" xfId="6323" xr:uid="{00000000-0005-0000-0000-00005A000000}"/>
    <cellStyle name="_Currency_Book1_GOL Financial Model_Apresentação 230609_Fluxo de caixa 20100224" xfId="6324" xr:uid="{00000000-0005-0000-0000-00005B000000}"/>
    <cellStyle name="_Currency_Book1_GOL Financial Model_Apresentação 230609_Fluxo de caixa 20100224 2" xfId="6325" xr:uid="{00000000-0005-0000-0000-00005C000000}"/>
    <cellStyle name="_Currency_Book1_GOL Financial Model_Apresentação 230609_Geração de Caixa Operacional 2010 (2)" xfId="6326" xr:uid="{00000000-0005-0000-0000-00005D000000}"/>
    <cellStyle name="_Currency_Book1_GOL Financial Model_Apresentação 230609_Geração de Caixa Operacional 2010 (2) 2" xfId="6327" xr:uid="{00000000-0005-0000-0000-00005E000000}"/>
    <cellStyle name="_Currency_Book1_GOL Financial Model_Apresentação 230609_Orçamento Caixa 2010 (após - 60 MM)_dolar_19032010" xfId="6328" xr:uid="{00000000-0005-0000-0000-00005F000000}"/>
    <cellStyle name="_Currency_Book1_GOL Financial Model_Apresentação 230609_Orçamento Caixa 2010 (após - 60 MM)_dolar_19032010 2" xfId="6329" xr:uid="{00000000-0005-0000-0000-000060000000}"/>
    <cellStyle name="_Currency_Book1_GOL Financial Model_Fluxo de Caixa Orcamento FINAL_13052009" xfId="129" xr:uid="{00000000-0005-0000-0000-000061000000}"/>
    <cellStyle name="_Currency_Book1_GOL Financial Model_Fluxo de Caixa Orcamento FINAL_13052009 2" xfId="6330" xr:uid="{00000000-0005-0000-0000-000062000000}"/>
    <cellStyle name="_Currency_Book1_Orçamento Caixa 2010 (após - 60 MM)_dolar_19032010" xfId="6331" xr:uid="{00000000-0005-0000-0000-000063000000}"/>
    <cellStyle name="_Currency_Book1_Orçamento Caixa 2010 (após - 60 MM)_dolar_19032010 2" xfId="6332" xr:uid="{00000000-0005-0000-0000-000064000000}"/>
    <cellStyle name="_Currency_Book1_Pasta2" xfId="130" xr:uid="{00000000-0005-0000-0000-000065000000}"/>
    <cellStyle name="_Currency_Book1_Pasta2 2" xfId="6333" xr:uid="{00000000-0005-0000-0000-000066000000}"/>
    <cellStyle name="_Currency_Book1_Pasta2_Fluxo de caixa 20100224" xfId="6334" xr:uid="{00000000-0005-0000-0000-000067000000}"/>
    <cellStyle name="_Currency_Book1_Pasta2_Fluxo de caixa 20100224 2" xfId="6335" xr:uid="{00000000-0005-0000-0000-000068000000}"/>
    <cellStyle name="_Currency_Book1_Pasta2_Geração de Caixa Operacional 2010 (2)" xfId="6336" xr:uid="{00000000-0005-0000-0000-000069000000}"/>
    <cellStyle name="_Currency_Book1_Pasta2_Geração de Caixa Operacional 2010 (2) 2" xfId="6337" xr:uid="{00000000-0005-0000-0000-00006A000000}"/>
    <cellStyle name="_Currency_Book1_Pasta2_Orçamento Caixa 2010 (após - 60 MM)_dolar_19032010" xfId="6338" xr:uid="{00000000-0005-0000-0000-00006B000000}"/>
    <cellStyle name="_Currency_Book1_Pasta2_Orçamento Caixa 2010 (após - 60 MM)_dolar_19032010 2" xfId="6339" xr:uid="{00000000-0005-0000-0000-00006C000000}"/>
    <cellStyle name="_Currency_Book1_Relatório (2006)" xfId="131" xr:uid="{00000000-0005-0000-0000-00006D000000}"/>
    <cellStyle name="_Currency_Book1_Relatório (2007)" xfId="132" xr:uid="{00000000-0005-0000-0000-00006E000000}"/>
    <cellStyle name="_Currency_Cópia de Modelo - Fluxo de Caixa Orcamento 09052009_V36_3" xfId="133" xr:uid="{00000000-0005-0000-0000-00006F000000}"/>
    <cellStyle name="_Currency_Cópia de Modelo - Fluxo de Caixa Orcamento 09052009_V36_3 2" xfId="6340" xr:uid="{00000000-0005-0000-0000-000070000000}"/>
    <cellStyle name="_Currency_Cópia de Modelo - Fluxo de Caixa Orcamento 09052009_V36_3_Apresentação 230609" xfId="134" xr:uid="{00000000-0005-0000-0000-000071000000}"/>
    <cellStyle name="_Currency_Cópia de Modelo - Fluxo de Caixa Orcamento 09052009_V36_3_Apresentação 230609 2" xfId="6341" xr:uid="{00000000-0005-0000-0000-000072000000}"/>
    <cellStyle name="_Currency_Cópia de Modelo - Fluxo de Caixa Orcamento 09052009_V36_3_Apresentação 230609_Fluxo de caixa 20100224" xfId="6342" xr:uid="{00000000-0005-0000-0000-000073000000}"/>
    <cellStyle name="_Currency_Cópia de Modelo - Fluxo de Caixa Orcamento 09052009_V36_3_Apresentação 230609_Fluxo de caixa 20100224 2" xfId="6343" xr:uid="{00000000-0005-0000-0000-000074000000}"/>
    <cellStyle name="_Currency_Cópia de Modelo - Fluxo de Caixa Orcamento 09052009_V36_3_Apresentação 230609_Geração de Caixa Operacional 2010 (2)" xfId="6344" xr:uid="{00000000-0005-0000-0000-000075000000}"/>
    <cellStyle name="_Currency_Cópia de Modelo - Fluxo de Caixa Orcamento 09052009_V36_3_Apresentação 230609_Geração de Caixa Operacional 2010 (2) 2" xfId="6345" xr:uid="{00000000-0005-0000-0000-000076000000}"/>
    <cellStyle name="_Currency_Cópia de Modelo - Fluxo de Caixa Orcamento 09052009_V36_3_Apresentação 230609_Orçamento Caixa 2010 (após - 60 MM)_dolar_19032010" xfId="6346" xr:uid="{00000000-0005-0000-0000-000077000000}"/>
    <cellStyle name="_Currency_Cópia de Modelo - Fluxo de Caixa Orcamento 09052009_V36_3_Apresentação 230609_Orçamento Caixa 2010 (após - 60 MM)_dolar_19032010 2" xfId="6347" xr:uid="{00000000-0005-0000-0000-000078000000}"/>
    <cellStyle name="_Currency_DCF output" xfId="135" xr:uid="{00000000-0005-0000-0000-000079000000}"/>
    <cellStyle name="_Currency_Fluxo de caixa 20100224" xfId="6348" xr:uid="{00000000-0005-0000-0000-00007A000000}"/>
    <cellStyle name="_Currency_Fluxo de caixa 20100224 2" xfId="6349" xr:uid="{00000000-0005-0000-0000-00007B000000}"/>
    <cellStyle name="_Currency_Fluxo de Caixa Orcamento FINAL_13052009" xfId="136" xr:uid="{00000000-0005-0000-0000-00007C000000}"/>
    <cellStyle name="_Currency_Fluxo de Caixa Orcamento FINAL_13052009 2" xfId="6350" xr:uid="{00000000-0005-0000-0000-00007D000000}"/>
    <cellStyle name="_Currency_Geração de Caixa Operacional 2010 (2)" xfId="6351" xr:uid="{00000000-0005-0000-0000-00007E000000}"/>
    <cellStyle name="_Currency_Geração de Caixa Operacional 2010 (2) 2" xfId="6352" xr:uid="{00000000-0005-0000-0000-00007F000000}"/>
    <cellStyle name="_Currency_GOL Financial Model" xfId="137" xr:uid="{00000000-0005-0000-0000-000080000000}"/>
    <cellStyle name="_Currency_GOL Financial Model 2" xfId="6353" xr:uid="{00000000-0005-0000-0000-000081000000}"/>
    <cellStyle name="_Currency_GOL Financial Model ORC2007 v16" xfId="138" xr:uid="{00000000-0005-0000-0000-000082000000}"/>
    <cellStyle name="_Currency_GOL Financial Model ORC2007 v16 2" xfId="6354" xr:uid="{00000000-0005-0000-0000-000083000000}"/>
    <cellStyle name="_Currency_GOL Financial Model ORC2007 v16_Apresentação 230609" xfId="139" xr:uid="{00000000-0005-0000-0000-000084000000}"/>
    <cellStyle name="_Currency_GOL Financial Model ORC2007 v16_Apresentação 230609 2" xfId="6355" xr:uid="{00000000-0005-0000-0000-000085000000}"/>
    <cellStyle name="_Currency_GOL Financial Model ORC2007 v16_Apresentação 230609_Fluxo de caixa 20100224" xfId="6356" xr:uid="{00000000-0005-0000-0000-000086000000}"/>
    <cellStyle name="_Currency_GOL Financial Model ORC2007 v16_Apresentação 230609_Fluxo de caixa 20100224 2" xfId="6357" xr:uid="{00000000-0005-0000-0000-000087000000}"/>
    <cellStyle name="_Currency_GOL Financial Model ORC2007 v16_Apresentação 230609_Geração de Caixa Operacional 2010 (2)" xfId="6358" xr:uid="{00000000-0005-0000-0000-000088000000}"/>
    <cellStyle name="_Currency_GOL Financial Model ORC2007 v16_Apresentação 230609_Geração de Caixa Operacional 2010 (2) 2" xfId="6359" xr:uid="{00000000-0005-0000-0000-000089000000}"/>
    <cellStyle name="_Currency_GOL Financial Model ORC2007 v16_Apresentação 230609_Orçamento Caixa 2010 (após - 60 MM)_dolar_19032010" xfId="6360" xr:uid="{00000000-0005-0000-0000-00008A000000}"/>
    <cellStyle name="_Currency_GOL Financial Model ORC2007 v16_Apresentação 230609_Orçamento Caixa 2010 (após - 60 MM)_dolar_19032010 2" xfId="6361" xr:uid="{00000000-0005-0000-0000-00008B000000}"/>
    <cellStyle name="_Currency_GOL Financial Model ORC2007 v16_Fluxo de Caixa Orcamento FINAL_13052009" xfId="140" xr:uid="{00000000-0005-0000-0000-00008C000000}"/>
    <cellStyle name="_Currency_GOL Financial Model ORC2007 v16_Fluxo de Caixa Orcamento FINAL_13052009 2" xfId="6362" xr:uid="{00000000-0005-0000-0000-00008D000000}"/>
    <cellStyle name="_Currency_GOL Financial Model_Apresentação 230609" xfId="141" xr:uid="{00000000-0005-0000-0000-00008E000000}"/>
    <cellStyle name="_Currency_GOL Financial Model_Apresentação 230609 2" xfId="6363" xr:uid="{00000000-0005-0000-0000-00008F000000}"/>
    <cellStyle name="_Currency_GOL Financial Model_Apresentação 230609_Fluxo de caixa 20100224" xfId="6364" xr:uid="{00000000-0005-0000-0000-000090000000}"/>
    <cellStyle name="_Currency_GOL Financial Model_Apresentação 230609_Fluxo de caixa 20100224 2" xfId="6365" xr:uid="{00000000-0005-0000-0000-000091000000}"/>
    <cellStyle name="_Currency_GOL Financial Model_Apresentação 230609_Geração de Caixa Operacional 2010 (2)" xfId="6366" xr:uid="{00000000-0005-0000-0000-000092000000}"/>
    <cellStyle name="_Currency_GOL Financial Model_Apresentação 230609_Geração de Caixa Operacional 2010 (2) 2" xfId="6367" xr:uid="{00000000-0005-0000-0000-000093000000}"/>
    <cellStyle name="_Currency_GOL Financial Model_Apresentação 230609_Orçamento Caixa 2010 (após - 60 MM)_dolar_19032010" xfId="6368" xr:uid="{00000000-0005-0000-0000-000094000000}"/>
    <cellStyle name="_Currency_GOL Financial Model_Apresentação 230609_Orçamento Caixa 2010 (após - 60 MM)_dolar_19032010 2" xfId="6369" xr:uid="{00000000-0005-0000-0000-000095000000}"/>
    <cellStyle name="_Currency_GOL Financial Model_Fluxo de Caixa Orcamento FINAL_13052009" xfId="142" xr:uid="{00000000-0005-0000-0000-000096000000}"/>
    <cellStyle name="_Currency_GOL Financial Model_Fluxo de Caixa Orcamento FINAL_13052009 2" xfId="6370" xr:uid="{00000000-0005-0000-0000-000097000000}"/>
    <cellStyle name="_Currency_HLHZ _ 28 Abr 2003_Cash Sweep_10" xfId="143" xr:uid="{00000000-0005-0000-0000-000098000000}"/>
    <cellStyle name="_Currency_HLHZ _ 28 Abr 2003_Cash Sweep_10 2" xfId="144" xr:uid="{00000000-0005-0000-0000-000099000000}"/>
    <cellStyle name="_Currency_Master Business Plan37" xfId="145" xr:uid="{00000000-0005-0000-0000-00009A000000}"/>
    <cellStyle name="_Currency_Master Business Plan37 2" xfId="146" xr:uid="{00000000-0005-0000-0000-00009B000000}"/>
    <cellStyle name="_Currency_Orçamento Caixa 2010 (após - 60 MM)_dolar_19032010" xfId="6371" xr:uid="{00000000-0005-0000-0000-00009C000000}"/>
    <cellStyle name="_Currency_Orçamento Caixa 2010 (após - 60 MM)_dolar_19032010 2" xfId="6372" xr:uid="{00000000-0005-0000-0000-00009D000000}"/>
    <cellStyle name="_Currency_Pasta2" xfId="147" xr:uid="{00000000-0005-0000-0000-00009E000000}"/>
    <cellStyle name="_Currency_Pasta2 2" xfId="6373" xr:uid="{00000000-0005-0000-0000-00009F000000}"/>
    <cellStyle name="_Currency_Pasta2_Fluxo de caixa 20100224" xfId="6374" xr:uid="{00000000-0005-0000-0000-0000A0000000}"/>
    <cellStyle name="_Currency_Pasta2_Fluxo de caixa 20100224 2" xfId="6375" xr:uid="{00000000-0005-0000-0000-0000A1000000}"/>
    <cellStyle name="_Currency_Pasta2_Geração de Caixa Operacional 2010 (2)" xfId="6376" xr:uid="{00000000-0005-0000-0000-0000A2000000}"/>
    <cellStyle name="_Currency_Pasta2_Geração de Caixa Operacional 2010 (2) 2" xfId="6377" xr:uid="{00000000-0005-0000-0000-0000A3000000}"/>
    <cellStyle name="_Currency_Pasta2_Orçamento Caixa 2010 (após - 60 MM)_dolar_19032010" xfId="6378" xr:uid="{00000000-0005-0000-0000-0000A4000000}"/>
    <cellStyle name="_Currency_Pasta2_Orçamento Caixa 2010 (após - 60 MM)_dolar_19032010 2" xfId="6379" xr:uid="{00000000-0005-0000-0000-0000A5000000}"/>
    <cellStyle name="_Currency_Relatório (2006)" xfId="148" xr:uid="{00000000-0005-0000-0000-0000A6000000}"/>
    <cellStyle name="_Currency_Relatório (2007)" xfId="149" xr:uid="{00000000-0005-0000-0000-0000A7000000}"/>
    <cellStyle name="_Currency_vmatrix bb" xfId="150" xr:uid="{00000000-0005-0000-0000-0000A8000000}"/>
    <cellStyle name="_Currency_vmatrix bb 2" xfId="6380" xr:uid="{00000000-0005-0000-0000-0000A9000000}"/>
    <cellStyle name="_Currency_wacc bb final" xfId="151" xr:uid="{00000000-0005-0000-0000-0000AA000000}"/>
    <cellStyle name="_Currency_wacc bb final 2" xfId="6381" xr:uid="{00000000-0005-0000-0000-0000AB000000}"/>
    <cellStyle name="_Currency_wacc bb final_Cópia de Modelo - Fluxo de Caixa Orcamento 09052009_V36_3" xfId="152" xr:uid="{00000000-0005-0000-0000-0000AC000000}"/>
    <cellStyle name="_Currency_wacc bb final_Cópia de Modelo - Fluxo de Caixa Orcamento 09052009_V36_3 2" xfId="6382" xr:uid="{00000000-0005-0000-0000-0000AD000000}"/>
    <cellStyle name="_Currency_wacc bb final_Cópia de Modelo - Fluxo de Caixa Orcamento 09052009_V36_3_Apresentação 230609" xfId="153" xr:uid="{00000000-0005-0000-0000-0000AE000000}"/>
    <cellStyle name="_Currency_wacc bb final_Cópia de Modelo - Fluxo de Caixa Orcamento 09052009_V36_3_Apresentação 230609 2" xfId="6383" xr:uid="{00000000-0005-0000-0000-0000AF000000}"/>
    <cellStyle name="_Currency_wacc bb final_Cópia de Modelo - Fluxo de Caixa Orcamento 09052009_V36_3_Apresentação 230609_Fluxo de caixa 20100224" xfId="6384" xr:uid="{00000000-0005-0000-0000-0000B0000000}"/>
    <cellStyle name="_Currency_wacc bb final_Cópia de Modelo - Fluxo de Caixa Orcamento 09052009_V36_3_Apresentação 230609_Fluxo de caixa 20100224 2" xfId="6385" xr:uid="{00000000-0005-0000-0000-0000B1000000}"/>
    <cellStyle name="_Currency_wacc bb final_Cópia de Modelo - Fluxo de Caixa Orcamento 09052009_V36_3_Apresentação 230609_Geração de Caixa Operacional 2010 (2)" xfId="6386" xr:uid="{00000000-0005-0000-0000-0000B2000000}"/>
    <cellStyle name="_Currency_wacc bb final_Cópia de Modelo - Fluxo de Caixa Orcamento 09052009_V36_3_Apresentação 230609_Geração de Caixa Operacional 2010 (2) 2" xfId="6387" xr:uid="{00000000-0005-0000-0000-0000B3000000}"/>
    <cellStyle name="_Currency_wacc bb final_Cópia de Modelo - Fluxo de Caixa Orcamento 09052009_V36_3_Apresentação 230609_Orçamento Caixa 2010 (após - 60 MM)_dolar_19032010" xfId="6388" xr:uid="{00000000-0005-0000-0000-0000B4000000}"/>
    <cellStyle name="_Currency_wacc bb final_Cópia de Modelo - Fluxo de Caixa Orcamento 09052009_V36_3_Apresentação 230609_Orçamento Caixa 2010 (após - 60 MM)_dolar_19032010 2" xfId="6389" xr:uid="{00000000-0005-0000-0000-0000B5000000}"/>
    <cellStyle name="_Currency_wacc bb final_Fluxo de caixa 20100224" xfId="6390" xr:uid="{00000000-0005-0000-0000-0000B6000000}"/>
    <cellStyle name="_Currency_wacc bb final_Fluxo de caixa 20100224 2" xfId="6391" xr:uid="{00000000-0005-0000-0000-0000B7000000}"/>
    <cellStyle name="_Currency_wacc bb final_Fluxo de Caixa Orcamento FINAL_13052009" xfId="154" xr:uid="{00000000-0005-0000-0000-0000B8000000}"/>
    <cellStyle name="_Currency_wacc bb final_Fluxo de Caixa Orcamento FINAL_13052009 2" xfId="6392" xr:uid="{00000000-0005-0000-0000-0000B9000000}"/>
    <cellStyle name="_Currency_wacc bb final_Geração de Caixa Operacional 2010 (2)" xfId="6393" xr:uid="{00000000-0005-0000-0000-0000BA000000}"/>
    <cellStyle name="_Currency_wacc bb final_Geração de Caixa Operacional 2010 (2) 2" xfId="6394" xr:uid="{00000000-0005-0000-0000-0000BB000000}"/>
    <cellStyle name="_Currency_wacc bb final_GOL Financial Model" xfId="155" xr:uid="{00000000-0005-0000-0000-0000BC000000}"/>
    <cellStyle name="_Currency_wacc bb final_GOL Financial Model 2" xfId="6395" xr:uid="{00000000-0005-0000-0000-0000BD000000}"/>
    <cellStyle name="_Currency_wacc bb final_GOL Financial Model ORC2007 v16" xfId="156" xr:uid="{00000000-0005-0000-0000-0000BE000000}"/>
    <cellStyle name="_Currency_wacc bb final_GOL Financial Model ORC2007 v16 2" xfId="6396" xr:uid="{00000000-0005-0000-0000-0000BF000000}"/>
    <cellStyle name="_Currency_wacc bb final_GOL Financial Model ORC2007 v16_Apresentação 230609" xfId="157" xr:uid="{00000000-0005-0000-0000-0000C0000000}"/>
    <cellStyle name="_Currency_wacc bb final_GOL Financial Model ORC2007 v16_Apresentação 230609 2" xfId="6397" xr:uid="{00000000-0005-0000-0000-0000C1000000}"/>
    <cellStyle name="_Currency_wacc bb final_GOL Financial Model ORC2007 v16_Apresentação 230609_Fluxo de caixa 20100224" xfId="6398" xr:uid="{00000000-0005-0000-0000-0000C2000000}"/>
    <cellStyle name="_Currency_wacc bb final_GOL Financial Model ORC2007 v16_Apresentação 230609_Fluxo de caixa 20100224 2" xfId="6399" xr:uid="{00000000-0005-0000-0000-0000C3000000}"/>
    <cellStyle name="_Currency_wacc bb final_GOL Financial Model ORC2007 v16_Apresentação 230609_Geração de Caixa Operacional 2010 (2)" xfId="6400" xr:uid="{00000000-0005-0000-0000-0000C4000000}"/>
    <cellStyle name="_Currency_wacc bb final_GOL Financial Model ORC2007 v16_Apresentação 230609_Geração de Caixa Operacional 2010 (2) 2" xfId="6401" xr:uid="{00000000-0005-0000-0000-0000C5000000}"/>
    <cellStyle name="_Currency_wacc bb final_GOL Financial Model ORC2007 v16_Apresentação 230609_Orçamento Caixa 2010 (após - 60 MM)_dolar_19032010" xfId="6402" xr:uid="{00000000-0005-0000-0000-0000C6000000}"/>
    <cellStyle name="_Currency_wacc bb final_GOL Financial Model ORC2007 v16_Apresentação 230609_Orçamento Caixa 2010 (após - 60 MM)_dolar_19032010 2" xfId="6403" xr:uid="{00000000-0005-0000-0000-0000C7000000}"/>
    <cellStyle name="_Currency_wacc bb final_GOL Financial Model ORC2007 v16_Fluxo de Caixa Orcamento FINAL_13052009" xfId="158" xr:uid="{00000000-0005-0000-0000-0000C8000000}"/>
    <cellStyle name="_Currency_wacc bb final_GOL Financial Model ORC2007 v16_Fluxo de Caixa Orcamento FINAL_13052009 2" xfId="6404" xr:uid="{00000000-0005-0000-0000-0000C9000000}"/>
    <cellStyle name="_Currency_wacc bb final_GOL Financial Model_Apresentação 230609" xfId="159" xr:uid="{00000000-0005-0000-0000-0000CA000000}"/>
    <cellStyle name="_Currency_wacc bb final_GOL Financial Model_Apresentação 230609 2" xfId="6405" xr:uid="{00000000-0005-0000-0000-0000CB000000}"/>
    <cellStyle name="_Currency_wacc bb final_GOL Financial Model_Apresentação 230609_Fluxo de caixa 20100224" xfId="6406" xr:uid="{00000000-0005-0000-0000-0000CC000000}"/>
    <cellStyle name="_Currency_wacc bb final_GOL Financial Model_Apresentação 230609_Fluxo de caixa 20100224 2" xfId="6407" xr:uid="{00000000-0005-0000-0000-0000CD000000}"/>
    <cellStyle name="_Currency_wacc bb final_GOL Financial Model_Apresentação 230609_Geração de Caixa Operacional 2010 (2)" xfId="6408" xr:uid="{00000000-0005-0000-0000-0000CE000000}"/>
    <cellStyle name="_Currency_wacc bb final_GOL Financial Model_Apresentação 230609_Geração de Caixa Operacional 2010 (2) 2" xfId="6409" xr:uid="{00000000-0005-0000-0000-0000CF000000}"/>
    <cellStyle name="_Currency_wacc bb final_GOL Financial Model_Apresentação 230609_Orçamento Caixa 2010 (após - 60 MM)_dolar_19032010" xfId="6410" xr:uid="{00000000-0005-0000-0000-0000D0000000}"/>
    <cellStyle name="_Currency_wacc bb final_GOL Financial Model_Apresentação 230609_Orçamento Caixa 2010 (após - 60 MM)_dolar_19032010 2" xfId="6411" xr:uid="{00000000-0005-0000-0000-0000D1000000}"/>
    <cellStyle name="_Currency_wacc bb final_GOL Financial Model_Fluxo de Caixa Orcamento FINAL_13052009" xfId="160" xr:uid="{00000000-0005-0000-0000-0000D2000000}"/>
    <cellStyle name="_Currency_wacc bb final_GOL Financial Model_Fluxo de Caixa Orcamento FINAL_13052009 2" xfId="6412" xr:uid="{00000000-0005-0000-0000-0000D3000000}"/>
    <cellStyle name="_Currency_wacc bb final_Orçamento Caixa 2010 (após - 60 MM)_dolar_19032010" xfId="6413" xr:uid="{00000000-0005-0000-0000-0000D4000000}"/>
    <cellStyle name="_Currency_wacc bb final_Orçamento Caixa 2010 (após - 60 MM)_dolar_19032010 2" xfId="6414" xr:uid="{00000000-0005-0000-0000-0000D5000000}"/>
    <cellStyle name="_Currency_wacc bb final_Pasta2" xfId="161" xr:uid="{00000000-0005-0000-0000-0000D6000000}"/>
    <cellStyle name="_Currency_wacc bb final_Pasta2 2" xfId="6415" xr:uid="{00000000-0005-0000-0000-0000D7000000}"/>
    <cellStyle name="_Currency_wacc bb final_Pasta2_Fluxo de caixa 20100224" xfId="6416" xr:uid="{00000000-0005-0000-0000-0000D8000000}"/>
    <cellStyle name="_Currency_wacc bb final_Pasta2_Fluxo de caixa 20100224 2" xfId="6417" xr:uid="{00000000-0005-0000-0000-0000D9000000}"/>
    <cellStyle name="_Currency_wacc bb final_Pasta2_Geração de Caixa Operacional 2010 (2)" xfId="6418" xr:uid="{00000000-0005-0000-0000-0000DA000000}"/>
    <cellStyle name="_Currency_wacc bb final_Pasta2_Geração de Caixa Operacional 2010 (2) 2" xfId="6419" xr:uid="{00000000-0005-0000-0000-0000DB000000}"/>
    <cellStyle name="_Currency_wacc bb final_Pasta2_Orçamento Caixa 2010 (após - 60 MM)_dolar_19032010" xfId="6420" xr:uid="{00000000-0005-0000-0000-0000DC000000}"/>
    <cellStyle name="_Currency_wacc bb final_Pasta2_Orçamento Caixa 2010 (após - 60 MM)_dolar_19032010 2" xfId="6421" xr:uid="{00000000-0005-0000-0000-0000DD000000}"/>
    <cellStyle name="_Currency_wacc bb final_Relatório (2006)" xfId="162" xr:uid="{00000000-0005-0000-0000-0000DE000000}"/>
    <cellStyle name="_Currency_wacc bb final_Relatório (2007)" xfId="163" xr:uid="{00000000-0005-0000-0000-0000DF000000}"/>
    <cellStyle name="_CurrencySpace" xfId="164" xr:uid="{00000000-0005-0000-0000-0000E0000000}"/>
    <cellStyle name="_CurrencySpace 2" xfId="165" xr:uid="{00000000-0005-0000-0000-0000E1000000}"/>
    <cellStyle name="_CurrencySpace_Book1" xfId="166" xr:uid="{00000000-0005-0000-0000-0000E2000000}"/>
    <cellStyle name="_CurrencySpace_Book1 2" xfId="6422" xr:uid="{00000000-0005-0000-0000-0000E3000000}"/>
    <cellStyle name="_CurrencySpace_DCF output" xfId="167" xr:uid="{00000000-0005-0000-0000-0000E4000000}"/>
    <cellStyle name="_CurrencySpace_DCF output 2" xfId="6423" xr:uid="{00000000-0005-0000-0000-0000E5000000}"/>
    <cellStyle name="_CurrencySpace_DCF v01" xfId="168" xr:uid="{00000000-0005-0000-0000-0000E6000000}"/>
    <cellStyle name="_CurrencySpace_DCF v01 2" xfId="6424" xr:uid="{00000000-0005-0000-0000-0000E7000000}"/>
    <cellStyle name="-_dividas" xfId="169" xr:uid="{00000000-0005-0000-0000-0000E8000000}"/>
    <cellStyle name="_DRE_TENDÊNCIA_ViVAX_2007_Com pagamento de juros Kd" xfId="170" xr:uid="{00000000-0005-0000-0000-0000E9000000}"/>
    <cellStyle name="_Escopo Manut LOJAS_010609" xfId="9398" xr:uid="{00000000-0005-0000-0000-0000EA000000}"/>
    <cellStyle name="_Euro" xfId="171" xr:uid="{00000000-0005-0000-0000-0000EB000000}"/>
    <cellStyle name="_Euro 2" xfId="172" xr:uid="{00000000-0005-0000-0000-0000EC000000}"/>
    <cellStyle name="_Financial Analysis (12-1-03)" xfId="173" xr:uid="{00000000-0005-0000-0000-0000ED000000}"/>
    <cellStyle name="_Financial Analysis (12-1-03) 2" xfId="6425" xr:uid="{00000000-0005-0000-0000-0000EE000000}"/>
    <cellStyle name="_Financial Analysis (12-1-03)_Comparativo VP FIN v1_So 2008" xfId="6426" xr:uid="{00000000-0005-0000-0000-0000EF000000}"/>
    <cellStyle name="_Financial Analysis (12-1-03)_Comparativo VP MKT 2008 v1_So 2008" xfId="6427" xr:uid="{00000000-0005-0000-0000-0000F0000000}"/>
    <cellStyle name="_Financial Analysis (12-1-03)_Comparativo VP TEC 2008 v1_So 2008" xfId="6428" xr:uid="{00000000-0005-0000-0000-0000F1000000}"/>
    <cellStyle name="_Financial Analysis (12-1-03)_Comparativo VP TEC 2008_Luiz Sergio" xfId="6429" xr:uid="{00000000-0005-0000-0000-0000F2000000}"/>
    <cellStyle name="_Financial Analysis (12-1-03)_Cópia de Modelo - Fluxo de Caixa Orcamento 09052009_V36_3" xfId="174" xr:uid="{00000000-0005-0000-0000-0000F3000000}"/>
    <cellStyle name="_Financial Analysis (12-1-03)_Cópia de Modelo - Fluxo de Caixa Orcamento 09052009_V36_3 2" xfId="6430" xr:uid="{00000000-0005-0000-0000-0000F4000000}"/>
    <cellStyle name="_Financial Analysis (12-1-03)_Fluxo de Caixa Orcamento FINAL_13052009" xfId="175" xr:uid="{00000000-0005-0000-0000-0000F5000000}"/>
    <cellStyle name="_Financial Analysis (12-1-03)_Fluxo de Caixa Orcamento FINAL_13052009 2" xfId="6431" xr:uid="{00000000-0005-0000-0000-0000F6000000}"/>
    <cellStyle name="_Financial Analysis (12-1-03)_FM_dummyV4" xfId="176" xr:uid="{00000000-0005-0000-0000-0000F7000000}"/>
    <cellStyle name="_Financial Analysis (12-1-03)_GOL Financial Model - Bank Case NOV08 GECAS" xfId="177" xr:uid="{00000000-0005-0000-0000-0000F8000000}"/>
    <cellStyle name="_Financial Analysis (12-1-03)_GOL Financial Model - Bank Case NOV08 GECAS_FM_dummyV4" xfId="178" xr:uid="{00000000-0005-0000-0000-0000F9000000}"/>
    <cellStyle name="_Financial Analysis (12-1-03)_GOL Financial Model - Bank Case NOV08 GECAS_Leasing_V3" xfId="179" xr:uid="{00000000-0005-0000-0000-0000FA000000}"/>
    <cellStyle name="_Financial Analysis (12-1-03)_GOL Financial Model - Bank Case NOV08 GECAS_MODELO PDP III" xfId="180" xr:uid="{00000000-0005-0000-0000-0000FB000000}"/>
    <cellStyle name="_Financial Analysis (12-1-03)_GOL Financial Model_ORC2009V27" xfId="181" xr:uid="{00000000-0005-0000-0000-0000FC000000}"/>
    <cellStyle name="_Financial Analysis (12-1-03)_GOL Financial Model_ORC2009V27 2" xfId="6432" xr:uid="{00000000-0005-0000-0000-0000FD000000}"/>
    <cellStyle name="_Financial Analysis (12-1-03)_GOL Financial Model_ORC2009V27_ORÇ_2009" xfId="182" xr:uid="{00000000-0005-0000-0000-0000FE000000}"/>
    <cellStyle name="_Financial Analysis (12-1-03)_GOL Financial Model_ORC2009V27_ORÇ_2009 2" xfId="6433" xr:uid="{00000000-0005-0000-0000-0000FF000000}"/>
    <cellStyle name="_Financial Analysis (12-1-03)_lalur" xfId="183" xr:uid="{00000000-0005-0000-0000-000000010000}"/>
    <cellStyle name="_Financial Analysis (12-1-03)_Leasing_V3" xfId="184" xr:uid="{00000000-0005-0000-0000-000001010000}"/>
    <cellStyle name="_Financial Analysis (12-1-03)_MODELO PDP III" xfId="185" xr:uid="{00000000-0005-0000-0000-000002010000}"/>
    <cellStyle name="_Financial Analysis (12-1-03)_ORÇ_2009" xfId="186" xr:uid="{00000000-0005-0000-0000-000003010000}"/>
    <cellStyle name="_Financial Analysis (12-1-03)_ORÇ_2009 2" xfId="6434" xr:uid="{00000000-0005-0000-0000-000004010000}"/>
    <cellStyle name="_Financial Analysis (12-1-03)_Pasta2" xfId="187" xr:uid="{00000000-0005-0000-0000-000005010000}"/>
    <cellStyle name="_Financial Analysis (12-1-03)_Pasta2 2" xfId="6435" xr:uid="{00000000-0005-0000-0000-000006010000}"/>
    <cellStyle name="_Financial Analysis 12-2-03" xfId="188" xr:uid="{00000000-0005-0000-0000-000007010000}"/>
    <cellStyle name="_Financial Analysis 12-2-03 2" xfId="6436" xr:uid="{00000000-0005-0000-0000-000008010000}"/>
    <cellStyle name="_Financial Analysis 12-2-03_Comparativo VP FIN v1_So 2008" xfId="6437" xr:uid="{00000000-0005-0000-0000-000009010000}"/>
    <cellStyle name="_Financial Analysis 12-2-03_Comparativo VP MKT 2008 v1_So 2008" xfId="6438" xr:uid="{00000000-0005-0000-0000-00000A010000}"/>
    <cellStyle name="_Financial Analysis 12-2-03_Comparativo VP TEC 2008 v1_So 2008" xfId="6439" xr:uid="{00000000-0005-0000-0000-00000B010000}"/>
    <cellStyle name="_Financial Analysis 12-2-03_Comparativo VP TEC 2008_Luiz Sergio" xfId="6440" xr:uid="{00000000-0005-0000-0000-00000C010000}"/>
    <cellStyle name="_Financial Analysis 12-2-03_Cópia de Modelo - Fluxo de Caixa Orcamento 09052009_V36_3" xfId="189" xr:uid="{00000000-0005-0000-0000-00000D010000}"/>
    <cellStyle name="_Financial Analysis 12-2-03_Cópia de Modelo - Fluxo de Caixa Orcamento 09052009_V36_3 2" xfId="6441" xr:uid="{00000000-0005-0000-0000-00000E010000}"/>
    <cellStyle name="_Financial Analysis 12-2-03_Fluxo de Caixa Orcamento FINAL_13052009" xfId="190" xr:uid="{00000000-0005-0000-0000-00000F010000}"/>
    <cellStyle name="_Financial Analysis 12-2-03_Fluxo de Caixa Orcamento FINAL_13052009 2" xfId="6442" xr:uid="{00000000-0005-0000-0000-000010010000}"/>
    <cellStyle name="_Financial Analysis 12-2-03_FM_dummyV4" xfId="191" xr:uid="{00000000-0005-0000-0000-000011010000}"/>
    <cellStyle name="_Financial Analysis 12-2-03_GOL Financial Model - Bank Case NOV08 GECAS" xfId="192" xr:uid="{00000000-0005-0000-0000-000012010000}"/>
    <cellStyle name="_Financial Analysis 12-2-03_GOL Financial Model - Bank Case NOV08 GECAS_FM_dummyV4" xfId="193" xr:uid="{00000000-0005-0000-0000-000013010000}"/>
    <cellStyle name="_Financial Analysis 12-2-03_GOL Financial Model - Bank Case NOV08 GECAS_Leasing_V3" xfId="194" xr:uid="{00000000-0005-0000-0000-000014010000}"/>
    <cellStyle name="_Financial Analysis 12-2-03_GOL Financial Model - Bank Case NOV08 GECAS_MODELO PDP III" xfId="195" xr:uid="{00000000-0005-0000-0000-000015010000}"/>
    <cellStyle name="_Financial Analysis 12-2-03_GOL Financial Model_ORC2009V27" xfId="196" xr:uid="{00000000-0005-0000-0000-000016010000}"/>
    <cellStyle name="_Financial Analysis 12-2-03_GOL Financial Model_ORC2009V27 2" xfId="6443" xr:uid="{00000000-0005-0000-0000-000017010000}"/>
    <cellStyle name="_Financial Analysis 12-2-03_GOL Financial Model_ORC2009V27_ORÇ_2009" xfId="197" xr:uid="{00000000-0005-0000-0000-000018010000}"/>
    <cellStyle name="_Financial Analysis 12-2-03_GOL Financial Model_ORC2009V27_ORÇ_2009 2" xfId="6444" xr:uid="{00000000-0005-0000-0000-000019010000}"/>
    <cellStyle name="_Financial Analysis 12-2-03_lalur" xfId="198" xr:uid="{00000000-0005-0000-0000-00001A010000}"/>
    <cellStyle name="_Financial Analysis 12-2-03_Leasing_V3" xfId="199" xr:uid="{00000000-0005-0000-0000-00001B010000}"/>
    <cellStyle name="_Financial Analysis 12-2-03_MODELO PDP III" xfId="200" xr:uid="{00000000-0005-0000-0000-00001C010000}"/>
    <cellStyle name="_Financial Analysis 12-2-03_ORÇ_2009" xfId="201" xr:uid="{00000000-0005-0000-0000-00001D010000}"/>
    <cellStyle name="_Financial Analysis 12-2-03_ORÇ_2009 2" xfId="6445" xr:uid="{00000000-0005-0000-0000-00001E010000}"/>
    <cellStyle name="_Financial Analysis 12-2-03_Pasta2" xfId="202" xr:uid="{00000000-0005-0000-0000-00001F010000}"/>
    <cellStyle name="_Financial Analysis 12-2-03_Pasta2 2" xfId="6446" xr:uid="{00000000-0005-0000-0000-000020010000}"/>
    <cellStyle name="_Fluxo Competência e Caixa" xfId="203" xr:uid="{00000000-0005-0000-0000-000021010000}"/>
    <cellStyle name="_Fluxo de caixa diário 22.02.07" xfId="204" xr:uid="{00000000-0005-0000-0000-000022010000}"/>
    <cellStyle name="_Fluxo de caixa diário 22.02.07_Capex Book 0808" xfId="205" xr:uid="{00000000-0005-0000-0000-000023010000}"/>
    <cellStyle name="_Fluxo de caixa diário 22.02.07_Capex Book Out 08" xfId="206" xr:uid="{00000000-0005-0000-0000-000024010000}"/>
    <cellStyle name="_Fluxo de caixa diário 22.02.07_Capex Jan_08" xfId="207" xr:uid="{00000000-0005-0000-0000-000025010000}"/>
    <cellStyle name="_Fluxo de caixa diário 22.02.07_Capex Nov" xfId="208" xr:uid="{00000000-0005-0000-0000-000026010000}"/>
    <cellStyle name="_Fluxo de caixa diário 22.02.07_cristina dre e capex" xfId="209" xr:uid="{00000000-0005-0000-0000-000027010000}"/>
    <cellStyle name="_Fluxo de caixa diário 22.02.07_DRE" xfId="210" xr:uid="{00000000-0005-0000-0000-000028010000}"/>
    <cellStyle name="_Fluxo de caixa diário 22.02.07_Res capex Set 2008" xfId="211" xr:uid="{00000000-0005-0000-0000-000029010000}"/>
    <cellStyle name="_Fluxo de caixa diário 28.02.07" xfId="212" xr:uid="{00000000-0005-0000-0000-00002A010000}"/>
    <cellStyle name="_Fluxo de caixa diário 28.02.07_506" xfId="213" xr:uid="{00000000-0005-0000-0000-00002B010000}"/>
    <cellStyle name="_Fluxo de caixa diário 28.02.07_506_Capex Book 0808" xfId="214" xr:uid="{00000000-0005-0000-0000-00002C010000}"/>
    <cellStyle name="_Fluxo de caixa diário 28.02.07_506_Capex Book Out 08" xfId="215" xr:uid="{00000000-0005-0000-0000-00002D010000}"/>
    <cellStyle name="_Fluxo de caixa diário 28.02.07_506_Capex Jan_08" xfId="216" xr:uid="{00000000-0005-0000-0000-00002E010000}"/>
    <cellStyle name="_Fluxo de caixa diário 28.02.07_506_Capex Nov" xfId="217" xr:uid="{00000000-0005-0000-0000-00002F010000}"/>
    <cellStyle name="_Fluxo de caixa diário 28.02.07_506_cristina dre e capex" xfId="218" xr:uid="{00000000-0005-0000-0000-000030010000}"/>
    <cellStyle name="_Fluxo de caixa diário 28.02.07_506_DRE" xfId="219" xr:uid="{00000000-0005-0000-0000-000031010000}"/>
    <cellStyle name="_Fluxo de caixa diário 28.02.07_506_Res capex Set 2008" xfId="220" xr:uid="{00000000-0005-0000-0000-000032010000}"/>
    <cellStyle name="_Fluxo de caixa diário 28.02.07_Capex Book 0808" xfId="221" xr:uid="{00000000-0005-0000-0000-000033010000}"/>
    <cellStyle name="_Fluxo de caixa diário 28.02.07_Capex Book Out 08" xfId="222" xr:uid="{00000000-0005-0000-0000-000034010000}"/>
    <cellStyle name="_Fluxo de caixa diário 28.02.07_Capex Jan_08" xfId="223" xr:uid="{00000000-0005-0000-0000-000035010000}"/>
    <cellStyle name="_Fluxo de caixa diário 28.02.07_Capex Nov" xfId="224" xr:uid="{00000000-0005-0000-0000-000036010000}"/>
    <cellStyle name="_Fluxo de caixa diário 28.02.07_cristina dre e capex" xfId="225" xr:uid="{00000000-0005-0000-0000-000037010000}"/>
    <cellStyle name="_Fluxo de caixa diário 28.02.07_DRE" xfId="226" xr:uid="{00000000-0005-0000-0000-000038010000}"/>
    <cellStyle name="_Fluxo de caixa diário 28.02.07_Res capex Set 2008" xfId="227" xr:uid="{00000000-0005-0000-0000-000039010000}"/>
    <cellStyle name="_Fluxo de caixa diário 30.03.07" xfId="228" xr:uid="{00000000-0005-0000-0000-00003A010000}"/>
    <cellStyle name="_Fluxo de caixa diário 30.03.07_Capex Book 0808" xfId="229" xr:uid="{00000000-0005-0000-0000-00003B010000}"/>
    <cellStyle name="_Fluxo de caixa diário 30.03.07_Capex Book Out 08" xfId="230" xr:uid="{00000000-0005-0000-0000-00003C010000}"/>
    <cellStyle name="_Fluxo de caixa diário 30.03.07_Capex Jan_08" xfId="231" xr:uid="{00000000-0005-0000-0000-00003D010000}"/>
    <cellStyle name="_Fluxo de caixa diário 30.03.07_Capex Nov" xfId="232" xr:uid="{00000000-0005-0000-0000-00003E010000}"/>
    <cellStyle name="_Fluxo de caixa diário 30.03.07_cristina dre e capex" xfId="233" xr:uid="{00000000-0005-0000-0000-00003F010000}"/>
    <cellStyle name="_Fluxo de caixa diário 30.03.07_DRE" xfId="234" xr:uid="{00000000-0005-0000-0000-000040010000}"/>
    <cellStyle name="_Fluxo de caixa diário 30.03.07_Res capex Set 2008" xfId="235" xr:uid="{00000000-0005-0000-0000-000041010000}"/>
    <cellStyle name="_Fluxo de caixa diário 30.03.07Saldo incial_506" xfId="236" xr:uid="{00000000-0005-0000-0000-000042010000}"/>
    <cellStyle name="_Fluxo de caixa diário 30.03.07Saldo incial_506_Capex Book 0808" xfId="237" xr:uid="{00000000-0005-0000-0000-000043010000}"/>
    <cellStyle name="_Fluxo de caixa diário 30.03.07Saldo incial_506_Capex Book Out 08" xfId="238" xr:uid="{00000000-0005-0000-0000-000044010000}"/>
    <cellStyle name="_Fluxo de caixa diário 30.03.07Saldo incial_506_Capex Jan_08" xfId="239" xr:uid="{00000000-0005-0000-0000-000045010000}"/>
    <cellStyle name="_Fluxo de caixa diário 30.03.07Saldo incial_506_Capex Nov" xfId="240" xr:uid="{00000000-0005-0000-0000-000046010000}"/>
    <cellStyle name="_Fluxo de caixa diário 30.03.07Saldo incial_506_cristina dre e capex" xfId="241" xr:uid="{00000000-0005-0000-0000-000047010000}"/>
    <cellStyle name="_Fluxo de caixa diário 30.03.07Saldo incial_506_DRE" xfId="242" xr:uid="{00000000-0005-0000-0000-000048010000}"/>
    <cellStyle name="_Fluxo de caixa diário 30.03.07Saldo incial_506_Res capex Set 2008" xfId="243" xr:uid="{00000000-0005-0000-0000-000049010000}"/>
    <cellStyle name="-_Fluxo de Caixa Orcamento FINAL_13052009" xfId="244" xr:uid="{00000000-0005-0000-0000-00004A010000}"/>
    <cellStyle name="_fluxo final tesouraria analitico" xfId="245" xr:uid="{00000000-0005-0000-0000-00004B010000}"/>
    <cellStyle name="_fluxo final tesouraria analitico_Capex Book 0808" xfId="246" xr:uid="{00000000-0005-0000-0000-00004C010000}"/>
    <cellStyle name="_fluxo final tesouraria analitico_Capex Book Out 08" xfId="247" xr:uid="{00000000-0005-0000-0000-00004D010000}"/>
    <cellStyle name="_fluxo final tesouraria analitico_Capex Jan_08" xfId="248" xr:uid="{00000000-0005-0000-0000-00004E010000}"/>
    <cellStyle name="_fluxo final tesouraria analitico_Capex Nov" xfId="249" xr:uid="{00000000-0005-0000-0000-00004F010000}"/>
    <cellStyle name="_fluxo final tesouraria analitico_cristina dre e capex" xfId="250" xr:uid="{00000000-0005-0000-0000-000050010000}"/>
    <cellStyle name="_fluxo final tesouraria analitico_DRE" xfId="251" xr:uid="{00000000-0005-0000-0000-000051010000}"/>
    <cellStyle name="_fluxo final tesouraria analitico_Res capex Set 2008" xfId="252" xr:uid="{00000000-0005-0000-0000-000052010000}"/>
    <cellStyle name="-_FM_dummyV4" xfId="253" xr:uid="{00000000-0005-0000-0000-000053010000}"/>
    <cellStyle name="_Forecast Fluxo Caixa_2007 D 7" xfId="254" xr:uid="{00000000-0005-0000-0000-000054010000}"/>
    <cellStyle name="_Forecast Fluxo Caixa_2007_Agosto" xfId="255" xr:uid="{00000000-0005-0000-0000-000055010000}"/>
    <cellStyle name="_Forecast_ Fluxo Caixa diário 30.04.2007" xfId="256" xr:uid="{00000000-0005-0000-0000-000056010000}"/>
    <cellStyle name="_Forecast_Julho C1_Fluxo Caixa diário 31.07.2007" xfId="257" xr:uid="{00000000-0005-0000-0000-000057010000}"/>
    <cellStyle name="_Forecast_JunhoA_ Fluxo Caixa diário 29.06.2007" xfId="258" xr:uid="{00000000-0005-0000-0000-000058010000}"/>
    <cellStyle name="_Forecast_MaioC_ Fluxo Caixa diário 31.05.2007" xfId="259" xr:uid="{00000000-0005-0000-0000-000059010000}"/>
    <cellStyle name="_Heading" xfId="260" xr:uid="{00000000-0005-0000-0000-00005A010000}"/>
    <cellStyle name="_Heading_prestemp" xfId="261" xr:uid="{00000000-0005-0000-0000-00005B010000}"/>
    <cellStyle name="_Heading_prestemp 2" xfId="262" xr:uid="{00000000-0005-0000-0000-00005C010000}"/>
    <cellStyle name="_Heading_prestemp_Capex Book 0808" xfId="263" xr:uid="{00000000-0005-0000-0000-00005D010000}"/>
    <cellStyle name="_Heading_prestemp_Capex Book Out 08" xfId="264" xr:uid="{00000000-0005-0000-0000-00005E010000}"/>
    <cellStyle name="_Heading_prestemp_Capex Jan_08" xfId="265" xr:uid="{00000000-0005-0000-0000-00005F010000}"/>
    <cellStyle name="_Heading_prestemp_Capex Nov" xfId="266" xr:uid="{00000000-0005-0000-0000-000060010000}"/>
    <cellStyle name="_Heading_prestemp_cristina dre e capex" xfId="267" xr:uid="{00000000-0005-0000-0000-000061010000}"/>
    <cellStyle name="_Heading_prestemp_DRE" xfId="268" xr:uid="{00000000-0005-0000-0000-000062010000}"/>
    <cellStyle name="_Heading_prestemp_Res capex Set 2008" xfId="269" xr:uid="{00000000-0005-0000-0000-000063010000}"/>
    <cellStyle name="_Highlight" xfId="270" xr:uid="{00000000-0005-0000-0000-000064010000}"/>
    <cellStyle name="_Highlight 2" xfId="271" xr:uid="{00000000-0005-0000-0000-000065010000}"/>
    <cellStyle name="-_INFOTRIM0302" xfId="272" xr:uid="{00000000-0005-0000-0000-000066010000}"/>
    <cellStyle name="-_INFOTRIM0302_30.06.09 - Análise de contas IFRS" xfId="9399" xr:uid="{00000000-0005-0000-0000-000067010000}"/>
    <cellStyle name="-_INFOTRIM0302_Base Apresentação" xfId="6447" xr:uid="{00000000-0005-0000-0000-000068010000}"/>
    <cellStyle name="-_INFOTRIM0302_Base Apresentação 2" xfId="9400" xr:uid="{00000000-0005-0000-0000-000069010000}"/>
    <cellStyle name="-_INFOTRIM0302_Base Apresentação_Base ITR Set-10 - Ajustes Resmat" xfId="6448" xr:uid="{00000000-0005-0000-0000-00006A010000}"/>
    <cellStyle name="-_INFOTRIM0302_Comparativo VP FIN v1_So 2008" xfId="6449" xr:uid="{00000000-0005-0000-0000-00006B010000}"/>
    <cellStyle name="-_INFOTRIM0302_Comparativo VP MKT 2008 v1_So 2008" xfId="6450" xr:uid="{00000000-0005-0000-0000-00006C010000}"/>
    <cellStyle name="-_INFOTRIM0302_Comparativo VP TEC 2008 v1_So 2008" xfId="6451" xr:uid="{00000000-0005-0000-0000-00006D010000}"/>
    <cellStyle name="-_INFOTRIM0302_Comparativo VP TEC 2008_Luiz Sergio" xfId="6452" xr:uid="{00000000-0005-0000-0000-00006E010000}"/>
    <cellStyle name="-_INFOTRIM0302_Cópia de Análise de contas IFRS 2009" xfId="9401" xr:uid="{00000000-0005-0000-0000-00006F010000}"/>
    <cellStyle name="-_INFOTRIM0302_Cópia de Modelo - Fluxo de Caixa Orcamento 09052009_V36_3" xfId="273" xr:uid="{00000000-0005-0000-0000-000070010000}"/>
    <cellStyle name="-_INFOTRIM0302_Fluxo de Caixa Orcamento FINAL_13052009" xfId="274" xr:uid="{00000000-0005-0000-0000-000071010000}"/>
    <cellStyle name="-_INFOTRIM0302_FM_dummyV4" xfId="275" xr:uid="{00000000-0005-0000-0000-000072010000}"/>
    <cellStyle name="-_INFOTRIM0302_lalur" xfId="276" xr:uid="{00000000-0005-0000-0000-000073010000}"/>
    <cellStyle name="-_INFOTRIM0302_LALUR VRG 31-10-2009" xfId="277" xr:uid="{00000000-0005-0000-0000-000074010000}"/>
    <cellStyle name="-_INFOTRIM0302_Leasing_V3" xfId="278" xr:uid="{00000000-0005-0000-0000-000075010000}"/>
    <cellStyle name="-_INFOTRIM0302_MODELO PDP III" xfId="279" xr:uid="{00000000-0005-0000-0000-000076010000}"/>
    <cellStyle name="-_INFOTRIM0302_ORÇ_2009" xfId="280" xr:uid="{00000000-0005-0000-0000-000077010000}"/>
    <cellStyle name="-_INFOTRIM0302_Pasta2" xfId="281" xr:uid="{00000000-0005-0000-0000-000078010000}"/>
    <cellStyle name="-_INFOTRIM0302_Prévia 1T10 Leo V3 18 04 10" xfId="9402" xr:uid="{00000000-0005-0000-0000-000079010000}"/>
    <cellStyle name="-_INFOTRIM0302_Resultados mensais - Arquivo base maio 2010" xfId="6453" xr:uid="{00000000-0005-0000-0000-00007A010000}"/>
    <cellStyle name="-_INFOTRIM0302_Resultados mensais - Arquivo base maio 2010 2" xfId="9403" xr:uid="{00000000-0005-0000-0000-00007B010000}"/>
    <cellStyle name="-_INFOTRIM0302_Resultados mensais - Arquivo base maio 2010_Base ITR Set-10 - Ajustes Resmat" xfId="6454" xr:uid="{00000000-0005-0000-0000-00007C010000}"/>
    <cellStyle name="-_INFOTRIM0302_Statement Sky - Finance" xfId="282" xr:uid="{00000000-0005-0000-0000-00007D010000}"/>
    <cellStyle name="-_INFOTRIM032001" xfId="283" xr:uid="{00000000-0005-0000-0000-00007E010000}"/>
    <cellStyle name="-_INFOTRIM032001_30.06.09 - Análise de contas IFRS" xfId="9404" xr:uid="{00000000-0005-0000-0000-00007F010000}"/>
    <cellStyle name="-_INFOTRIM032001_Base Apresentação" xfId="6455" xr:uid="{00000000-0005-0000-0000-000080010000}"/>
    <cellStyle name="-_INFOTRIM032001_Base Apresentação 2" xfId="9405" xr:uid="{00000000-0005-0000-0000-000081010000}"/>
    <cellStyle name="-_INFOTRIM032001_Base Apresentação_Base ITR Set-10 - Ajustes Resmat" xfId="6456" xr:uid="{00000000-0005-0000-0000-000082010000}"/>
    <cellStyle name="-_INFOTRIM032001_Comparativo VP FIN v1_So 2008" xfId="6457" xr:uid="{00000000-0005-0000-0000-000083010000}"/>
    <cellStyle name="-_INFOTRIM032001_Comparativo VP MKT 2008 v1_So 2008" xfId="6458" xr:uid="{00000000-0005-0000-0000-000084010000}"/>
    <cellStyle name="-_INFOTRIM032001_Comparativo VP TEC 2008 v1_So 2008" xfId="6459" xr:uid="{00000000-0005-0000-0000-000085010000}"/>
    <cellStyle name="-_INFOTRIM032001_Comparativo VP TEC 2008_Luiz Sergio" xfId="6460" xr:uid="{00000000-0005-0000-0000-000086010000}"/>
    <cellStyle name="-_INFOTRIM032001_Cópia de Análise de contas IFRS 2009" xfId="9406" xr:uid="{00000000-0005-0000-0000-000087010000}"/>
    <cellStyle name="-_INFOTRIM032001_Cópia de Modelo - Fluxo de Caixa Orcamento 09052009_V36_3" xfId="284" xr:uid="{00000000-0005-0000-0000-000088010000}"/>
    <cellStyle name="-_INFOTRIM032001_Fluxo de Caixa Orcamento FINAL_13052009" xfId="285" xr:uid="{00000000-0005-0000-0000-000089010000}"/>
    <cellStyle name="-_INFOTRIM032001_FM_dummyV4" xfId="286" xr:uid="{00000000-0005-0000-0000-00008A010000}"/>
    <cellStyle name="-_INFOTRIM032001_lalur" xfId="287" xr:uid="{00000000-0005-0000-0000-00008B010000}"/>
    <cellStyle name="-_INFOTRIM032001_LALUR VRG 31-10-2009" xfId="288" xr:uid="{00000000-0005-0000-0000-00008C010000}"/>
    <cellStyle name="-_INFOTRIM032001_Leasing_V3" xfId="289" xr:uid="{00000000-0005-0000-0000-00008D010000}"/>
    <cellStyle name="-_INFOTRIM032001_MODELO PDP III" xfId="290" xr:uid="{00000000-0005-0000-0000-00008E010000}"/>
    <cellStyle name="-_INFOTRIM032001_ORÇ_2009" xfId="291" xr:uid="{00000000-0005-0000-0000-00008F010000}"/>
    <cellStyle name="-_INFOTRIM032001_Pasta2" xfId="292" xr:uid="{00000000-0005-0000-0000-000090010000}"/>
    <cellStyle name="-_INFOTRIM032001_Prévia 1T10 Leo V3 18 04 10" xfId="9407" xr:uid="{00000000-0005-0000-0000-000091010000}"/>
    <cellStyle name="-_INFOTRIM032001_Resultados mensais - Arquivo base maio 2010" xfId="6461" xr:uid="{00000000-0005-0000-0000-000092010000}"/>
    <cellStyle name="-_INFOTRIM032001_Resultados mensais - Arquivo base maio 2010 2" xfId="9408" xr:uid="{00000000-0005-0000-0000-000093010000}"/>
    <cellStyle name="-_INFOTRIM032001_Resultados mensais - Arquivo base maio 2010_Base ITR Set-10 - Ajustes Resmat" xfId="6462" xr:uid="{00000000-0005-0000-0000-000094010000}"/>
    <cellStyle name="-_INFOTRIM032001_Statement Sky - Finance" xfId="293" xr:uid="{00000000-0005-0000-0000-000095010000}"/>
    <cellStyle name="-_lalur" xfId="294" xr:uid="{00000000-0005-0000-0000-000096010000}"/>
    <cellStyle name="-_LALUR VRG 31-10-2009" xfId="295" xr:uid="{00000000-0005-0000-0000-000097010000}"/>
    <cellStyle name="-_Leasing_V3" xfId="296" xr:uid="{00000000-0005-0000-0000-000098010000}"/>
    <cellStyle name="-_MODELO PDP III" xfId="297" xr:uid="{00000000-0005-0000-0000-000099010000}"/>
    <cellStyle name="_Mov  Combinho" xfId="298" xr:uid="{00000000-0005-0000-0000-00009A010000}"/>
    <cellStyle name="_Multiple" xfId="299" xr:uid="{00000000-0005-0000-0000-00009B010000}"/>
    <cellStyle name="_Multiple 2" xfId="300" xr:uid="{00000000-0005-0000-0000-00009C010000}"/>
    <cellStyle name="_Multiple_Book1" xfId="301" xr:uid="{00000000-0005-0000-0000-00009D010000}"/>
    <cellStyle name="_Multiple_Book1 2" xfId="6463" xr:uid="{00000000-0005-0000-0000-00009E010000}"/>
    <cellStyle name="_Multiple_DCF output" xfId="302" xr:uid="{00000000-0005-0000-0000-00009F010000}"/>
    <cellStyle name="_Multiple_DCF v01" xfId="303" xr:uid="{00000000-0005-0000-0000-0000A0010000}"/>
    <cellStyle name="_Multiple_Merger Plans v02" xfId="304" xr:uid="{00000000-0005-0000-0000-0000A1010000}"/>
    <cellStyle name="_Multiple_Merger Plans v02 2" xfId="6464" xr:uid="{00000000-0005-0000-0000-0000A2010000}"/>
    <cellStyle name="_Multiple_Revised Watermelon Financials - Pre and Post TWA" xfId="305" xr:uid="{00000000-0005-0000-0000-0000A3010000}"/>
    <cellStyle name="_Multiple_Revised Watermelon Financials - Pre and Post TWA 2" xfId="6465" xr:uid="{00000000-0005-0000-0000-0000A4010000}"/>
    <cellStyle name="_Multiple_vmatrix bb" xfId="306" xr:uid="{00000000-0005-0000-0000-0000A5010000}"/>
    <cellStyle name="_Multiple_vmatrix bb 2" xfId="6466" xr:uid="{00000000-0005-0000-0000-0000A6010000}"/>
    <cellStyle name="_Multiple_wacc bb final" xfId="307" xr:uid="{00000000-0005-0000-0000-0000A7010000}"/>
    <cellStyle name="_Multiple_wacc bb final 2" xfId="6467" xr:uid="{00000000-0005-0000-0000-0000A8010000}"/>
    <cellStyle name="_Multiple_Watermelon Financials - Pre and Post TWA" xfId="308" xr:uid="{00000000-0005-0000-0000-0000A9010000}"/>
    <cellStyle name="_Multiple_Watermelon Financials - Pre and Post TWA 2" xfId="6468" xr:uid="{00000000-0005-0000-0000-0000AA010000}"/>
    <cellStyle name="_MultipleSpace" xfId="309" xr:uid="{00000000-0005-0000-0000-0000AB010000}"/>
    <cellStyle name="_MultipleSpace 2" xfId="310" xr:uid="{00000000-0005-0000-0000-0000AC010000}"/>
    <cellStyle name="_MultipleSpace_Book1" xfId="311" xr:uid="{00000000-0005-0000-0000-0000AD010000}"/>
    <cellStyle name="_MultipleSpace_Book1 2" xfId="6469" xr:uid="{00000000-0005-0000-0000-0000AE010000}"/>
    <cellStyle name="_MultipleSpace_DCF output" xfId="312" xr:uid="{00000000-0005-0000-0000-0000AF010000}"/>
    <cellStyle name="_MultipleSpace_vmatrix bb" xfId="313" xr:uid="{00000000-0005-0000-0000-0000B0010000}"/>
    <cellStyle name="_MultipleSpace_vmatrix bb 2" xfId="6470" xr:uid="{00000000-0005-0000-0000-0000B1010000}"/>
    <cellStyle name="_MultipleSpace_wacc bb final" xfId="314" xr:uid="{00000000-0005-0000-0000-0000B2010000}"/>
    <cellStyle name="_MultipleSpace_wacc bb final 2" xfId="6471" xr:uid="{00000000-0005-0000-0000-0000B3010000}"/>
    <cellStyle name="-_ORÇ_2009" xfId="315" xr:uid="{00000000-0005-0000-0000-0000B4010000}"/>
    <cellStyle name="_Orçamento Fluxo Caixa_2007_Conselho_A15 SI 506" xfId="316" xr:uid="{00000000-0005-0000-0000-0000B5010000}"/>
    <cellStyle name="_Orçamento Fluxo Caixa_2007_Conselho_A15 SI 506_Capex Book 0808" xfId="317" xr:uid="{00000000-0005-0000-0000-0000B6010000}"/>
    <cellStyle name="_Orçamento Fluxo Caixa_2007_Conselho_A15 SI 506_Capex Book Out 08" xfId="318" xr:uid="{00000000-0005-0000-0000-0000B7010000}"/>
    <cellStyle name="_Orçamento Fluxo Caixa_2007_Conselho_A15 SI 506_Capex Jan_08" xfId="319" xr:uid="{00000000-0005-0000-0000-0000B8010000}"/>
    <cellStyle name="_Orçamento Fluxo Caixa_2007_Conselho_A15 SI 506_Capex Nov" xfId="320" xr:uid="{00000000-0005-0000-0000-0000B9010000}"/>
    <cellStyle name="_Orçamento Fluxo Caixa_2007_Conselho_A15 SI 506_cristina dre e capex" xfId="321" xr:uid="{00000000-0005-0000-0000-0000BA010000}"/>
    <cellStyle name="_Orçamento Fluxo Caixa_2007_Conselho_A15 SI 506_DRE" xfId="322" xr:uid="{00000000-0005-0000-0000-0000BB010000}"/>
    <cellStyle name="_Orçamento Fluxo Caixa_2007_Conselho_A15 SI 506_Res capex Set 2008" xfId="323" xr:uid="{00000000-0005-0000-0000-0000BC010000}"/>
    <cellStyle name="_Orçamento Fluxo Caixa_2007_Conselho_A6" xfId="324" xr:uid="{00000000-0005-0000-0000-0000BD010000}"/>
    <cellStyle name="_Orçamento Fluxo Caixa_2007_Conselho_A6_Capex Book 0808" xfId="325" xr:uid="{00000000-0005-0000-0000-0000BE010000}"/>
    <cellStyle name="_Orçamento Fluxo Caixa_2007_Conselho_A6_Capex Book Out 08" xfId="326" xr:uid="{00000000-0005-0000-0000-0000BF010000}"/>
    <cellStyle name="_Orçamento Fluxo Caixa_2007_Conselho_A6_Capex Jan_08" xfId="327" xr:uid="{00000000-0005-0000-0000-0000C0010000}"/>
    <cellStyle name="_Orçamento Fluxo Caixa_2007_Conselho_A6_Capex Nov" xfId="328" xr:uid="{00000000-0005-0000-0000-0000C1010000}"/>
    <cellStyle name="_Orçamento Fluxo Caixa_2007_Conselho_A6_cristina dre e capex" xfId="329" xr:uid="{00000000-0005-0000-0000-0000C2010000}"/>
    <cellStyle name="_Orçamento Fluxo Caixa_2007_Conselho_A6_DRE" xfId="330" xr:uid="{00000000-0005-0000-0000-0000C3010000}"/>
    <cellStyle name="_Orçamento Fluxo Caixa_2007_Conselho_A6_Res capex Set 2008" xfId="331" xr:uid="{00000000-0005-0000-0000-0000C4010000}"/>
    <cellStyle name="_Orçamento Fluxo Caixa_2007_Conselho_A8" xfId="332" xr:uid="{00000000-0005-0000-0000-0000C5010000}"/>
    <cellStyle name="_Orçamento Fluxo Caixa_2007_Conselho_A8_Capex Book 0808" xfId="333" xr:uid="{00000000-0005-0000-0000-0000C6010000}"/>
    <cellStyle name="_Orçamento Fluxo Caixa_2007_Conselho_A8_Capex Book Out 08" xfId="334" xr:uid="{00000000-0005-0000-0000-0000C7010000}"/>
    <cellStyle name="_Orçamento Fluxo Caixa_2007_Conselho_A8_Capex Jan_08" xfId="335" xr:uid="{00000000-0005-0000-0000-0000C8010000}"/>
    <cellStyle name="_Orçamento Fluxo Caixa_2007_Conselho_A8_Capex Nov" xfId="336" xr:uid="{00000000-0005-0000-0000-0000C9010000}"/>
    <cellStyle name="_Orçamento Fluxo Caixa_2007_Conselho_A8_cristina dre e capex" xfId="337" xr:uid="{00000000-0005-0000-0000-0000CA010000}"/>
    <cellStyle name="_Orçamento Fluxo Caixa_2007_Conselho_A8_DRE" xfId="338" xr:uid="{00000000-0005-0000-0000-0000CB010000}"/>
    <cellStyle name="_Orçamento Fluxo Caixa_2007_Conselho_A8_Res capex Set 2008" xfId="339" xr:uid="{00000000-0005-0000-0000-0000CC010000}"/>
    <cellStyle name="_Orçamento Fluxo Caixa_2007_Conselho_A9" xfId="340" xr:uid="{00000000-0005-0000-0000-0000CD010000}"/>
    <cellStyle name="_Pasta1 (10)" xfId="341" xr:uid="{00000000-0005-0000-0000-0000CE010000}"/>
    <cellStyle name="-_Pasta2" xfId="342" xr:uid="{00000000-0005-0000-0000-0000CF010000}"/>
    <cellStyle name="_Pasta2 (12)" xfId="343" xr:uid="{00000000-0005-0000-0000-0000D0010000}"/>
    <cellStyle name="_Pasta2 (7)" xfId="344" xr:uid="{00000000-0005-0000-0000-0000D1010000}"/>
    <cellStyle name="_Pasta21" xfId="345" xr:uid="{00000000-0005-0000-0000-0000D2010000}"/>
    <cellStyle name="_Pasta3 (4)" xfId="346" xr:uid="{00000000-0005-0000-0000-0000D3010000}"/>
    <cellStyle name="_Pasta4" xfId="347" xr:uid="{00000000-0005-0000-0000-0000D4010000}"/>
    <cellStyle name="_Percent" xfId="348" xr:uid="{00000000-0005-0000-0000-0000D5010000}"/>
    <cellStyle name="_Percent 2" xfId="349" xr:uid="{00000000-0005-0000-0000-0000D6010000}"/>
    <cellStyle name="_Percent_DCF output" xfId="350" xr:uid="{00000000-0005-0000-0000-0000D7010000}"/>
    <cellStyle name="_Percent_vmatrix bb" xfId="351" xr:uid="{00000000-0005-0000-0000-0000D8010000}"/>
    <cellStyle name="_Percent_wacc bb final" xfId="352" xr:uid="{00000000-0005-0000-0000-0000D9010000}"/>
    <cellStyle name="_Percent_wacc bb final 2" xfId="6472" xr:uid="{00000000-0005-0000-0000-0000DA010000}"/>
    <cellStyle name="_PercentSpace" xfId="353" xr:uid="{00000000-0005-0000-0000-0000DB010000}"/>
    <cellStyle name="_PercentSpace 2" xfId="6473" xr:uid="{00000000-0005-0000-0000-0000DC010000}"/>
    <cellStyle name="_PercentSpace_DCF output" xfId="354" xr:uid="{00000000-0005-0000-0000-0000DD010000}"/>
    <cellStyle name="_PercentSpace_vmatrix bb" xfId="355" xr:uid="{00000000-0005-0000-0000-0000DE010000}"/>
    <cellStyle name="_PercentSpace_vmatrix bb 2" xfId="6474" xr:uid="{00000000-0005-0000-0000-0000DF010000}"/>
    <cellStyle name="_PercentSpace_wacc bb final" xfId="356" xr:uid="{00000000-0005-0000-0000-0000E0010000}"/>
    <cellStyle name="_PercentSpace_wacc bb final 2" xfId="6475" xr:uid="{00000000-0005-0000-0000-0000E1010000}"/>
    <cellStyle name="_Posição Atual Hedge 2008" xfId="6476" xr:uid="{00000000-0005-0000-0000-0000E2010000}"/>
    <cellStyle name="_Posição Atual Hedge 2008__Posição Hedge USD OIL" xfId="6477" xr:uid="{00000000-0005-0000-0000-0000E3010000}"/>
    <cellStyle name="_Posição Atual Hedge 2008_Hedge Positions" xfId="6478" xr:uid="{00000000-0005-0000-0000-0000E4010000}"/>
    <cellStyle name="_Postergações para 2007 " xfId="357" xr:uid="{00000000-0005-0000-0000-0000E5010000}"/>
    <cellStyle name="-_Prévia 1T10 Leo V3 18 04 10" xfId="9409" xr:uid="{00000000-0005-0000-0000-0000E6010000}"/>
    <cellStyle name="_ProvisionamentoCC_Contax_set2007_S106S128S154S209 (3)" xfId="358" xr:uid="{00000000-0005-0000-0000-0000E7010000}"/>
    <cellStyle name="-_Resultados mensais - Arquivo base maio 2010" xfId="6479" xr:uid="{00000000-0005-0000-0000-0000E8010000}"/>
    <cellStyle name="-_Resultados mensais - Arquivo base maio 2010 2" xfId="9410" xr:uid="{00000000-0005-0000-0000-0000E9010000}"/>
    <cellStyle name="-_Resultados mensais - Arquivo base maio 2010_Base ITR Set-10 - Ajustes Resmat" xfId="6480" xr:uid="{00000000-0005-0000-0000-0000EA010000}"/>
    <cellStyle name="-_Statement Sky - Finance" xfId="359" xr:uid="{00000000-0005-0000-0000-0000EB010000}"/>
    <cellStyle name="_SubHeading" xfId="360" xr:uid="{00000000-0005-0000-0000-0000EC010000}"/>
    <cellStyle name="_SubHeading_DCF v01" xfId="361" xr:uid="{00000000-0005-0000-0000-0000ED010000}"/>
    <cellStyle name="_SubHeading_prestemp" xfId="362" xr:uid="{00000000-0005-0000-0000-0000EE010000}"/>
    <cellStyle name="_SubHeading_prestemp 2" xfId="363" xr:uid="{00000000-0005-0000-0000-0000EF010000}"/>
    <cellStyle name="_SubHeading_prestemp_Capex Book 0808" xfId="364" xr:uid="{00000000-0005-0000-0000-0000F0010000}"/>
    <cellStyle name="_SubHeading_prestemp_Capex Book Out 08" xfId="365" xr:uid="{00000000-0005-0000-0000-0000F1010000}"/>
    <cellStyle name="_SubHeading_prestemp_Capex Jan_08" xfId="366" xr:uid="{00000000-0005-0000-0000-0000F2010000}"/>
    <cellStyle name="_SubHeading_prestemp_Capex Nov" xfId="367" xr:uid="{00000000-0005-0000-0000-0000F3010000}"/>
    <cellStyle name="_SubHeading_prestemp_cristina dre e capex" xfId="368" xr:uid="{00000000-0005-0000-0000-0000F4010000}"/>
    <cellStyle name="_SubHeading_prestemp_DRE" xfId="369" xr:uid="{00000000-0005-0000-0000-0000F5010000}"/>
    <cellStyle name="_SubHeading_prestemp_Res capex Set 2008" xfId="370" xr:uid="{00000000-0005-0000-0000-0000F6010000}"/>
    <cellStyle name="_Table" xfId="371" xr:uid="{00000000-0005-0000-0000-0000F7010000}"/>
    <cellStyle name="_Table_Capex Book 0808" xfId="372" xr:uid="{00000000-0005-0000-0000-0000F8010000}"/>
    <cellStyle name="_Table_Capex Book 0808 2" xfId="373" xr:uid="{00000000-0005-0000-0000-0000F9010000}"/>
    <cellStyle name="_Table_Capex Book Out 08" xfId="374" xr:uid="{00000000-0005-0000-0000-0000FA010000}"/>
    <cellStyle name="_Table_Capex Book Out 08 2" xfId="375" xr:uid="{00000000-0005-0000-0000-0000FB010000}"/>
    <cellStyle name="_Table_Capex Jan_08" xfId="376" xr:uid="{00000000-0005-0000-0000-0000FC010000}"/>
    <cellStyle name="_Table_Capex Jan_08 2" xfId="377" xr:uid="{00000000-0005-0000-0000-0000FD010000}"/>
    <cellStyle name="_Table_Capex Nov" xfId="378" xr:uid="{00000000-0005-0000-0000-0000FE010000}"/>
    <cellStyle name="_Table_Capex Nov 2" xfId="379" xr:uid="{00000000-0005-0000-0000-0000FF010000}"/>
    <cellStyle name="_Table_cristina dre e capex" xfId="380" xr:uid="{00000000-0005-0000-0000-000000020000}"/>
    <cellStyle name="_Table_cristina dre e capex 2" xfId="381" xr:uid="{00000000-0005-0000-0000-000001020000}"/>
    <cellStyle name="_Table_DCF v01" xfId="382" xr:uid="{00000000-0005-0000-0000-000002020000}"/>
    <cellStyle name="_Table_DCF v01 2" xfId="6481" xr:uid="{00000000-0005-0000-0000-000003020000}"/>
    <cellStyle name="_Table_DCF v01_lalur" xfId="383" xr:uid="{00000000-0005-0000-0000-000004020000}"/>
    <cellStyle name="_Table_DCF v01_lalur 2" xfId="6482" xr:uid="{00000000-0005-0000-0000-000005020000}"/>
    <cellStyle name="_Table_DRE" xfId="384" xr:uid="{00000000-0005-0000-0000-000006020000}"/>
    <cellStyle name="_Table_DRE 2" xfId="385" xr:uid="{00000000-0005-0000-0000-000007020000}"/>
    <cellStyle name="_Table_Res capex Set 2008" xfId="386" xr:uid="{00000000-0005-0000-0000-000008020000}"/>
    <cellStyle name="_Table_Res capex Set 2008 2" xfId="387" xr:uid="{00000000-0005-0000-0000-000009020000}"/>
    <cellStyle name="_TableHead" xfId="388" xr:uid="{00000000-0005-0000-0000-00000A020000}"/>
    <cellStyle name="_TableHead_Capex Book 0808" xfId="389" xr:uid="{00000000-0005-0000-0000-00000B020000}"/>
    <cellStyle name="_TableHead_Capex Book Out 08" xfId="390" xr:uid="{00000000-0005-0000-0000-00000C020000}"/>
    <cellStyle name="_TableHead_Capex Jan_08" xfId="391" xr:uid="{00000000-0005-0000-0000-00000D020000}"/>
    <cellStyle name="_TableHead_Capex Nov" xfId="392" xr:uid="{00000000-0005-0000-0000-00000E020000}"/>
    <cellStyle name="_TableHead_cristina dre e capex" xfId="393" xr:uid="{00000000-0005-0000-0000-00000F020000}"/>
    <cellStyle name="_TableHead_DRE" xfId="394" xr:uid="{00000000-0005-0000-0000-000010020000}"/>
    <cellStyle name="_TableHead_lalur" xfId="395" xr:uid="{00000000-0005-0000-0000-000011020000}"/>
    <cellStyle name="_TableHead_Res capex Set 2008" xfId="396" xr:uid="{00000000-0005-0000-0000-000012020000}"/>
    <cellStyle name="_TableRowBorder" xfId="397" xr:uid="{00000000-0005-0000-0000-000013020000}"/>
    <cellStyle name="_TableRowBorder 2" xfId="6483" xr:uid="{00000000-0005-0000-0000-000014020000}"/>
    <cellStyle name="_TableRowBorder_lalur" xfId="398" xr:uid="{00000000-0005-0000-0000-000015020000}"/>
    <cellStyle name="_TableRowHead" xfId="399" xr:uid="{00000000-0005-0000-0000-000016020000}"/>
    <cellStyle name="_TableSuperHead" xfId="400" xr:uid="{00000000-0005-0000-0000-000017020000}"/>
    <cellStyle name="_TableSuperHead_DCF v01" xfId="401" xr:uid="{00000000-0005-0000-0000-000018020000}"/>
    <cellStyle name="_Tendência fluxo de caixa 31.01.2007_Modelo Folha" xfId="402" xr:uid="{00000000-0005-0000-0000-000019020000}"/>
    <cellStyle name="_Tendência saldo final de caixa dezembro 2006" xfId="403" xr:uid="{00000000-0005-0000-0000-00001A020000}"/>
    <cellStyle name="_Tendência saldo final de caixa dezembro 2006_A" xfId="404" xr:uid="{00000000-0005-0000-0000-00001B020000}"/>
    <cellStyle name="-_Usgaap1" xfId="405" xr:uid="{00000000-0005-0000-0000-00001C020000}"/>
    <cellStyle name="-_Usgaap1_30.06.09 - Análise de contas IFRS" xfId="9411" xr:uid="{00000000-0005-0000-0000-00001D020000}"/>
    <cellStyle name="-_Usgaap1_Base Apresentação" xfId="6484" xr:uid="{00000000-0005-0000-0000-00001E020000}"/>
    <cellStyle name="-_Usgaap1_Base Apresentação 2" xfId="9412" xr:uid="{00000000-0005-0000-0000-00001F020000}"/>
    <cellStyle name="-_Usgaap1_Base Apresentação_Base ITR Set-10 - Ajustes Resmat" xfId="6485" xr:uid="{00000000-0005-0000-0000-000020020000}"/>
    <cellStyle name="-_Usgaap1_Comparativo VP FIN v1_So 2008" xfId="6486" xr:uid="{00000000-0005-0000-0000-000021020000}"/>
    <cellStyle name="-_Usgaap1_Comparativo VP MKT 2008 v1_So 2008" xfId="6487" xr:uid="{00000000-0005-0000-0000-000022020000}"/>
    <cellStyle name="-_Usgaap1_Comparativo VP TEC 2008 v1_So 2008" xfId="6488" xr:uid="{00000000-0005-0000-0000-000023020000}"/>
    <cellStyle name="-_Usgaap1_Comparativo VP TEC 2008_Luiz Sergio" xfId="6489" xr:uid="{00000000-0005-0000-0000-000024020000}"/>
    <cellStyle name="-_Usgaap1_Cópia de Análise de contas IFRS 2009" xfId="9413" xr:uid="{00000000-0005-0000-0000-000025020000}"/>
    <cellStyle name="-_Usgaap1_Cópia de Modelo - Fluxo de Caixa Orcamento 09052009_V36_3" xfId="406" xr:uid="{00000000-0005-0000-0000-000026020000}"/>
    <cellStyle name="-_Usgaap1_Fluxo de Caixa Orcamento FINAL_13052009" xfId="407" xr:uid="{00000000-0005-0000-0000-000027020000}"/>
    <cellStyle name="-_Usgaap1_FM_dummyV4" xfId="408" xr:uid="{00000000-0005-0000-0000-000028020000}"/>
    <cellStyle name="-_Usgaap1_lalur" xfId="409" xr:uid="{00000000-0005-0000-0000-000029020000}"/>
    <cellStyle name="-_Usgaap1_LALUR VRG 31-10-2009" xfId="410" xr:uid="{00000000-0005-0000-0000-00002A020000}"/>
    <cellStyle name="-_Usgaap1_Leasing_V3" xfId="411" xr:uid="{00000000-0005-0000-0000-00002B020000}"/>
    <cellStyle name="-_Usgaap1_MODELO PDP III" xfId="412" xr:uid="{00000000-0005-0000-0000-00002C020000}"/>
    <cellStyle name="-_Usgaap1_ORÇ_2009" xfId="413" xr:uid="{00000000-0005-0000-0000-00002D020000}"/>
    <cellStyle name="-_Usgaap1_Pasta2" xfId="414" xr:uid="{00000000-0005-0000-0000-00002E020000}"/>
    <cellStyle name="-_Usgaap1_Prévia 1T10 Leo V3 18 04 10" xfId="9414" xr:uid="{00000000-0005-0000-0000-00002F020000}"/>
    <cellStyle name="-_Usgaap1_Resultados mensais - Arquivo base maio 2010" xfId="6490" xr:uid="{00000000-0005-0000-0000-000030020000}"/>
    <cellStyle name="-_Usgaap1_Resultados mensais - Arquivo base maio 2010 2" xfId="9415" xr:uid="{00000000-0005-0000-0000-000031020000}"/>
    <cellStyle name="-_Usgaap1_Resultados mensais - Arquivo base maio 2010_Base ITR Set-10 - Ajustes Resmat" xfId="6491" xr:uid="{00000000-0005-0000-0000-000032020000}"/>
    <cellStyle name="-_Usgaap1_Statement Sky - Finance" xfId="415" xr:uid="{00000000-0005-0000-0000-000033020000}"/>
    <cellStyle name="_Variação capital de giro 2006" xfId="416" xr:uid="{00000000-0005-0000-0000-000034020000}"/>
    <cellStyle name="_WTIaverage" xfId="6492" xr:uid="{00000000-0005-0000-0000-000035020000}"/>
    <cellStyle name="_WTIaverage__Posição Hedge USD OIL" xfId="6493" xr:uid="{00000000-0005-0000-0000-000036020000}"/>
    <cellStyle name="_WTIaverage_Hedge Positions" xfId="6494" xr:uid="{00000000-0005-0000-0000-000037020000}"/>
    <cellStyle name="’Ê‰Ý [0.00]_GE 3 MINIMUM" xfId="417" xr:uid="{00000000-0005-0000-0000-000038020000}"/>
    <cellStyle name="’Ê‰Ý_GE 3 MINIMUM" xfId="418" xr:uid="{00000000-0005-0000-0000-000039020000}"/>
    <cellStyle name="£ BP" xfId="419" xr:uid="{00000000-0005-0000-0000-00003A020000}"/>
    <cellStyle name="£0" xfId="420" xr:uid="{00000000-0005-0000-0000-00003B020000}"/>
    <cellStyle name="£1" xfId="421" xr:uid="{00000000-0005-0000-0000-00003C020000}"/>
    <cellStyle name="£2" xfId="422" xr:uid="{00000000-0005-0000-0000-00003D020000}"/>
    <cellStyle name="¥ JY" xfId="423" xr:uid="{00000000-0005-0000-0000-00003E020000}"/>
    <cellStyle name="=C:\WINNT\SYSTEM32\COMMAND.COM" xfId="424" xr:uid="{00000000-0005-0000-0000-00003F020000}"/>
    <cellStyle name="=D:\WINNT\SYSTEM32\COMMAND.COM" xfId="6495" xr:uid="{00000000-0005-0000-0000-000040020000}"/>
    <cellStyle name="•W€_GE 3 MINIMUM" xfId="425" xr:uid="{00000000-0005-0000-0000-000041020000}"/>
    <cellStyle name="•W_GE 3 MINIMUM" xfId="426" xr:uid="{00000000-0005-0000-0000-000042020000}"/>
    <cellStyle name="0" xfId="427" xr:uid="{00000000-0005-0000-0000-000043020000}"/>
    <cellStyle name="0%" xfId="428" xr:uid="{00000000-0005-0000-0000-000044020000}"/>
    <cellStyle name="0% 2" xfId="6496" xr:uid="{00000000-0005-0000-0000-000045020000}"/>
    <cellStyle name="0,0_x000d__x000a_NA_x000d__x000a_" xfId="429" xr:uid="{00000000-0005-0000-0000-000046020000}"/>
    <cellStyle name="0,0_x000d__x000a_NA_x000d__x000a_ 2" xfId="430" xr:uid="{00000000-0005-0000-0000-000047020000}"/>
    <cellStyle name="0,0_x000d__x000a_NA_x000d__x000a__EC NET-EBT Abr09 Ref Mar09 - 15-Abr-09_v3" xfId="431" xr:uid="{00000000-0005-0000-0000-000048020000}"/>
    <cellStyle name="0.0" xfId="432" xr:uid="{00000000-0005-0000-0000-000049020000}"/>
    <cellStyle name="0.0%" xfId="433" xr:uid="{00000000-0005-0000-0000-00004A020000}"/>
    <cellStyle name="0.0_Comparativo VP FIN v1_So 2008" xfId="6497" xr:uid="{00000000-0005-0000-0000-00004B020000}"/>
    <cellStyle name="0.00" xfId="434" xr:uid="{00000000-0005-0000-0000-00004C020000}"/>
    <cellStyle name="0.00%" xfId="435" xr:uid="{00000000-0005-0000-0000-00004D020000}"/>
    <cellStyle name="0.00_Comparativo VP FIN v1_So 2008" xfId="6498" xr:uid="{00000000-0005-0000-0000-00004E020000}"/>
    <cellStyle name="0.0x" xfId="436" xr:uid="{00000000-0005-0000-0000-00004F020000}"/>
    <cellStyle name="0_chrw 10-29-02" xfId="437" xr:uid="{00000000-0005-0000-0000-000050020000}"/>
    <cellStyle name="0_chrw 10-29-02_Comparativo VP FIN v1_So 2008" xfId="6499" xr:uid="{00000000-0005-0000-0000-000051020000}"/>
    <cellStyle name="0_chrw 10-29-02_Comparativo VP MKT 2008 v1_So 2008" xfId="6500" xr:uid="{00000000-0005-0000-0000-000052020000}"/>
    <cellStyle name="0_chrw 10-29-02_Comparativo VP TEC 2008 v1_So 2008" xfId="6501" xr:uid="{00000000-0005-0000-0000-000053020000}"/>
    <cellStyle name="0_chrw 10-29-02_Comparativo VP TEC 2008_Luiz Sergio" xfId="6502" xr:uid="{00000000-0005-0000-0000-000054020000}"/>
    <cellStyle name="0_chrw 10-29-02_Cópia de Modelo - Fluxo de Caixa Orcamento 09052009_V36_3" xfId="438" xr:uid="{00000000-0005-0000-0000-000055020000}"/>
    <cellStyle name="0_chrw 10-29-02_Fluxo de Caixa Orcamento FINAL_13052009" xfId="439" xr:uid="{00000000-0005-0000-0000-000056020000}"/>
    <cellStyle name="0_chrw 10-29-02_FM_dummyV4" xfId="440" xr:uid="{00000000-0005-0000-0000-000057020000}"/>
    <cellStyle name="0_chrw 10-29-02_lalur" xfId="441" xr:uid="{00000000-0005-0000-0000-000058020000}"/>
    <cellStyle name="0_chrw 10-29-02_Leasing_V3" xfId="442" xr:uid="{00000000-0005-0000-0000-000059020000}"/>
    <cellStyle name="0_chrw 10-29-02_MODELO PDP III" xfId="443" xr:uid="{00000000-0005-0000-0000-00005A020000}"/>
    <cellStyle name="0_chrw 10-29-02_ORÇ_2009" xfId="444" xr:uid="{00000000-0005-0000-0000-00005B020000}"/>
    <cellStyle name="0_chrw 10-29-02_Pasta2" xfId="445" xr:uid="{00000000-0005-0000-0000-00005C020000}"/>
    <cellStyle name="0_Comparativo VP FIN v1_So 2008" xfId="6503" xr:uid="{00000000-0005-0000-0000-00005D020000}"/>
    <cellStyle name="0_Comparativo VP MKT 2008 v1_So 2008" xfId="6504" xr:uid="{00000000-0005-0000-0000-00005E020000}"/>
    <cellStyle name="0_Comparativo VP TEC 2008 v1_So 2008" xfId="6505" xr:uid="{00000000-0005-0000-0000-00005F020000}"/>
    <cellStyle name="0_Comparativo VP TEC 2008_Luiz Sergio" xfId="6506" xr:uid="{00000000-0005-0000-0000-000060020000}"/>
    <cellStyle name="0_Cópia de Modelo - Fluxo de Caixa Orcamento 09052009_V36_3" xfId="446" xr:uid="{00000000-0005-0000-0000-000061020000}"/>
    <cellStyle name="0_Fluxo de Caixa Orcamento FINAL_13052009" xfId="447" xr:uid="{00000000-0005-0000-0000-000062020000}"/>
    <cellStyle name="0_FM_dummyV4" xfId="448" xr:uid="{00000000-0005-0000-0000-000063020000}"/>
    <cellStyle name="0_lalur" xfId="449" xr:uid="{00000000-0005-0000-0000-000064020000}"/>
    <cellStyle name="0_Leasing_V3" xfId="450" xr:uid="{00000000-0005-0000-0000-000065020000}"/>
    <cellStyle name="0_MODELO PDP III" xfId="451" xr:uid="{00000000-0005-0000-0000-000066020000}"/>
    <cellStyle name="0_ORÇ_2009" xfId="452" xr:uid="{00000000-0005-0000-0000-000067020000}"/>
    <cellStyle name="0_Pasta2" xfId="453" xr:uid="{00000000-0005-0000-0000-000068020000}"/>
    <cellStyle name="0_Q2 pipeline" xfId="454" xr:uid="{00000000-0005-0000-0000-000069020000}"/>
    <cellStyle name="0_Q2 pipeline 2" xfId="6507" xr:uid="{00000000-0005-0000-0000-00006A020000}"/>
    <cellStyle name="0_Q2 pipeline_Cópia de Modelo - Fluxo de Caixa Orcamento 09052009_V36_3" xfId="455" xr:uid="{00000000-0005-0000-0000-00006B020000}"/>
    <cellStyle name="0_Q2 pipeline_Cópia de Modelo - Fluxo de Caixa Orcamento 09052009_V36_3 2" xfId="6508" xr:uid="{00000000-0005-0000-0000-00006C020000}"/>
    <cellStyle name="0_Q2 pipeline_Fluxo de Caixa Orcamento FINAL_13052009" xfId="456" xr:uid="{00000000-0005-0000-0000-00006D020000}"/>
    <cellStyle name="0_Q2 pipeline_Fluxo de Caixa Orcamento FINAL_13052009 2" xfId="6509" xr:uid="{00000000-0005-0000-0000-00006E020000}"/>
    <cellStyle name="0_Q2 pipeline_FM_dummyV4" xfId="457" xr:uid="{00000000-0005-0000-0000-00006F020000}"/>
    <cellStyle name="0_Q2 pipeline_lalur" xfId="458" xr:uid="{00000000-0005-0000-0000-000070020000}"/>
    <cellStyle name="0_Q2 pipeline_Leasing_V3" xfId="459" xr:uid="{00000000-0005-0000-0000-000071020000}"/>
    <cellStyle name="0_Q2 pipeline_MODELO PDP III" xfId="460" xr:uid="{00000000-0005-0000-0000-000072020000}"/>
    <cellStyle name="0_Q2 pipeline_ORÇ_2009" xfId="461" xr:uid="{00000000-0005-0000-0000-000073020000}"/>
    <cellStyle name="0_Q2 pipeline_ORÇ_2009 2" xfId="6510" xr:uid="{00000000-0005-0000-0000-000074020000}"/>
    <cellStyle name="0_Q2 pipeline_Pasta2" xfId="462" xr:uid="{00000000-0005-0000-0000-000075020000}"/>
    <cellStyle name="0_Q2 pipeline_Pasta2 2" xfId="6511" xr:uid="{00000000-0005-0000-0000-000076020000}"/>
    <cellStyle name="0000" xfId="463" xr:uid="{00000000-0005-0000-0000-000077020000}"/>
    <cellStyle name="0000 2" xfId="464" xr:uid="{00000000-0005-0000-0000-000078020000}"/>
    <cellStyle name="0000_INFO" xfId="465" xr:uid="{00000000-0005-0000-0000-000079020000}"/>
    <cellStyle name="000000" xfId="466" xr:uid="{00000000-0005-0000-0000-00007A020000}"/>
    <cellStyle name="000000 2" xfId="467" xr:uid="{00000000-0005-0000-0000-00007B020000}"/>
    <cellStyle name="000000_INFO" xfId="468" xr:uid="{00000000-0005-0000-0000-00007C020000}"/>
    <cellStyle name="1" xfId="6512" xr:uid="{00000000-0005-0000-0000-00007D020000}"/>
    <cellStyle name="1 2" xfId="6513" xr:uid="{00000000-0005-0000-0000-00007E020000}"/>
    <cellStyle name="1_RK Pay tv MM ABC 18a34 Progrmas prime" xfId="6514" xr:uid="{00000000-0005-0000-0000-00007F020000}"/>
    <cellStyle name="1_RK Pay tv MM ABC 18a34 Progrmas tt" xfId="6515" xr:uid="{00000000-0005-0000-0000-000080020000}"/>
    <cellStyle name="10" xfId="6516" xr:uid="{00000000-0005-0000-0000-000081020000}"/>
    <cellStyle name="10 2" xfId="6517" xr:uid="{00000000-0005-0000-0000-000082020000}"/>
    <cellStyle name="11" xfId="6518" xr:uid="{00000000-0005-0000-0000-000083020000}"/>
    <cellStyle name="11 2" xfId="6519" xr:uid="{00000000-0005-0000-0000-000084020000}"/>
    <cellStyle name="12" xfId="6520" xr:uid="{00000000-0005-0000-0000-000085020000}"/>
    <cellStyle name="12 2" xfId="6521" xr:uid="{00000000-0005-0000-0000-000086020000}"/>
    <cellStyle name="13" xfId="6522" xr:uid="{00000000-0005-0000-0000-000087020000}"/>
    <cellStyle name="13 2" xfId="6523" xr:uid="{00000000-0005-0000-0000-000088020000}"/>
    <cellStyle name="14" xfId="6524" xr:uid="{00000000-0005-0000-0000-000089020000}"/>
    <cellStyle name="14 2" xfId="6525" xr:uid="{00000000-0005-0000-0000-00008A020000}"/>
    <cellStyle name="15" xfId="6526" xr:uid="{00000000-0005-0000-0000-00008B020000}"/>
    <cellStyle name="15 2" xfId="6527" xr:uid="{00000000-0005-0000-0000-00008C020000}"/>
    <cellStyle name="16" xfId="6528" xr:uid="{00000000-0005-0000-0000-00008D020000}"/>
    <cellStyle name="16 2" xfId="6529" xr:uid="{00000000-0005-0000-0000-00008E020000}"/>
    <cellStyle name="17" xfId="6530" xr:uid="{00000000-0005-0000-0000-00008F020000}"/>
    <cellStyle name="17 2" xfId="6531" xr:uid="{00000000-0005-0000-0000-000090020000}"/>
    <cellStyle name="18" xfId="6532" xr:uid="{00000000-0005-0000-0000-000091020000}"/>
    <cellStyle name="18 2" xfId="6533" xr:uid="{00000000-0005-0000-0000-000092020000}"/>
    <cellStyle name="19" xfId="6534" xr:uid="{00000000-0005-0000-0000-000093020000}"/>
    <cellStyle name="19 2" xfId="6535" xr:uid="{00000000-0005-0000-0000-000094020000}"/>
    <cellStyle name="1DEC%" xfId="469" xr:uid="{00000000-0005-0000-0000-000095020000}"/>
    <cellStyle name="1o.nível" xfId="470" xr:uid="{00000000-0005-0000-0000-000096020000}"/>
    <cellStyle name="2" xfId="6536" xr:uid="{00000000-0005-0000-0000-000097020000}"/>
    <cellStyle name="2 2" xfId="6537" xr:uid="{00000000-0005-0000-0000-000098020000}"/>
    <cellStyle name="20" xfId="6538" xr:uid="{00000000-0005-0000-0000-000099020000}"/>
    <cellStyle name="20 2" xfId="6539" xr:uid="{00000000-0005-0000-0000-00009A020000}"/>
    <cellStyle name="20% - Accent1" xfId="471" xr:uid="{00000000-0005-0000-0000-00009B020000}"/>
    <cellStyle name="20% - Accent1 2" xfId="472" xr:uid="{00000000-0005-0000-0000-00009C020000}"/>
    <cellStyle name="20% - Accent2" xfId="473" xr:uid="{00000000-0005-0000-0000-00009D020000}"/>
    <cellStyle name="20% - Accent2 2" xfId="474" xr:uid="{00000000-0005-0000-0000-00009E020000}"/>
    <cellStyle name="20% - Accent3" xfId="475" xr:uid="{00000000-0005-0000-0000-00009F020000}"/>
    <cellStyle name="20% - Accent3 2" xfId="476" xr:uid="{00000000-0005-0000-0000-0000A0020000}"/>
    <cellStyle name="20% - Accent4" xfId="477" xr:uid="{00000000-0005-0000-0000-0000A1020000}"/>
    <cellStyle name="20% - Accent4 2" xfId="478" xr:uid="{00000000-0005-0000-0000-0000A2020000}"/>
    <cellStyle name="20% - Accent5" xfId="479" xr:uid="{00000000-0005-0000-0000-0000A3020000}"/>
    <cellStyle name="20% - Accent5 2" xfId="480" xr:uid="{00000000-0005-0000-0000-0000A4020000}"/>
    <cellStyle name="20% - Accent6" xfId="481" xr:uid="{00000000-0005-0000-0000-0000A5020000}"/>
    <cellStyle name="20% - Accent6 2" xfId="482" xr:uid="{00000000-0005-0000-0000-0000A6020000}"/>
    <cellStyle name="20% - Ênfase1 2" xfId="4" xr:uid="{00000000-0005-0000-0000-0000A7020000}"/>
    <cellStyle name="20% - Ênfase1 3" xfId="6540" xr:uid="{00000000-0005-0000-0000-0000A8020000}"/>
    <cellStyle name="20% - Ênfase1 4" xfId="6541" xr:uid="{00000000-0005-0000-0000-0000A9020000}"/>
    <cellStyle name="20% - Ênfase1 5" xfId="9416" xr:uid="{00000000-0005-0000-0000-0000AA020000}"/>
    <cellStyle name="20% - Ênfase1 6" xfId="9417" xr:uid="{00000000-0005-0000-0000-0000AB020000}"/>
    <cellStyle name="20% - Ênfase1 7" xfId="9418" xr:uid="{00000000-0005-0000-0000-0000AC020000}"/>
    <cellStyle name="20% - Ênfase1 8" xfId="6259" xr:uid="{00000000-0005-0000-0000-0000AD020000}"/>
    <cellStyle name="20% - Ênfase1 8 2" xfId="9499" xr:uid="{00000000-0005-0000-0000-0000AE020000}"/>
    <cellStyle name="20% - Ênfase2 2" xfId="5" xr:uid="{00000000-0005-0000-0000-0000AF020000}"/>
    <cellStyle name="20% - Ênfase2 3" xfId="6542" xr:uid="{00000000-0005-0000-0000-0000B0020000}"/>
    <cellStyle name="20% - Ênfase2 4" xfId="6543" xr:uid="{00000000-0005-0000-0000-0000B1020000}"/>
    <cellStyle name="20% - Ênfase2 5" xfId="9419" xr:uid="{00000000-0005-0000-0000-0000B2020000}"/>
    <cellStyle name="20% - Ênfase2 6" xfId="9420" xr:uid="{00000000-0005-0000-0000-0000B3020000}"/>
    <cellStyle name="20% - Ênfase2 7" xfId="9421" xr:uid="{00000000-0005-0000-0000-0000B4020000}"/>
    <cellStyle name="20% - Ênfase2 8" xfId="6263" xr:uid="{00000000-0005-0000-0000-0000B5020000}"/>
    <cellStyle name="20% - Ênfase2 8 2" xfId="9500" xr:uid="{00000000-0005-0000-0000-0000B6020000}"/>
    <cellStyle name="20% - Ênfase3 2" xfId="6" xr:uid="{00000000-0005-0000-0000-0000B7020000}"/>
    <cellStyle name="20% - Ênfase3 3" xfId="6544" xr:uid="{00000000-0005-0000-0000-0000B8020000}"/>
    <cellStyle name="20% - Ênfase3 4" xfId="6545" xr:uid="{00000000-0005-0000-0000-0000B9020000}"/>
    <cellStyle name="20% - Ênfase3 5" xfId="9422" xr:uid="{00000000-0005-0000-0000-0000BA020000}"/>
    <cellStyle name="20% - Ênfase3 6" xfId="9423" xr:uid="{00000000-0005-0000-0000-0000BB020000}"/>
    <cellStyle name="20% - Ênfase3 7" xfId="9424" xr:uid="{00000000-0005-0000-0000-0000BC020000}"/>
    <cellStyle name="20% - Ênfase3 8" xfId="6267" xr:uid="{00000000-0005-0000-0000-0000BD020000}"/>
    <cellStyle name="20% - Ênfase3 8 2" xfId="9501" xr:uid="{00000000-0005-0000-0000-0000BE020000}"/>
    <cellStyle name="20% - Ênfase4 2" xfId="7" xr:uid="{00000000-0005-0000-0000-0000BF020000}"/>
    <cellStyle name="20% - Ênfase4 3" xfId="6546" xr:uid="{00000000-0005-0000-0000-0000C0020000}"/>
    <cellStyle name="20% - Ênfase4 4" xfId="6547" xr:uid="{00000000-0005-0000-0000-0000C1020000}"/>
    <cellStyle name="20% - Ênfase4 5" xfId="9425" xr:uid="{00000000-0005-0000-0000-0000C2020000}"/>
    <cellStyle name="20% - Ênfase4 6" xfId="9426" xr:uid="{00000000-0005-0000-0000-0000C3020000}"/>
    <cellStyle name="20% - Ênfase4 7" xfId="9427" xr:uid="{00000000-0005-0000-0000-0000C4020000}"/>
    <cellStyle name="20% - Ênfase4 8" xfId="6271" xr:uid="{00000000-0005-0000-0000-0000C5020000}"/>
    <cellStyle name="20% - Ênfase4 8 2" xfId="9502" xr:uid="{00000000-0005-0000-0000-0000C6020000}"/>
    <cellStyle name="20% - Ênfase5 2" xfId="8" xr:uid="{00000000-0005-0000-0000-0000C7020000}"/>
    <cellStyle name="20% - Ênfase5 3" xfId="6548" xr:uid="{00000000-0005-0000-0000-0000C8020000}"/>
    <cellStyle name="20% - Ênfase5 4" xfId="6549" xr:uid="{00000000-0005-0000-0000-0000C9020000}"/>
    <cellStyle name="20% - Ênfase5 5" xfId="9428" xr:uid="{00000000-0005-0000-0000-0000CA020000}"/>
    <cellStyle name="20% - Ênfase5 6" xfId="9429" xr:uid="{00000000-0005-0000-0000-0000CB020000}"/>
    <cellStyle name="20% - Ênfase5 7" xfId="9430" xr:uid="{00000000-0005-0000-0000-0000CC020000}"/>
    <cellStyle name="20% - Ênfase5 8" xfId="6275" xr:uid="{00000000-0005-0000-0000-0000CD020000}"/>
    <cellStyle name="20% - Ênfase5 8 2" xfId="9503" xr:uid="{00000000-0005-0000-0000-0000CE020000}"/>
    <cellStyle name="20% - Ênfase6 2" xfId="9" xr:uid="{00000000-0005-0000-0000-0000CF020000}"/>
    <cellStyle name="20% - Ênfase6 3" xfId="6550" xr:uid="{00000000-0005-0000-0000-0000D0020000}"/>
    <cellStyle name="20% - Ênfase6 4" xfId="6551" xr:uid="{00000000-0005-0000-0000-0000D1020000}"/>
    <cellStyle name="20% - Ênfase6 5" xfId="9431" xr:uid="{00000000-0005-0000-0000-0000D2020000}"/>
    <cellStyle name="20% - Ênfase6 6" xfId="9432" xr:uid="{00000000-0005-0000-0000-0000D3020000}"/>
    <cellStyle name="20% - Ênfase6 7" xfId="9433" xr:uid="{00000000-0005-0000-0000-0000D4020000}"/>
    <cellStyle name="20% - Ênfase6 8" xfId="6279" xr:uid="{00000000-0005-0000-0000-0000D5020000}"/>
    <cellStyle name="20% - Ênfase6 8 2" xfId="9504" xr:uid="{00000000-0005-0000-0000-0000D6020000}"/>
    <cellStyle name="21" xfId="6552" xr:uid="{00000000-0005-0000-0000-0000D7020000}"/>
    <cellStyle name="21 2" xfId="6553" xr:uid="{00000000-0005-0000-0000-0000D8020000}"/>
    <cellStyle name="22" xfId="6554" xr:uid="{00000000-0005-0000-0000-0000D9020000}"/>
    <cellStyle name="22 2" xfId="6555" xr:uid="{00000000-0005-0000-0000-0000DA020000}"/>
    <cellStyle name="23" xfId="6556" xr:uid="{00000000-0005-0000-0000-0000DB020000}"/>
    <cellStyle name="23 2" xfId="6557" xr:uid="{00000000-0005-0000-0000-0000DC020000}"/>
    <cellStyle name="23 3" xfId="6558" xr:uid="{00000000-0005-0000-0000-0000DD020000}"/>
    <cellStyle name="24" xfId="6559" xr:uid="{00000000-0005-0000-0000-0000DE020000}"/>
    <cellStyle name="24 2" xfId="6560" xr:uid="{00000000-0005-0000-0000-0000DF020000}"/>
    <cellStyle name="25" xfId="6561" xr:uid="{00000000-0005-0000-0000-0000E0020000}"/>
    <cellStyle name="25 2" xfId="6562" xr:uid="{00000000-0005-0000-0000-0000E1020000}"/>
    <cellStyle name="26" xfId="6563" xr:uid="{00000000-0005-0000-0000-0000E2020000}"/>
    <cellStyle name="26 2" xfId="6564" xr:uid="{00000000-0005-0000-0000-0000E3020000}"/>
    <cellStyle name="27" xfId="6565" xr:uid="{00000000-0005-0000-0000-0000E4020000}"/>
    <cellStyle name="27 2" xfId="6566" xr:uid="{00000000-0005-0000-0000-0000E5020000}"/>
    <cellStyle name="28" xfId="6567" xr:uid="{00000000-0005-0000-0000-0000E6020000}"/>
    <cellStyle name="28 2" xfId="6568" xr:uid="{00000000-0005-0000-0000-0000E7020000}"/>
    <cellStyle name="29" xfId="6569" xr:uid="{00000000-0005-0000-0000-0000E8020000}"/>
    <cellStyle name="29 2" xfId="6570" xr:uid="{00000000-0005-0000-0000-0000E9020000}"/>
    <cellStyle name="2line" xfId="6571" xr:uid="{00000000-0005-0000-0000-0000EA020000}"/>
    <cellStyle name="2o.nível" xfId="483" xr:uid="{00000000-0005-0000-0000-0000EB020000}"/>
    <cellStyle name="3" xfId="6572" xr:uid="{00000000-0005-0000-0000-0000EC020000}"/>
    <cellStyle name="3 2" xfId="6573" xr:uid="{00000000-0005-0000-0000-0000ED020000}"/>
    <cellStyle name="30" xfId="6574" xr:uid="{00000000-0005-0000-0000-0000EE020000}"/>
    <cellStyle name="30 2" xfId="6575" xr:uid="{00000000-0005-0000-0000-0000EF020000}"/>
    <cellStyle name="31" xfId="6576" xr:uid="{00000000-0005-0000-0000-0000F0020000}"/>
    <cellStyle name="31 2" xfId="6577" xr:uid="{00000000-0005-0000-0000-0000F1020000}"/>
    <cellStyle name="32" xfId="6578" xr:uid="{00000000-0005-0000-0000-0000F2020000}"/>
    <cellStyle name="32 2" xfId="6579" xr:uid="{00000000-0005-0000-0000-0000F3020000}"/>
    <cellStyle name="33" xfId="6580" xr:uid="{00000000-0005-0000-0000-0000F4020000}"/>
    <cellStyle name="33 2" xfId="6581" xr:uid="{00000000-0005-0000-0000-0000F5020000}"/>
    <cellStyle name="34" xfId="6582" xr:uid="{00000000-0005-0000-0000-0000F6020000}"/>
    <cellStyle name="34 2" xfId="6583" xr:uid="{00000000-0005-0000-0000-0000F7020000}"/>
    <cellStyle name="35" xfId="6584" xr:uid="{00000000-0005-0000-0000-0000F8020000}"/>
    <cellStyle name="35 2" xfId="6585" xr:uid="{00000000-0005-0000-0000-0000F9020000}"/>
    <cellStyle name="36" xfId="6586" xr:uid="{00000000-0005-0000-0000-0000FA020000}"/>
    <cellStyle name="36 2" xfId="6587" xr:uid="{00000000-0005-0000-0000-0000FB020000}"/>
    <cellStyle name="38" xfId="484" xr:uid="{00000000-0005-0000-0000-0000FC020000}"/>
    <cellStyle name="3DEC" xfId="485" xr:uid="{00000000-0005-0000-0000-0000FD020000}"/>
    <cellStyle name="4" xfId="6588" xr:uid="{00000000-0005-0000-0000-0000FE020000}"/>
    <cellStyle name="4 2" xfId="6589" xr:uid="{00000000-0005-0000-0000-0000FF020000}"/>
    <cellStyle name="40% - Accent1" xfId="486" xr:uid="{00000000-0005-0000-0000-000000030000}"/>
    <cellStyle name="40% - Accent1 2" xfId="487" xr:uid="{00000000-0005-0000-0000-000001030000}"/>
    <cellStyle name="40% - Accent2" xfId="488" xr:uid="{00000000-0005-0000-0000-000002030000}"/>
    <cellStyle name="40% - Accent2 2" xfId="489" xr:uid="{00000000-0005-0000-0000-000003030000}"/>
    <cellStyle name="40% - Accent3" xfId="490" xr:uid="{00000000-0005-0000-0000-000004030000}"/>
    <cellStyle name="40% - Accent3 2" xfId="491" xr:uid="{00000000-0005-0000-0000-000005030000}"/>
    <cellStyle name="40% - Accent4" xfId="492" xr:uid="{00000000-0005-0000-0000-000006030000}"/>
    <cellStyle name="40% - Accent4 2" xfId="493" xr:uid="{00000000-0005-0000-0000-000007030000}"/>
    <cellStyle name="40% - Accent5" xfId="494" xr:uid="{00000000-0005-0000-0000-000008030000}"/>
    <cellStyle name="40% - Accent5 2" xfId="495" xr:uid="{00000000-0005-0000-0000-000009030000}"/>
    <cellStyle name="40% - Accent6" xfId="496" xr:uid="{00000000-0005-0000-0000-00000A030000}"/>
    <cellStyle name="40% - Accent6 2" xfId="497" xr:uid="{00000000-0005-0000-0000-00000B030000}"/>
    <cellStyle name="40% - Ênfase1 2" xfId="10" xr:uid="{00000000-0005-0000-0000-00000C030000}"/>
    <cellStyle name="40% - Ênfase1 2 2" xfId="9434" xr:uid="{00000000-0005-0000-0000-00000D030000}"/>
    <cellStyle name="40% - Ênfase1 2 2 2" xfId="9505" xr:uid="{00000000-0005-0000-0000-00000E030000}"/>
    <cellStyle name="40% - Ênfase1 3" xfId="6590" xr:uid="{00000000-0005-0000-0000-00000F030000}"/>
    <cellStyle name="40% - Ênfase1 4" xfId="6591" xr:uid="{00000000-0005-0000-0000-000010030000}"/>
    <cellStyle name="40% - Ênfase1 5" xfId="9435" xr:uid="{00000000-0005-0000-0000-000011030000}"/>
    <cellStyle name="40% - Ênfase1 6" xfId="9436" xr:uid="{00000000-0005-0000-0000-000012030000}"/>
    <cellStyle name="40% - Ênfase1 7" xfId="9437" xr:uid="{00000000-0005-0000-0000-000013030000}"/>
    <cellStyle name="40% - Ênfase1 8" xfId="6260" xr:uid="{00000000-0005-0000-0000-000014030000}"/>
    <cellStyle name="40% - Ênfase1 8 2" xfId="9506" xr:uid="{00000000-0005-0000-0000-000015030000}"/>
    <cellStyle name="40% - Ênfase2 2" xfId="11" xr:uid="{00000000-0005-0000-0000-000016030000}"/>
    <cellStyle name="40% - Ênfase2 3" xfId="6592" xr:uid="{00000000-0005-0000-0000-000017030000}"/>
    <cellStyle name="40% - Ênfase2 4" xfId="6593" xr:uid="{00000000-0005-0000-0000-000018030000}"/>
    <cellStyle name="40% - Ênfase2 5" xfId="9438" xr:uid="{00000000-0005-0000-0000-000019030000}"/>
    <cellStyle name="40% - Ênfase2 6" xfId="9439" xr:uid="{00000000-0005-0000-0000-00001A030000}"/>
    <cellStyle name="40% - Ênfase2 7" xfId="9440" xr:uid="{00000000-0005-0000-0000-00001B030000}"/>
    <cellStyle name="40% - Ênfase2 8" xfId="6264" xr:uid="{00000000-0005-0000-0000-00001C030000}"/>
    <cellStyle name="40% - Ênfase2 8 2" xfId="9507" xr:uid="{00000000-0005-0000-0000-00001D030000}"/>
    <cellStyle name="40% - Ênfase3 2" xfId="12" xr:uid="{00000000-0005-0000-0000-00001E030000}"/>
    <cellStyle name="40% - Ênfase3 3" xfId="6594" xr:uid="{00000000-0005-0000-0000-00001F030000}"/>
    <cellStyle name="40% - Ênfase3 4" xfId="6595" xr:uid="{00000000-0005-0000-0000-000020030000}"/>
    <cellStyle name="40% - Ênfase3 5" xfId="9441" xr:uid="{00000000-0005-0000-0000-000021030000}"/>
    <cellStyle name="40% - Ênfase3 6" xfId="9442" xr:uid="{00000000-0005-0000-0000-000022030000}"/>
    <cellStyle name="40% - Ênfase3 7" xfId="9443" xr:uid="{00000000-0005-0000-0000-000023030000}"/>
    <cellStyle name="40% - Ênfase3 8" xfId="6268" xr:uid="{00000000-0005-0000-0000-000024030000}"/>
    <cellStyle name="40% - Ênfase3 8 2" xfId="9508" xr:uid="{00000000-0005-0000-0000-000025030000}"/>
    <cellStyle name="40% - Ênfase4 2" xfId="13" xr:uid="{00000000-0005-0000-0000-000026030000}"/>
    <cellStyle name="40% - Ênfase4 3" xfId="6596" xr:uid="{00000000-0005-0000-0000-000027030000}"/>
    <cellStyle name="40% - Ênfase4 4" xfId="6597" xr:uid="{00000000-0005-0000-0000-000028030000}"/>
    <cellStyle name="40% - Ênfase4 5" xfId="9444" xr:uid="{00000000-0005-0000-0000-000029030000}"/>
    <cellStyle name="40% - Ênfase4 6" xfId="9445" xr:uid="{00000000-0005-0000-0000-00002A030000}"/>
    <cellStyle name="40% - Ênfase4 7" xfId="9446" xr:uid="{00000000-0005-0000-0000-00002B030000}"/>
    <cellStyle name="40% - Ênfase4 8" xfId="6272" xr:uid="{00000000-0005-0000-0000-00002C030000}"/>
    <cellStyle name="40% - Ênfase4 8 2" xfId="9509" xr:uid="{00000000-0005-0000-0000-00002D030000}"/>
    <cellStyle name="40% - Ênfase5 2" xfId="14" xr:uid="{00000000-0005-0000-0000-00002E030000}"/>
    <cellStyle name="40% - Ênfase5 3" xfId="6598" xr:uid="{00000000-0005-0000-0000-00002F030000}"/>
    <cellStyle name="40% - Ênfase5 4" xfId="6599" xr:uid="{00000000-0005-0000-0000-000030030000}"/>
    <cellStyle name="40% - Ênfase5 5" xfId="9447" xr:uid="{00000000-0005-0000-0000-000031030000}"/>
    <cellStyle name="40% - Ênfase5 6" xfId="9448" xr:uid="{00000000-0005-0000-0000-000032030000}"/>
    <cellStyle name="40% - Ênfase5 7" xfId="9449" xr:uid="{00000000-0005-0000-0000-000033030000}"/>
    <cellStyle name="40% - Ênfase5 8" xfId="6276" xr:uid="{00000000-0005-0000-0000-000034030000}"/>
    <cellStyle name="40% - Ênfase5 8 2" xfId="9510" xr:uid="{00000000-0005-0000-0000-000035030000}"/>
    <cellStyle name="40% - Ênfase6 2" xfId="15" xr:uid="{00000000-0005-0000-0000-000036030000}"/>
    <cellStyle name="40% - Ênfase6 3" xfId="6600" xr:uid="{00000000-0005-0000-0000-000037030000}"/>
    <cellStyle name="40% - Ênfase6 4" xfId="6601" xr:uid="{00000000-0005-0000-0000-000038030000}"/>
    <cellStyle name="40% - Ênfase6 5" xfId="9450" xr:uid="{00000000-0005-0000-0000-000039030000}"/>
    <cellStyle name="40% - Ênfase6 6" xfId="9451" xr:uid="{00000000-0005-0000-0000-00003A030000}"/>
    <cellStyle name="40% - Ênfase6 7" xfId="9452" xr:uid="{00000000-0005-0000-0000-00003B030000}"/>
    <cellStyle name="40% - Ênfase6 8" xfId="6280" xr:uid="{00000000-0005-0000-0000-00003C030000}"/>
    <cellStyle name="40% - Ênfase6 8 2" xfId="9511" xr:uid="{00000000-0005-0000-0000-00003D030000}"/>
    <cellStyle name="5" xfId="6602" xr:uid="{00000000-0005-0000-0000-00003E030000}"/>
    <cellStyle name="5 2" xfId="6603" xr:uid="{00000000-0005-0000-0000-00003F030000}"/>
    <cellStyle name="5_Pay tv2" xfId="6604" xr:uid="{00000000-0005-0000-0000-000040030000}"/>
    <cellStyle name="5_RK Pay tv MM ABC 18a34 Progrmas prime" xfId="6605" xr:uid="{00000000-0005-0000-0000-000041030000}"/>
    <cellStyle name="5_RK Pay tv MM ABC 18a34 Progrmas tt" xfId="6606" xr:uid="{00000000-0005-0000-0000-000042030000}"/>
    <cellStyle name="6" xfId="6607" xr:uid="{00000000-0005-0000-0000-000043030000}"/>
    <cellStyle name="6 2" xfId="6608" xr:uid="{00000000-0005-0000-0000-000044030000}"/>
    <cellStyle name="6_Pay tv2" xfId="6609" xr:uid="{00000000-0005-0000-0000-000045030000}"/>
    <cellStyle name="6_RK Pay tv MM ABC 18a34 Progrmas prime" xfId="6610" xr:uid="{00000000-0005-0000-0000-000046030000}"/>
    <cellStyle name="6_RK Pay tv MM ABC 18a34 Progrmas tt" xfId="6611" xr:uid="{00000000-0005-0000-0000-000047030000}"/>
    <cellStyle name="60% - Accent1" xfId="498" xr:uid="{00000000-0005-0000-0000-000048030000}"/>
    <cellStyle name="60% - Accent1 2" xfId="499" xr:uid="{00000000-0005-0000-0000-000049030000}"/>
    <cellStyle name="60% - Accent2" xfId="500" xr:uid="{00000000-0005-0000-0000-00004A030000}"/>
    <cellStyle name="60% - Accent2 2" xfId="501" xr:uid="{00000000-0005-0000-0000-00004B030000}"/>
    <cellStyle name="60% - Accent3" xfId="502" xr:uid="{00000000-0005-0000-0000-00004C030000}"/>
    <cellStyle name="60% - Accent3 2" xfId="503" xr:uid="{00000000-0005-0000-0000-00004D030000}"/>
    <cellStyle name="60% - Accent4" xfId="504" xr:uid="{00000000-0005-0000-0000-00004E030000}"/>
    <cellStyle name="60% - Accent4 2" xfId="505" xr:uid="{00000000-0005-0000-0000-00004F030000}"/>
    <cellStyle name="60% - Accent5" xfId="506" xr:uid="{00000000-0005-0000-0000-000050030000}"/>
    <cellStyle name="60% - Accent5 2" xfId="507" xr:uid="{00000000-0005-0000-0000-000051030000}"/>
    <cellStyle name="60% - Accent6" xfId="508" xr:uid="{00000000-0005-0000-0000-000052030000}"/>
    <cellStyle name="60% - Accent6 2" xfId="509" xr:uid="{00000000-0005-0000-0000-000053030000}"/>
    <cellStyle name="60% - Ênfase1 2" xfId="16" xr:uid="{00000000-0005-0000-0000-000054030000}"/>
    <cellStyle name="60% - Ênfase1 3" xfId="6612" xr:uid="{00000000-0005-0000-0000-000055030000}"/>
    <cellStyle name="60% - Ênfase1 4" xfId="6613" xr:uid="{00000000-0005-0000-0000-000056030000}"/>
    <cellStyle name="60% - Ênfase1 5" xfId="9453" xr:uid="{00000000-0005-0000-0000-000057030000}"/>
    <cellStyle name="60% - Ênfase1 6" xfId="9454" xr:uid="{00000000-0005-0000-0000-000058030000}"/>
    <cellStyle name="60% - Ênfase1 7" xfId="9455" xr:uid="{00000000-0005-0000-0000-000059030000}"/>
    <cellStyle name="60% - Ênfase1 8" xfId="6261" xr:uid="{00000000-0005-0000-0000-00005A030000}"/>
    <cellStyle name="60% - Ênfase2 2" xfId="17" xr:uid="{00000000-0005-0000-0000-00005B030000}"/>
    <cellStyle name="60% - Ênfase2 3" xfId="6614" xr:uid="{00000000-0005-0000-0000-00005C030000}"/>
    <cellStyle name="60% - Ênfase2 4" xfId="6615" xr:uid="{00000000-0005-0000-0000-00005D030000}"/>
    <cellStyle name="60% - Ênfase2 5" xfId="9456" xr:uid="{00000000-0005-0000-0000-00005E030000}"/>
    <cellStyle name="60% - Ênfase2 6" xfId="9457" xr:uid="{00000000-0005-0000-0000-00005F030000}"/>
    <cellStyle name="60% - Ênfase2 7" xfId="9458" xr:uid="{00000000-0005-0000-0000-000060030000}"/>
    <cellStyle name="60% - Ênfase2 8" xfId="6265" xr:uid="{00000000-0005-0000-0000-000061030000}"/>
    <cellStyle name="60% - Ênfase3 2" xfId="18" xr:uid="{00000000-0005-0000-0000-000062030000}"/>
    <cellStyle name="60% - Ênfase3 3" xfId="6616" xr:uid="{00000000-0005-0000-0000-000063030000}"/>
    <cellStyle name="60% - Ênfase3 4" xfId="6617" xr:uid="{00000000-0005-0000-0000-000064030000}"/>
    <cellStyle name="60% - Ênfase3 5" xfId="9459" xr:uid="{00000000-0005-0000-0000-000065030000}"/>
    <cellStyle name="60% - Ênfase3 6" xfId="9460" xr:uid="{00000000-0005-0000-0000-000066030000}"/>
    <cellStyle name="60% - Ênfase3 7" xfId="9461" xr:uid="{00000000-0005-0000-0000-000067030000}"/>
    <cellStyle name="60% - Ênfase3 8" xfId="6269" xr:uid="{00000000-0005-0000-0000-000068030000}"/>
    <cellStyle name="60% - Ênfase4 2" xfId="19" xr:uid="{00000000-0005-0000-0000-000069030000}"/>
    <cellStyle name="60% - Ênfase4 3" xfId="6618" xr:uid="{00000000-0005-0000-0000-00006A030000}"/>
    <cellStyle name="60% - Ênfase4 4" xfId="6619" xr:uid="{00000000-0005-0000-0000-00006B030000}"/>
    <cellStyle name="60% - Ênfase4 5" xfId="9462" xr:uid="{00000000-0005-0000-0000-00006C030000}"/>
    <cellStyle name="60% - Ênfase4 6" xfId="9463" xr:uid="{00000000-0005-0000-0000-00006D030000}"/>
    <cellStyle name="60% - Ênfase4 7" xfId="9464" xr:uid="{00000000-0005-0000-0000-00006E030000}"/>
    <cellStyle name="60% - Ênfase4 8" xfId="6273" xr:uid="{00000000-0005-0000-0000-00006F030000}"/>
    <cellStyle name="60% - Ênfase5 2" xfId="20" xr:uid="{00000000-0005-0000-0000-000070030000}"/>
    <cellStyle name="60% - Ênfase5 3" xfId="6620" xr:uid="{00000000-0005-0000-0000-000071030000}"/>
    <cellStyle name="60% - Ênfase5 4" xfId="6621" xr:uid="{00000000-0005-0000-0000-000072030000}"/>
    <cellStyle name="60% - Ênfase5 5" xfId="9465" xr:uid="{00000000-0005-0000-0000-000073030000}"/>
    <cellStyle name="60% - Ênfase5 6" xfId="9466" xr:uid="{00000000-0005-0000-0000-000074030000}"/>
    <cellStyle name="60% - Ênfase5 7" xfId="9467" xr:uid="{00000000-0005-0000-0000-000075030000}"/>
    <cellStyle name="60% - Ênfase5 8" xfId="6277" xr:uid="{00000000-0005-0000-0000-000076030000}"/>
    <cellStyle name="60% - Ênfase6 2" xfId="21" xr:uid="{00000000-0005-0000-0000-000077030000}"/>
    <cellStyle name="60% - Ênfase6 3" xfId="6622" xr:uid="{00000000-0005-0000-0000-000078030000}"/>
    <cellStyle name="60% - Ênfase6 4" xfId="6623" xr:uid="{00000000-0005-0000-0000-000079030000}"/>
    <cellStyle name="60% - Ênfase6 5" xfId="9468" xr:uid="{00000000-0005-0000-0000-00007A030000}"/>
    <cellStyle name="60% - Ênfase6 6" xfId="9469" xr:uid="{00000000-0005-0000-0000-00007B030000}"/>
    <cellStyle name="60% - Ênfase6 7" xfId="9470" xr:uid="{00000000-0005-0000-0000-00007C030000}"/>
    <cellStyle name="60% - Ênfase6 8" xfId="6281" xr:uid="{00000000-0005-0000-0000-00007D030000}"/>
    <cellStyle name="7" xfId="6624" xr:uid="{00000000-0005-0000-0000-00007E030000}"/>
    <cellStyle name="7 2" xfId="6625" xr:uid="{00000000-0005-0000-0000-00007F030000}"/>
    <cellStyle name="7_Pay tv2" xfId="6626" xr:uid="{00000000-0005-0000-0000-000080030000}"/>
    <cellStyle name="7_RK Pay tv MM ABC 18a34 Progrmas prime" xfId="6627" xr:uid="{00000000-0005-0000-0000-000081030000}"/>
    <cellStyle name="7_RK Pay tv MM ABC 18a34 Progrmas tt" xfId="6628" xr:uid="{00000000-0005-0000-0000-000082030000}"/>
    <cellStyle name="752131" xfId="510" xr:uid="{00000000-0005-0000-0000-000083030000}"/>
    <cellStyle name="8" xfId="511" xr:uid="{00000000-0005-0000-0000-000084030000}"/>
    <cellStyle name="8 2" xfId="6629" xr:uid="{00000000-0005-0000-0000-000085030000}"/>
    <cellStyle name="8_Capex Book 0808" xfId="512" xr:uid="{00000000-0005-0000-0000-000086030000}"/>
    <cellStyle name="8_Capex Book Out 08" xfId="513" xr:uid="{00000000-0005-0000-0000-000087030000}"/>
    <cellStyle name="8_Capex Jan_08" xfId="514" xr:uid="{00000000-0005-0000-0000-000088030000}"/>
    <cellStyle name="8_Capex Nov" xfId="515" xr:uid="{00000000-0005-0000-0000-000089030000}"/>
    <cellStyle name="8_cristina dre e capex" xfId="516" xr:uid="{00000000-0005-0000-0000-00008A030000}"/>
    <cellStyle name="8_DRE" xfId="517" xr:uid="{00000000-0005-0000-0000-00008B030000}"/>
    <cellStyle name="8_EC NET-EBT Abr09 Ref Mar09 - 15-Abr-09_v3" xfId="518" xr:uid="{00000000-0005-0000-0000-00008C030000}"/>
    <cellStyle name="8_EC NET-EBT Fev09 Ref  Jan09 - 15-Fev-09" xfId="519" xr:uid="{00000000-0005-0000-0000-00008D030000}"/>
    <cellStyle name="8_EC NET-EBT Jan09 Ref  Dez08 - 15-Jan-09" xfId="520" xr:uid="{00000000-0005-0000-0000-00008E030000}"/>
    <cellStyle name="8_EC NET-EBT Mar09 Ref Fev09 - 16-Mar-09" xfId="521" xr:uid="{00000000-0005-0000-0000-00008F030000}"/>
    <cellStyle name="8_EC NET-EBT Ref  Ago08 - 15-09-08" xfId="522" xr:uid="{00000000-0005-0000-0000-000090030000}"/>
    <cellStyle name="8_EC NET-EBT Ref  Nov08 - 15-Dez-08_v2 (2)" xfId="523" xr:uid="{00000000-0005-0000-0000-000091030000}"/>
    <cellStyle name="8_EC NET-EBT Ref. Out08 - 11-11-08_v2" xfId="524" xr:uid="{00000000-0005-0000-0000-000092030000}"/>
    <cellStyle name="8_EC NET-EBT Ref. Set08 - 15-10-08" xfId="525" xr:uid="{00000000-0005-0000-0000-000093030000}"/>
    <cellStyle name="8_Estrutura das Praças Atualizado" xfId="526" xr:uid="{00000000-0005-0000-0000-000094030000}"/>
    <cellStyle name="8_Pay tv2" xfId="6630" xr:uid="{00000000-0005-0000-0000-000095030000}"/>
    <cellStyle name="8_Res capex Set 2008" xfId="527" xr:uid="{00000000-0005-0000-0000-000096030000}"/>
    <cellStyle name="8_RK Pay tv MM ABC 18a34 Progrmas prime" xfId="6631" xr:uid="{00000000-0005-0000-0000-000097030000}"/>
    <cellStyle name="8_RK Pay tv MM ABC 18a34 Progrmas tt" xfId="6632" xr:uid="{00000000-0005-0000-0000-000098030000}"/>
    <cellStyle name="9" xfId="6633" xr:uid="{00000000-0005-0000-0000-000099030000}"/>
    <cellStyle name="9 2" xfId="6634" xr:uid="{00000000-0005-0000-0000-00009A030000}"/>
    <cellStyle name="9_Pay tv2" xfId="6635" xr:uid="{00000000-0005-0000-0000-00009B030000}"/>
    <cellStyle name="9_RK Pay tv MM ABC 18a34 Progrmas prime" xfId="6636" xr:uid="{00000000-0005-0000-0000-00009C030000}"/>
    <cellStyle name="9_RK Pay tv MM ABC 18a34 Progrmas tt" xfId="6637" xr:uid="{00000000-0005-0000-0000-00009D030000}"/>
    <cellStyle name="A Big heading" xfId="528" xr:uid="{00000000-0005-0000-0000-00009E030000}"/>
    <cellStyle name="A body text" xfId="529" xr:uid="{00000000-0005-0000-0000-00009F030000}"/>
    <cellStyle name="A smaller heading" xfId="530" xr:uid="{00000000-0005-0000-0000-0000A0030000}"/>
    <cellStyle name="a_Divisão" xfId="531" xr:uid="{00000000-0005-0000-0000-0000A1030000}"/>
    <cellStyle name="a_normal" xfId="532" xr:uid="{00000000-0005-0000-0000-0000A2030000}"/>
    <cellStyle name="a_quebra_1" xfId="533" xr:uid="{00000000-0005-0000-0000-0000A3030000}"/>
    <cellStyle name="a_quebra_2" xfId="534" xr:uid="{00000000-0005-0000-0000-0000A4030000}"/>
    <cellStyle name="AbertBalan" xfId="535" xr:uid="{00000000-0005-0000-0000-0000A5030000}"/>
    <cellStyle name="Accent1" xfId="536" xr:uid="{00000000-0005-0000-0000-0000A6030000}"/>
    <cellStyle name="Accent1 - 20%" xfId="6638" xr:uid="{00000000-0005-0000-0000-0000A7030000}"/>
    <cellStyle name="Accent1 - 40%" xfId="6639" xr:uid="{00000000-0005-0000-0000-0000A8030000}"/>
    <cellStyle name="Accent1 - 60%" xfId="6640" xr:uid="{00000000-0005-0000-0000-0000A9030000}"/>
    <cellStyle name="Accent1 2" xfId="537" xr:uid="{00000000-0005-0000-0000-0000AA030000}"/>
    <cellStyle name="Accent1_CONBRAS_Estrutura%20de%20Precos_BARRA(2)" xfId="9471" xr:uid="{00000000-0005-0000-0000-0000AB030000}"/>
    <cellStyle name="Accent2" xfId="538" xr:uid="{00000000-0005-0000-0000-0000AC030000}"/>
    <cellStyle name="Accent2 - 20%" xfId="6641" xr:uid="{00000000-0005-0000-0000-0000AD030000}"/>
    <cellStyle name="Accent2 - 40%" xfId="6642" xr:uid="{00000000-0005-0000-0000-0000AE030000}"/>
    <cellStyle name="Accent2 - 60%" xfId="6643" xr:uid="{00000000-0005-0000-0000-0000AF030000}"/>
    <cellStyle name="Accent2 2" xfId="539" xr:uid="{00000000-0005-0000-0000-0000B0030000}"/>
    <cellStyle name="Accent2_CONBRAS_Estrutura%20de%20Precos_BARRA(2)" xfId="9472" xr:uid="{00000000-0005-0000-0000-0000B1030000}"/>
    <cellStyle name="Accent3" xfId="540" xr:uid="{00000000-0005-0000-0000-0000B2030000}"/>
    <cellStyle name="Accent3 - 20%" xfId="6644" xr:uid="{00000000-0005-0000-0000-0000B3030000}"/>
    <cellStyle name="Accent3 - 40%" xfId="6645" xr:uid="{00000000-0005-0000-0000-0000B4030000}"/>
    <cellStyle name="Accent3 - 60%" xfId="6646" xr:uid="{00000000-0005-0000-0000-0000B5030000}"/>
    <cellStyle name="Accent3 2" xfId="541" xr:uid="{00000000-0005-0000-0000-0000B6030000}"/>
    <cellStyle name="Accent3_CONBRAS_Estrutura%20de%20Precos_BARRA(2)" xfId="9473" xr:uid="{00000000-0005-0000-0000-0000B7030000}"/>
    <cellStyle name="Accent4" xfId="542" xr:uid="{00000000-0005-0000-0000-0000B8030000}"/>
    <cellStyle name="Accent4 - 20%" xfId="6647" xr:uid="{00000000-0005-0000-0000-0000B9030000}"/>
    <cellStyle name="Accent4 - 40%" xfId="6648" xr:uid="{00000000-0005-0000-0000-0000BA030000}"/>
    <cellStyle name="Accent4 - 60%" xfId="6649" xr:uid="{00000000-0005-0000-0000-0000BB030000}"/>
    <cellStyle name="Accent4 2" xfId="543" xr:uid="{00000000-0005-0000-0000-0000BC030000}"/>
    <cellStyle name="Accent4_CONBRAS_Estrutura%20de%20Precos_BARRA(2)" xfId="9474" xr:uid="{00000000-0005-0000-0000-0000BD030000}"/>
    <cellStyle name="Accent5" xfId="544" xr:uid="{00000000-0005-0000-0000-0000BE030000}"/>
    <cellStyle name="Accent5 - 20%" xfId="6650" xr:uid="{00000000-0005-0000-0000-0000BF030000}"/>
    <cellStyle name="Accent5 - 40%" xfId="6651" xr:uid="{00000000-0005-0000-0000-0000C0030000}"/>
    <cellStyle name="Accent5 - 60%" xfId="6652" xr:uid="{00000000-0005-0000-0000-0000C1030000}"/>
    <cellStyle name="Accent5 2" xfId="545" xr:uid="{00000000-0005-0000-0000-0000C2030000}"/>
    <cellStyle name="Accent5_CONBRAS_Estrutura%20de%20Precos_BARRA(2)" xfId="9475" xr:uid="{00000000-0005-0000-0000-0000C3030000}"/>
    <cellStyle name="Accent6" xfId="546" xr:uid="{00000000-0005-0000-0000-0000C4030000}"/>
    <cellStyle name="Accent6 - 20%" xfId="6653" xr:uid="{00000000-0005-0000-0000-0000C5030000}"/>
    <cellStyle name="Accent6 - 40%" xfId="6654" xr:uid="{00000000-0005-0000-0000-0000C6030000}"/>
    <cellStyle name="Accent6 - 60%" xfId="6655" xr:uid="{00000000-0005-0000-0000-0000C7030000}"/>
    <cellStyle name="Accent6 2" xfId="547" xr:uid="{00000000-0005-0000-0000-0000C8030000}"/>
    <cellStyle name="Accent6_CONBRAS_Estrutura%20de%20Precos_BARRA(2)" xfId="9476" xr:uid="{00000000-0005-0000-0000-0000C9030000}"/>
    <cellStyle name="Acctg" xfId="548" xr:uid="{00000000-0005-0000-0000-0000CA030000}"/>
    <cellStyle name="Acctg$" xfId="549" xr:uid="{00000000-0005-0000-0000-0000CB030000}"/>
    <cellStyle name="Acctg_20031216_Vírtua_Empresa" xfId="550" xr:uid="{00000000-0005-0000-0000-0000CC030000}"/>
    <cellStyle name="AFE" xfId="6656" xr:uid="{00000000-0005-0000-0000-0000CD030000}"/>
    <cellStyle name="aht" xfId="551" xr:uid="{00000000-0005-0000-0000-0000CE030000}"/>
    <cellStyle name="al" xfId="552" xr:uid="{00000000-0005-0000-0000-0000CF030000}"/>
    <cellStyle name="albert style" xfId="553" xr:uid="{00000000-0005-0000-0000-0000D0030000}"/>
    <cellStyle name="Alexandre" xfId="554" xr:uid="{00000000-0005-0000-0000-0000D1030000}"/>
    <cellStyle name="Amarelo%" xfId="555" xr:uid="{00000000-0005-0000-0000-0000D2030000}"/>
    <cellStyle name="Amarelocot" xfId="556" xr:uid="{00000000-0005-0000-0000-0000D3030000}"/>
    <cellStyle name="amount" xfId="557" xr:uid="{00000000-0005-0000-0000-0000D4030000}"/>
    <cellStyle name="Ano" xfId="558" xr:uid="{00000000-0005-0000-0000-0000D5030000}"/>
    <cellStyle name="Ano 2" xfId="6657" xr:uid="{00000000-0005-0000-0000-0000D6030000}"/>
    <cellStyle name="anobase" xfId="559" xr:uid="{00000000-0005-0000-0000-0000D7030000}"/>
    <cellStyle name="anos" xfId="560" xr:uid="{00000000-0005-0000-0000-0000D8030000}"/>
    <cellStyle name="apresent" xfId="561" xr:uid="{00000000-0005-0000-0000-0000D9030000}"/>
    <cellStyle name="Área" xfId="562" xr:uid="{00000000-0005-0000-0000-0000DA030000}"/>
    <cellStyle name="args.style" xfId="6658" xr:uid="{00000000-0005-0000-0000-0000DB030000}"/>
    <cellStyle name="Array" xfId="563" xr:uid="{00000000-0005-0000-0000-0000DC030000}"/>
    <cellStyle name="Array Enter" xfId="6659" xr:uid="{00000000-0005-0000-0000-0000DD030000}"/>
    <cellStyle name="ast" xfId="564" xr:uid="{00000000-0005-0000-0000-0000DE030000}"/>
    <cellStyle name="ast1" xfId="565" xr:uid="{00000000-0005-0000-0000-0000DF030000}"/>
    <cellStyle name="at" xfId="566" xr:uid="{00000000-0005-0000-0000-0000E0030000}"/>
    <cellStyle name="at 2" xfId="6660" xr:uid="{00000000-0005-0000-0000-0000E1030000}"/>
    <cellStyle name="Availability" xfId="567" xr:uid="{00000000-0005-0000-0000-0000E2030000}"/>
    <cellStyle name="b" xfId="568" xr:uid="{00000000-0005-0000-0000-0000E3030000}"/>
    <cellStyle name="b$0" xfId="569" xr:uid="{00000000-0005-0000-0000-0000E4030000}"/>
    <cellStyle name="b$1" xfId="570" xr:uid="{00000000-0005-0000-0000-0000E5030000}"/>
    <cellStyle name="b$2" xfId="571" xr:uid="{00000000-0005-0000-0000-0000E6030000}"/>
    <cellStyle name="b%0" xfId="572" xr:uid="{00000000-0005-0000-0000-0000E7030000}"/>
    <cellStyle name="b%1" xfId="573" xr:uid="{00000000-0005-0000-0000-0000E8030000}"/>
    <cellStyle name="b%1 2" xfId="6661" xr:uid="{00000000-0005-0000-0000-0000E9030000}"/>
    <cellStyle name="b%2" xfId="574" xr:uid="{00000000-0005-0000-0000-0000EA030000}"/>
    <cellStyle name="b_Q2 pipeline" xfId="575" xr:uid="{00000000-0005-0000-0000-0000EB030000}"/>
    <cellStyle name="b_Q2 pipeline 2" xfId="6662" xr:uid="{00000000-0005-0000-0000-0000EC030000}"/>
    <cellStyle name="b_Q2 pipeline_Cópia de Modelo - Fluxo de Caixa Orcamento 09052009_V36_3" xfId="576" xr:uid="{00000000-0005-0000-0000-0000ED030000}"/>
    <cellStyle name="b_Q2 pipeline_Cópia de Modelo - Fluxo de Caixa Orcamento 09052009_V36_3 2" xfId="6663" xr:uid="{00000000-0005-0000-0000-0000EE030000}"/>
    <cellStyle name="b_Q2 pipeline_Fluxo de Caixa Orcamento FINAL_13052009" xfId="577" xr:uid="{00000000-0005-0000-0000-0000EF030000}"/>
    <cellStyle name="b_Q2 pipeline_Fluxo de Caixa Orcamento FINAL_13052009 2" xfId="6664" xr:uid="{00000000-0005-0000-0000-0000F0030000}"/>
    <cellStyle name="b_Q2 pipeline_FM_dummyV4" xfId="578" xr:uid="{00000000-0005-0000-0000-0000F1030000}"/>
    <cellStyle name="b_Q2 pipeline_lalur" xfId="579" xr:uid="{00000000-0005-0000-0000-0000F2030000}"/>
    <cellStyle name="b_Q2 pipeline_Leasing_V3" xfId="580" xr:uid="{00000000-0005-0000-0000-0000F3030000}"/>
    <cellStyle name="b_Q2 pipeline_MODELO PDP III" xfId="581" xr:uid="{00000000-0005-0000-0000-0000F4030000}"/>
    <cellStyle name="b_Q2 pipeline_ORÇ_2009" xfId="582" xr:uid="{00000000-0005-0000-0000-0000F5030000}"/>
    <cellStyle name="b_Q2 pipeline_ORÇ_2009 2" xfId="6665" xr:uid="{00000000-0005-0000-0000-0000F6030000}"/>
    <cellStyle name="b_Q2 pipeline_Pasta2" xfId="583" xr:uid="{00000000-0005-0000-0000-0000F7030000}"/>
    <cellStyle name="b_Q2 pipeline_Pasta2 2" xfId="6666" xr:uid="{00000000-0005-0000-0000-0000F8030000}"/>
    <cellStyle name="b£0" xfId="584" xr:uid="{00000000-0005-0000-0000-0000F9030000}"/>
    <cellStyle name="b£1" xfId="585" xr:uid="{00000000-0005-0000-0000-0000FA030000}"/>
    <cellStyle name="b£2" xfId="586" xr:uid="{00000000-0005-0000-0000-0000FB030000}"/>
    <cellStyle name="b0" xfId="587" xr:uid="{00000000-0005-0000-0000-0000FC030000}"/>
    <cellStyle name="b0#" xfId="588" xr:uid="{00000000-0005-0000-0000-0000FD030000}"/>
    <cellStyle name="b0_Q2 pipeline" xfId="589" xr:uid="{00000000-0005-0000-0000-0000FE030000}"/>
    <cellStyle name="b1" xfId="590" xr:uid="{00000000-0005-0000-0000-0000FF030000}"/>
    <cellStyle name="b2" xfId="591" xr:uid="{00000000-0005-0000-0000-000000040000}"/>
    <cellStyle name="Bad" xfId="592" xr:uid="{00000000-0005-0000-0000-000001040000}"/>
    <cellStyle name="Bad 2" xfId="593" xr:uid="{00000000-0005-0000-0000-000002040000}"/>
    <cellStyle name="Barra" xfId="594" xr:uid="{00000000-0005-0000-0000-000003040000}"/>
    <cellStyle name="Barra 2" xfId="6667" xr:uid="{00000000-0005-0000-0000-000004040000}"/>
    <cellStyle name="BarraMês" xfId="595" xr:uid="{00000000-0005-0000-0000-000005040000}"/>
    <cellStyle name="base" xfId="596" xr:uid="{00000000-0005-0000-0000-000006040000}"/>
    <cellStyle name="base 2" xfId="6668" xr:uid="{00000000-0005-0000-0000-000007040000}"/>
    <cellStyle name="bch" xfId="6669" xr:uid="{00000000-0005-0000-0000-000008040000}"/>
    <cellStyle name="bci" xfId="6670" xr:uid="{00000000-0005-0000-0000-000009040000}"/>
    <cellStyle name="Black" xfId="597" xr:uid="{00000000-0005-0000-0000-00000A040000}"/>
    <cellStyle name="blank" xfId="598" xr:uid="{00000000-0005-0000-0000-00000B040000}"/>
    <cellStyle name="blank 2" xfId="599" xr:uid="{00000000-0005-0000-0000-00000C040000}"/>
    <cellStyle name="Blue" xfId="600" xr:uid="{00000000-0005-0000-0000-00000D040000}"/>
    <cellStyle name="Blue Font" xfId="601" xr:uid="{00000000-0005-0000-0000-00000E040000}"/>
    <cellStyle name="Blue Font 2" xfId="602" xr:uid="{00000000-0005-0000-0000-00000F040000}"/>
    <cellStyle name="Blue Font_INFO" xfId="603" xr:uid="{00000000-0005-0000-0000-000010040000}"/>
    <cellStyle name="bn0" xfId="604" xr:uid="{00000000-0005-0000-0000-000011040000}"/>
    <cellStyle name="bo" xfId="605" xr:uid="{00000000-0005-0000-0000-000012040000}"/>
    <cellStyle name="Body_BoldText" xfId="606" xr:uid="{00000000-0005-0000-0000-000013040000}"/>
    <cellStyle name="Bold 11" xfId="607" xr:uid="{00000000-0005-0000-0000-000014040000}"/>
    <cellStyle name="bold big" xfId="608" xr:uid="{00000000-0005-0000-0000-000015040000}"/>
    <cellStyle name="bold bot bord" xfId="609" xr:uid="{00000000-0005-0000-0000-000016040000}"/>
    <cellStyle name="bold underline" xfId="610" xr:uid="{00000000-0005-0000-0000-000017040000}"/>
    <cellStyle name="Bold/Border" xfId="611" xr:uid="{00000000-0005-0000-0000-000018040000}"/>
    <cellStyle name="Bold/Border 2" xfId="612" xr:uid="{00000000-0005-0000-0000-000019040000}"/>
    <cellStyle name="Bold/Border_INFO" xfId="613" xr:uid="{00000000-0005-0000-0000-00001A040000}"/>
    <cellStyle name="boldno$" xfId="614" xr:uid="{00000000-0005-0000-0000-00001B040000}"/>
    <cellStyle name="boldwith$" xfId="615" xr:uid="{00000000-0005-0000-0000-00001C040000}"/>
    <cellStyle name="bolet" xfId="616" xr:uid="{00000000-0005-0000-0000-00001D040000}"/>
    <cellStyle name="Bom 2" xfId="22" xr:uid="{00000000-0005-0000-0000-00001E040000}"/>
    <cellStyle name="Bom 3" xfId="6231" xr:uid="{00000000-0005-0000-0000-00001F040000}"/>
    <cellStyle name="Bom 4" xfId="6671" xr:uid="{00000000-0005-0000-0000-000020040000}"/>
    <cellStyle name="Bom 5" xfId="9477" xr:uid="{00000000-0005-0000-0000-000021040000}"/>
    <cellStyle name="Bom 6" xfId="9478" xr:uid="{00000000-0005-0000-0000-000022040000}"/>
    <cellStyle name="Bom 7" xfId="9479" xr:uid="{00000000-0005-0000-0000-000023040000}"/>
    <cellStyle name="Bom 8" xfId="6246" xr:uid="{00000000-0005-0000-0000-000024040000}"/>
    <cellStyle name="Border Bottom Thick" xfId="617" xr:uid="{00000000-0005-0000-0000-000025040000}"/>
    <cellStyle name="Border Top Thin" xfId="618" xr:uid="{00000000-0005-0000-0000-000026040000}"/>
    <cellStyle name="Border Top Thin 2" xfId="6672" xr:uid="{00000000-0005-0000-0000-000027040000}"/>
    <cellStyle name="Bottom" xfId="619" xr:uid="{00000000-0005-0000-0000-000028040000}"/>
    <cellStyle name="Bottom 2" xfId="6673" xr:uid="{00000000-0005-0000-0000-000029040000}"/>
    <cellStyle name="bs0" xfId="620" xr:uid="{00000000-0005-0000-0000-00002A040000}"/>
    <cellStyle name="bss0" xfId="621" xr:uid="{00000000-0005-0000-0000-00002B040000}"/>
    <cellStyle name="bss0 2" xfId="6674" xr:uid="{00000000-0005-0000-0000-00002C040000}"/>
    <cellStyle name="bss2" xfId="622" xr:uid="{00000000-0005-0000-0000-00002D040000}"/>
    <cellStyle name="bss2 2" xfId="6675" xr:uid="{00000000-0005-0000-0000-00002E040000}"/>
    <cellStyle name="bt" xfId="623" xr:uid="{00000000-0005-0000-0000-00002F040000}"/>
    <cellStyle name="bt 2" xfId="6676" xr:uid="{00000000-0005-0000-0000-000030040000}"/>
    <cellStyle name="Bullet" xfId="624" xr:uid="{00000000-0005-0000-0000-000031040000}"/>
    <cellStyle name="bx0" xfId="625" xr:uid="{00000000-0005-0000-0000-000032040000}"/>
    <cellStyle name="bx1" xfId="626" xr:uid="{00000000-0005-0000-0000-000033040000}"/>
    <cellStyle name="bx2" xfId="627" xr:uid="{00000000-0005-0000-0000-000034040000}"/>
    <cellStyle name="c" xfId="628" xr:uid="{00000000-0005-0000-0000-000035040000}"/>
    <cellStyle name="c_~0031896" xfId="629" xr:uid="{00000000-0005-0000-0000-000036040000}"/>
    <cellStyle name="c_~0031896_Comparativo VP FIN v1_So 2008" xfId="6677" xr:uid="{00000000-0005-0000-0000-000037040000}"/>
    <cellStyle name="c_~0031896_Comparativo VP MKT 2008 v1_So 2008" xfId="6678" xr:uid="{00000000-0005-0000-0000-000038040000}"/>
    <cellStyle name="c_~0031896_Comparativo VP TEC 2008 v1_So 2008" xfId="6679" xr:uid="{00000000-0005-0000-0000-000039040000}"/>
    <cellStyle name="c_~0031896_Comparativo VP TEC 2008_Luiz Sergio" xfId="6680" xr:uid="{00000000-0005-0000-0000-00003A040000}"/>
    <cellStyle name="c_~0031896_Cópia de Modelo - Fluxo de Caixa Orcamento 09052009_V36_3" xfId="630" xr:uid="{00000000-0005-0000-0000-00003B040000}"/>
    <cellStyle name="c_~0031896_Fluxo de Caixa Orcamento FINAL_13052009" xfId="631" xr:uid="{00000000-0005-0000-0000-00003C040000}"/>
    <cellStyle name="c_~0031896_FM_dummyV4" xfId="632" xr:uid="{00000000-0005-0000-0000-00003D040000}"/>
    <cellStyle name="c_~0031896_lalur" xfId="633" xr:uid="{00000000-0005-0000-0000-00003E040000}"/>
    <cellStyle name="c_~0031896_Leasing_V3" xfId="634" xr:uid="{00000000-0005-0000-0000-00003F040000}"/>
    <cellStyle name="c_~0031896_MODELO PDP III" xfId="635" xr:uid="{00000000-0005-0000-0000-000040040000}"/>
    <cellStyle name="c_~0031896_ORÇ_2009" xfId="636" xr:uid="{00000000-0005-0000-0000-000041040000}"/>
    <cellStyle name="c_~0031896_Pasta2" xfId="637" xr:uid="{00000000-0005-0000-0000-000042040000}"/>
    <cellStyle name="c_~0031896_Q2 pipeline" xfId="638" xr:uid="{00000000-0005-0000-0000-000043040000}"/>
    <cellStyle name="c_~0031896_Q2 pipeline 2" xfId="6681" xr:uid="{00000000-0005-0000-0000-000044040000}"/>
    <cellStyle name="c_~0031896_Q2 pipeline_Cópia de Modelo - Fluxo de Caixa Orcamento 09052009_V36_3" xfId="639" xr:uid="{00000000-0005-0000-0000-000045040000}"/>
    <cellStyle name="c_~0031896_Q2 pipeline_Cópia de Modelo - Fluxo de Caixa Orcamento 09052009_V36_3 2" xfId="6682" xr:uid="{00000000-0005-0000-0000-000046040000}"/>
    <cellStyle name="c_~0031896_Q2 pipeline_Fluxo de Caixa Orcamento FINAL_13052009" xfId="640" xr:uid="{00000000-0005-0000-0000-000047040000}"/>
    <cellStyle name="c_~0031896_Q2 pipeline_Fluxo de Caixa Orcamento FINAL_13052009 2" xfId="6683" xr:uid="{00000000-0005-0000-0000-000048040000}"/>
    <cellStyle name="c_~0031896_Q2 pipeline_FM_dummyV4" xfId="641" xr:uid="{00000000-0005-0000-0000-000049040000}"/>
    <cellStyle name="c_~0031896_Q2 pipeline_lalur" xfId="642" xr:uid="{00000000-0005-0000-0000-00004A040000}"/>
    <cellStyle name="c_~0031896_Q2 pipeline_Leasing_V3" xfId="643" xr:uid="{00000000-0005-0000-0000-00004B040000}"/>
    <cellStyle name="c_~0031896_Q2 pipeline_MODELO PDP III" xfId="644" xr:uid="{00000000-0005-0000-0000-00004C040000}"/>
    <cellStyle name="c_~0031896_Q2 pipeline_ORÇ_2009" xfId="645" xr:uid="{00000000-0005-0000-0000-00004D040000}"/>
    <cellStyle name="c_~0031896_Q2 pipeline_ORÇ_2009 2" xfId="6684" xr:uid="{00000000-0005-0000-0000-00004E040000}"/>
    <cellStyle name="c_~0031896_Q2 pipeline_Pasta2" xfId="646" xr:uid="{00000000-0005-0000-0000-00004F040000}"/>
    <cellStyle name="c_~0031896_Q2 pipeline_Pasta2 2" xfId="6685" xr:uid="{00000000-0005-0000-0000-000050040000}"/>
    <cellStyle name="c_Acc (Dil) Matrix (2)" xfId="647" xr:uid="{00000000-0005-0000-0000-000051040000}"/>
    <cellStyle name="c_Acc (Dil) Matrix (2)_Comparativo VP FIN v1_So 2008" xfId="6686" xr:uid="{00000000-0005-0000-0000-000052040000}"/>
    <cellStyle name="c_Acc (Dil) Matrix (2)_Comparativo VP MKT 2008 v1_So 2008" xfId="6687" xr:uid="{00000000-0005-0000-0000-000053040000}"/>
    <cellStyle name="c_Acc (Dil) Matrix (2)_Comparativo VP TEC 2008 v1_So 2008" xfId="6688" xr:uid="{00000000-0005-0000-0000-000054040000}"/>
    <cellStyle name="c_Acc (Dil) Matrix (2)_Comparativo VP TEC 2008_Luiz Sergio" xfId="6689" xr:uid="{00000000-0005-0000-0000-000055040000}"/>
    <cellStyle name="c_Acc (Dil) Matrix (2)_Cópia de Modelo - Fluxo de Caixa Orcamento 09052009_V36_3" xfId="648" xr:uid="{00000000-0005-0000-0000-000056040000}"/>
    <cellStyle name="c_Acc (Dil) Matrix (2)_Fluxo de Caixa Orcamento FINAL_13052009" xfId="649" xr:uid="{00000000-0005-0000-0000-000057040000}"/>
    <cellStyle name="c_Acc (Dil) Matrix (2)_FM_dummyV4" xfId="650" xr:uid="{00000000-0005-0000-0000-000058040000}"/>
    <cellStyle name="c_Acc (Dil) Matrix (2)_lalur" xfId="651" xr:uid="{00000000-0005-0000-0000-000059040000}"/>
    <cellStyle name="c_Acc (Dil) Matrix (2)_Leasing_V3" xfId="652" xr:uid="{00000000-0005-0000-0000-00005A040000}"/>
    <cellStyle name="c_Acc (Dil) Matrix (2)_MODELO PDP III" xfId="653" xr:uid="{00000000-0005-0000-0000-00005B040000}"/>
    <cellStyle name="c_Acc (Dil) Matrix (2)_ORÇ_2009" xfId="654" xr:uid="{00000000-0005-0000-0000-00005C040000}"/>
    <cellStyle name="c_Acc (Dil) Matrix (2)_Pasta2" xfId="655" xr:uid="{00000000-0005-0000-0000-00005D040000}"/>
    <cellStyle name="c_Ariz_Nevada (2)" xfId="656" xr:uid="{00000000-0005-0000-0000-00005E040000}"/>
    <cellStyle name="c_Ariz_Nevada (2)_Comparativo VP FIN v1_So 2008" xfId="6690" xr:uid="{00000000-0005-0000-0000-00005F040000}"/>
    <cellStyle name="c_Ariz_Nevada (2)_Comparativo VP MKT 2008 v1_So 2008" xfId="6691" xr:uid="{00000000-0005-0000-0000-000060040000}"/>
    <cellStyle name="c_Ariz_Nevada (2)_Comparativo VP TEC 2008 v1_So 2008" xfId="6692" xr:uid="{00000000-0005-0000-0000-000061040000}"/>
    <cellStyle name="c_Ariz_Nevada (2)_Comparativo VP TEC 2008_Luiz Sergio" xfId="6693" xr:uid="{00000000-0005-0000-0000-000062040000}"/>
    <cellStyle name="c_Ariz_Nevada (2)_Cópia de Modelo - Fluxo de Caixa Orcamento 09052009_V36_3" xfId="657" xr:uid="{00000000-0005-0000-0000-000063040000}"/>
    <cellStyle name="c_Ariz_Nevada (2)_Fluxo de Caixa Orcamento FINAL_13052009" xfId="658" xr:uid="{00000000-0005-0000-0000-000064040000}"/>
    <cellStyle name="c_Ariz_Nevada (2)_FM_dummyV4" xfId="659" xr:uid="{00000000-0005-0000-0000-000065040000}"/>
    <cellStyle name="c_Ariz_Nevada (2)_lalur" xfId="660" xr:uid="{00000000-0005-0000-0000-000066040000}"/>
    <cellStyle name="c_Ariz_Nevada (2)_Leasing_V3" xfId="661" xr:uid="{00000000-0005-0000-0000-000067040000}"/>
    <cellStyle name="c_Ariz_Nevada (2)_MODELO PDP III" xfId="662" xr:uid="{00000000-0005-0000-0000-000068040000}"/>
    <cellStyle name="c_Ariz_Nevada (2)_ORÇ_2009" xfId="663" xr:uid="{00000000-0005-0000-0000-000069040000}"/>
    <cellStyle name="c_Ariz_Nevada (2)_Pasta2" xfId="664" xr:uid="{00000000-0005-0000-0000-00006A040000}"/>
    <cellStyle name="c_Bal Sheets" xfId="665" xr:uid="{00000000-0005-0000-0000-00006B040000}"/>
    <cellStyle name="c_Bal Sheets (2)" xfId="666" xr:uid="{00000000-0005-0000-0000-00006C040000}"/>
    <cellStyle name="c_Bal Sheets (2)_Comparativo VP FIN v1_So 2008" xfId="6694" xr:uid="{00000000-0005-0000-0000-00006D040000}"/>
    <cellStyle name="c_Bal Sheets (2)_Comparativo VP MKT 2008 v1_So 2008" xfId="6695" xr:uid="{00000000-0005-0000-0000-00006E040000}"/>
    <cellStyle name="c_Bal Sheets (2)_Comparativo VP TEC 2008 v1_So 2008" xfId="6696" xr:uid="{00000000-0005-0000-0000-00006F040000}"/>
    <cellStyle name="c_Bal Sheets (2)_Comparativo VP TEC 2008_Luiz Sergio" xfId="6697" xr:uid="{00000000-0005-0000-0000-000070040000}"/>
    <cellStyle name="c_Bal Sheets (2)_Cópia de Modelo - Fluxo de Caixa Orcamento 09052009_V36_3" xfId="667" xr:uid="{00000000-0005-0000-0000-000071040000}"/>
    <cellStyle name="c_Bal Sheets (2)_Fluxo de Caixa Orcamento FINAL_13052009" xfId="668" xr:uid="{00000000-0005-0000-0000-000072040000}"/>
    <cellStyle name="c_Bal Sheets (2)_FM_dummyV4" xfId="669" xr:uid="{00000000-0005-0000-0000-000073040000}"/>
    <cellStyle name="c_Bal Sheets (2)_lalur" xfId="670" xr:uid="{00000000-0005-0000-0000-000074040000}"/>
    <cellStyle name="c_Bal Sheets (2)_Leasing_V3" xfId="671" xr:uid="{00000000-0005-0000-0000-000075040000}"/>
    <cellStyle name="c_Bal Sheets (2)_MODELO PDP III" xfId="672" xr:uid="{00000000-0005-0000-0000-000076040000}"/>
    <cellStyle name="c_Bal Sheets (2)_ORÇ_2009" xfId="673" xr:uid="{00000000-0005-0000-0000-000077040000}"/>
    <cellStyle name="c_Bal Sheets (2)_Pasta2" xfId="674" xr:uid="{00000000-0005-0000-0000-000078040000}"/>
    <cellStyle name="c_Bal Sheets_Comparativo VP FIN v1_So 2008" xfId="6698" xr:uid="{00000000-0005-0000-0000-000079040000}"/>
    <cellStyle name="c_Bal Sheets_Comparativo VP MKT 2008 v1_So 2008" xfId="6699" xr:uid="{00000000-0005-0000-0000-00007A040000}"/>
    <cellStyle name="c_Bal Sheets_Comparativo VP TEC 2008 v1_So 2008" xfId="6700" xr:uid="{00000000-0005-0000-0000-00007B040000}"/>
    <cellStyle name="c_Bal Sheets_Comparativo VP TEC 2008_Luiz Sergio" xfId="6701" xr:uid="{00000000-0005-0000-0000-00007C040000}"/>
    <cellStyle name="c_Bal Sheets_Cópia de Modelo - Fluxo de Caixa Orcamento 09052009_V36_3" xfId="675" xr:uid="{00000000-0005-0000-0000-00007D040000}"/>
    <cellStyle name="c_Bal Sheets_Fluxo de Caixa Orcamento FINAL_13052009" xfId="676" xr:uid="{00000000-0005-0000-0000-00007E040000}"/>
    <cellStyle name="c_Bal Sheets_FM_dummyV4" xfId="677" xr:uid="{00000000-0005-0000-0000-00007F040000}"/>
    <cellStyle name="c_Bal Sheets_lalur" xfId="678" xr:uid="{00000000-0005-0000-0000-000080040000}"/>
    <cellStyle name="c_Bal Sheets_Leasing_V3" xfId="679" xr:uid="{00000000-0005-0000-0000-000081040000}"/>
    <cellStyle name="c_Bal Sheets_MODELO PDP III" xfId="680" xr:uid="{00000000-0005-0000-0000-000082040000}"/>
    <cellStyle name="c_Bal Sheets_ORÇ_2009" xfId="681" xr:uid="{00000000-0005-0000-0000-000083040000}"/>
    <cellStyle name="c_Bal Sheets_Pasta2" xfId="682" xr:uid="{00000000-0005-0000-0000-000084040000}"/>
    <cellStyle name="c_Base Apresentação" xfId="6702" xr:uid="{00000000-0005-0000-0000-000085040000}"/>
    <cellStyle name="c_Base Apresentação 2" xfId="9480" xr:uid="{00000000-0005-0000-0000-000086040000}"/>
    <cellStyle name="c_Base Apresentação_Base ITR Set-10 - Ajustes Resmat" xfId="6703" xr:uid="{00000000-0005-0000-0000-000087040000}"/>
    <cellStyle name="c_CA Cases (2)" xfId="683" xr:uid="{00000000-0005-0000-0000-000088040000}"/>
    <cellStyle name="c_CA Cases (2)_Comparativo VP FIN v1_So 2008" xfId="6704" xr:uid="{00000000-0005-0000-0000-000089040000}"/>
    <cellStyle name="c_CA Cases (2)_Comparativo VP MKT 2008 v1_So 2008" xfId="6705" xr:uid="{00000000-0005-0000-0000-00008A040000}"/>
    <cellStyle name="c_CA Cases (2)_Comparativo VP TEC 2008 v1_So 2008" xfId="6706" xr:uid="{00000000-0005-0000-0000-00008B040000}"/>
    <cellStyle name="c_CA Cases (2)_Comparativo VP TEC 2008_Luiz Sergio" xfId="6707" xr:uid="{00000000-0005-0000-0000-00008C040000}"/>
    <cellStyle name="c_CA Cases (2)_Cópia de Modelo - Fluxo de Caixa Orcamento 09052009_V36_3" xfId="684" xr:uid="{00000000-0005-0000-0000-00008D040000}"/>
    <cellStyle name="c_CA Cases (2)_Fluxo de Caixa Orcamento FINAL_13052009" xfId="685" xr:uid="{00000000-0005-0000-0000-00008E040000}"/>
    <cellStyle name="c_CA Cases (2)_FM_dummyV4" xfId="686" xr:uid="{00000000-0005-0000-0000-00008F040000}"/>
    <cellStyle name="c_CA Cases (2)_lalur" xfId="687" xr:uid="{00000000-0005-0000-0000-000090040000}"/>
    <cellStyle name="c_CA Cases (2)_Leasing_V3" xfId="688" xr:uid="{00000000-0005-0000-0000-000091040000}"/>
    <cellStyle name="c_CA Cases (2)_MODELO PDP III" xfId="689" xr:uid="{00000000-0005-0000-0000-000092040000}"/>
    <cellStyle name="c_CA Cases (2)_ORÇ_2009" xfId="690" xr:uid="{00000000-0005-0000-0000-000093040000}"/>
    <cellStyle name="c_CA Cases (2)_Pasta2" xfId="691" xr:uid="{00000000-0005-0000-0000-000094040000}"/>
    <cellStyle name="c_Cal. (2)" xfId="692" xr:uid="{00000000-0005-0000-0000-000095040000}"/>
    <cellStyle name="c_Cal. (2)_Comparativo VP FIN v1_So 2008" xfId="6708" xr:uid="{00000000-0005-0000-0000-000096040000}"/>
    <cellStyle name="c_Cal. (2)_Comparativo VP MKT 2008 v1_So 2008" xfId="6709" xr:uid="{00000000-0005-0000-0000-000097040000}"/>
    <cellStyle name="c_Cal. (2)_Comparativo VP TEC 2008 v1_So 2008" xfId="6710" xr:uid="{00000000-0005-0000-0000-000098040000}"/>
    <cellStyle name="c_Cal. (2)_Comparativo VP TEC 2008_Luiz Sergio" xfId="6711" xr:uid="{00000000-0005-0000-0000-000099040000}"/>
    <cellStyle name="c_Cal. (2)_Cópia de Modelo - Fluxo de Caixa Orcamento 09052009_V36_3" xfId="693" xr:uid="{00000000-0005-0000-0000-00009A040000}"/>
    <cellStyle name="c_Cal. (2)_Fluxo de Caixa Orcamento FINAL_13052009" xfId="694" xr:uid="{00000000-0005-0000-0000-00009B040000}"/>
    <cellStyle name="c_Cal. (2)_FM_dummyV4" xfId="695" xr:uid="{00000000-0005-0000-0000-00009C040000}"/>
    <cellStyle name="c_Cal. (2)_lalur" xfId="696" xr:uid="{00000000-0005-0000-0000-00009D040000}"/>
    <cellStyle name="c_Cal. (2)_Leasing_V3" xfId="697" xr:uid="{00000000-0005-0000-0000-00009E040000}"/>
    <cellStyle name="c_Cal. (2)_MODELO PDP III" xfId="698" xr:uid="{00000000-0005-0000-0000-00009F040000}"/>
    <cellStyle name="c_Cal. (2)_ORÇ_2009" xfId="699" xr:uid="{00000000-0005-0000-0000-0000A0040000}"/>
    <cellStyle name="c_Cal. (2)_Pasta2" xfId="700" xr:uid="{00000000-0005-0000-0000-0000A1040000}"/>
    <cellStyle name="c_Cases (2)" xfId="701" xr:uid="{00000000-0005-0000-0000-0000A2040000}"/>
    <cellStyle name="c_Cases (2)_Comparativo VP FIN v1_So 2008" xfId="6712" xr:uid="{00000000-0005-0000-0000-0000A3040000}"/>
    <cellStyle name="c_Cases (2)_Comparativo VP MKT 2008 v1_So 2008" xfId="6713" xr:uid="{00000000-0005-0000-0000-0000A4040000}"/>
    <cellStyle name="c_Cases (2)_Comparativo VP TEC 2008 v1_So 2008" xfId="6714" xr:uid="{00000000-0005-0000-0000-0000A5040000}"/>
    <cellStyle name="c_Cases (2)_Comparativo VP TEC 2008_Luiz Sergio" xfId="6715" xr:uid="{00000000-0005-0000-0000-0000A6040000}"/>
    <cellStyle name="c_Cases (2)_Cópia de Modelo - Fluxo de Caixa Orcamento 09052009_V36_3" xfId="702" xr:uid="{00000000-0005-0000-0000-0000A7040000}"/>
    <cellStyle name="c_Cases (2)_Fluxo de Caixa Orcamento FINAL_13052009" xfId="703" xr:uid="{00000000-0005-0000-0000-0000A8040000}"/>
    <cellStyle name="c_Cases (2)_FM_dummyV4" xfId="704" xr:uid="{00000000-0005-0000-0000-0000A9040000}"/>
    <cellStyle name="c_Cases (2)_lalur" xfId="705" xr:uid="{00000000-0005-0000-0000-0000AA040000}"/>
    <cellStyle name="c_Cases (2)_Leasing_V3" xfId="706" xr:uid="{00000000-0005-0000-0000-0000AB040000}"/>
    <cellStyle name="c_Cases (2)_MODELO PDP III" xfId="707" xr:uid="{00000000-0005-0000-0000-0000AC040000}"/>
    <cellStyle name="c_Cases (2)_ORÇ_2009" xfId="708" xr:uid="{00000000-0005-0000-0000-0000AD040000}"/>
    <cellStyle name="c_Cases (2)_Pasta2" xfId="709" xr:uid="{00000000-0005-0000-0000-0000AE040000}"/>
    <cellStyle name="c_Celtic DCF" xfId="710" xr:uid="{00000000-0005-0000-0000-0000AF040000}"/>
    <cellStyle name="c_Celtic DCF Inputs" xfId="711" xr:uid="{00000000-0005-0000-0000-0000B0040000}"/>
    <cellStyle name="c_Celtic DCF Inputs_Comparativo VP FIN v1_So 2008" xfId="6716" xr:uid="{00000000-0005-0000-0000-0000B1040000}"/>
    <cellStyle name="c_Celtic DCF Inputs_Comparativo VP MKT 2008 v1_So 2008" xfId="6717" xr:uid="{00000000-0005-0000-0000-0000B2040000}"/>
    <cellStyle name="c_Celtic DCF Inputs_Comparativo VP TEC 2008 v1_So 2008" xfId="6718" xr:uid="{00000000-0005-0000-0000-0000B3040000}"/>
    <cellStyle name="c_Celtic DCF Inputs_Comparativo VP TEC 2008_Luiz Sergio" xfId="6719" xr:uid="{00000000-0005-0000-0000-0000B4040000}"/>
    <cellStyle name="c_Celtic DCF Inputs_Cópia de Modelo - Fluxo de Caixa Orcamento 09052009_V36_3" xfId="712" xr:uid="{00000000-0005-0000-0000-0000B5040000}"/>
    <cellStyle name="c_Celtic DCF Inputs_Fluxo de Caixa Orcamento FINAL_13052009" xfId="713" xr:uid="{00000000-0005-0000-0000-0000B6040000}"/>
    <cellStyle name="c_Celtic DCF Inputs_FM_dummyV4" xfId="714" xr:uid="{00000000-0005-0000-0000-0000B7040000}"/>
    <cellStyle name="c_Celtic DCF Inputs_lalur" xfId="715" xr:uid="{00000000-0005-0000-0000-0000B8040000}"/>
    <cellStyle name="c_Celtic DCF Inputs_Leasing_V3" xfId="716" xr:uid="{00000000-0005-0000-0000-0000B9040000}"/>
    <cellStyle name="c_Celtic DCF Inputs_MODELO PDP III" xfId="717" xr:uid="{00000000-0005-0000-0000-0000BA040000}"/>
    <cellStyle name="c_Celtic DCF Inputs_ORÇ_2009" xfId="718" xr:uid="{00000000-0005-0000-0000-0000BB040000}"/>
    <cellStyle name="c_Celtic DCF Inputs_Pasta2" xfId="719" xr:uid="{00000000-0005-0000-0000-0000BC040000}"/>
    <cellStyle name="c_Celtic DCF_Comparativo VP FIN v1_So 2008" xfId="6720" xr:uid="{00000000-0005-0000-0000-0000BD040000}"/>
    <cellStyle name="c_Celtic DCF_Comparativo VP MKT 2008 v1_So 2008" xfId="6721" xr:uid="{00000000-0005-0000-0000-0000BE040000}"/>
    <cellStyle name="c_Celtic DCF_Comparativo VP TEC 2008 v1_So 2008" xfId="6722" xr:uid="{00000000-0005-0000-0000-0000BF040000}"/>
    <cellStyle name="c_Celtic DCF_Comparativo VP TEC 2008_Luiz Sergio" xfId="6723" xr:uid="{00000000-0005-0000-0000-0000C0040000}"/>
    <cellStyle name="c_Celtic DCF_Cópia de Modelo - Fluxo de Caixa Orcamento 09052009_V36_3" xfId="720" xr:uid="{00000000-0005-0000-0000-0000C1040000}"/>
    <cellStyle name="c_Celtic DCF_Fluxo de Caixa Orcamento FINAL_13052009" xfId="721" xr:uid="{00000000-0005-0000-0000-0000C2040000}"/>
    <cellStyle name="c_Celtic DCF_FM_dummyV4" xfId="722" xr:uid="{00000000-0005-0000-0000-0000C3040000}"/>
    <cellStyle name="c_Celtic DCF_lalur" xfId="723" xr:uid="{00000000-0005-0000-0000-0000C4040000}"/>
    <cellStyle name="c_Celtic DCF_Leasing_V3" xfId="724" xr:uid="{00000000-0005-0000-0000-0000C5040000}"/>
    <cellStyle name="c_Celtic DCF_MODELO PDP III" xfId="725" xr:uid="{00000000-0005-0000-0000-0000C6040000}"/>
    <cellStyle name="c_Celtic DCF_ORÇ_2009" xfId="726" xr:uid="{00000000-0005-0000-0000-0000C7040000}"/>
    <cellStyle name="c_Celtic DCF_Pasta2" xfId="727" xr:uid="{00000000-0005-0000-0000-0000C8040000}"/>
    <cellStyle name="c_Comparativo VP FIN v1_So 2008" xfId="6724" xr:uid="{00000000-0005-0000-0000-0000C9040000}"/>
    <cellStyle name="c_Comparativo VP MKT 2008 v1_So 2008" xfId="6725" xr:uid="{00000000-0005-0000-0000-0000CA040000}"/>
    <cellStyle name="c_Comparativo VP TEC 2008 v1_So 2008" xfId="6726" xr:uid="{00000000-0005-0000-0000-0000CB040000}"/>
    <cellStyle name="c_Comparativo VP TEC 2008_Luiz Sergio" xfId="6727" xr:uid="{00000000-0005-0000-0000-0000CC040000}"/>
    <cellStyle name="c_Controle - Dívidas_Orcamento" xfId="6728" xr:uid="{00000000-0005-0000-0000-0000CD040000}"/>
    <cellStyle name="c_Cópia de Modelo - Fluxo de Caixa Orcamento 09052009_V36_3" xfId="728" xr:uid="{00000000-0005-0000-0000-0000CE040000}"/>
    <cellStyle name="c_Credit (2)" xfId="729" xr:uid="{00000000-0005-0000-0000-0000CF040000}"/>
    <cellStyle name="c_Credit (2)_Comparativo VP FIN v1_So 2008" xfId="6729" xr:uid="{00000000-0005-0000-0000-0000D0040000}"/>
    <cellStyle name="c_Credit (2)_Comparativo VP MKT 2008 v1_So 2008" xfId="6730" xr:uid="{00000000-0005-0000-0000-0000D1040000}"/>
    <cellStyle name="c_Credit (2)_Comparativo VP TEC 2008 v1_So 2008" xfId="6731" xr:uid="{00000000-0005-0000-0000-0000D2040000}"/>
    <cellStyle name="c_Credit (2)_Comparativo VP TEC 2008_Luiz Sergio" xfId="6732" xr:uid="{00000000-0005-0000-0000-0000D3040000}"/>
    <cellStyle name="c_Credit (2)_Cópia de Modelo - Fluxo de Caixa Orcamento 09052009_V36_3" xfId="730" xr:uid="{00000000-0005-0000-0000-0000D4040000}"/>
    <cellStyle name="c_Credit (2)_Fluxo de Caixa Orcamento FINAL_13052009" xfId="731" xr:uid="{00000000-0005-0000-0000-0000D5040000}"/>
    <cellStyle name="c_Credit (2)_FM_dummyV4" xfId="732" xr:uid="{00000000-0005-0000-0000-0000D6040000}"/>
    <cellStyle name="c_Credit (2)_lalur" xfId="733" xr:uid="{00000000-0005-0000-0000-0000D7040000}"/>
    <cellStyle name="c_Credit (2)_Leasing_V3" xfId="734" xr:uid="{00000000-0005-0000-0000-0000D8040000}"/>
    <cellStyle name="c_Credit (2)_MODELO PDP III" xfId="735" xr:uid="{00000000-0005-0000-0000-0000D9040000}"/>
    <cellStyle name="c_Credit (2)_ORÇ_2009" xfId="736" xr:uid="{00000000-0005-0000-0000-0000DA040000}"/>
    <cellStyle name="c_Credit (2)_Pasta2" xfId="737" xr:uid="{00000000-0005-0000-0000-0000DB040000}"/>
    <cellStyle name="c_Credit Buildup (2)" xfId="738" xr:uid="{00000000-0005-0000-0000-0000DC040000}"/>
    <cellStyle name="c_Credit Buildup (2)_Comparativo VP FIN v1_So 2008" xfId="6733" xr:uid="{00000000-0005-0000-0000-0000DD040000}"/>
    <cellStyle name="c_Credit Buildup (2)_Comparativo VP MKT 2008 v1_So 2008" xfId="6734" xr:uid="{00000000-0005-0000-0000-0000DE040000}"/>
    <cellStyle name="c_Credit Buildup (2)_Comparativo VP TEC 2008 v1_So 2008" xfId="6735" xr:uid="{00000000-0005-0000-0000-0000DF040000}"/>
    <cellStyle name="c_Credit Buildup (2)_Comparativo VP TEC 2008_Luiz Sergio" xfId="6736" xr:uid="{00000000-0005-0000-0000-0000E0040000}"/>
    <cellStyle name="c_Credit Buildup (2)_Cópia de Modelo - Fluxo de Caixa Orcamento 09052009_V36_3" xfId="739" xr:uid="{00000000-0005-0000-0000-0000E1040000}"/>
    <cellStyle name="c_Credit Buildup (2)_Fluxo de Caixa Orcamento FINAL_13052009" xfId="740" xr:uid="{00000000-0005-0000-0000-0000E2040000}"/>
    <cellStyle name="c_Credit Buildup (2)_FM_dummyV4" xfId="741" xr:uid="{00000000-0005-0000-0000-0000E3040000}"/>
    <cellStyle name="c_Credit Buildup (2)_lalur" xfId="742" xr:uid="{00000000-0005-0000-0000-0000E4040000}"/>
    <cellStyle name="c_Credit Buildup (2)_Leasing_V3" xfId="743" xr:uid="{00000000-0005-0000-0000-0000E5040000}"/>
    <cellStyle name="c_Credit Buildup (2)_MODELO PDP III" xfId="744" xr:uid="{00000000-0005-0000-0000-0000E6040000}"/>
    <cellStyle name="c_Credit Buildup (2)_ORÇ_2009" xfId="745" xr:uid="{00000000-0005-0000-0000-0000E7040000}"/>
    <cellStyle name="c_Credit Buildup (2)_Pasta2" xfId="746" xr:uid="{00000000-0005-0000-0000-0000E8040000}"/>
    <cellStyle name="c_CredSens" xfId="747" xr:uid="{00000000-0005-0000-0000-0000E9040000}"/>
    <cellStyle name="c_CredSens_Comparativo VP FIN v1_So 2008" xfId="6737" xr:uid="{00000000-0005-0000-0000-0000EA040000}"/>
    <cellStyle name="c_CredSens_Comparativo VP MKT 2008 v1_So 2008" xfId="6738" xr:uid="{00000000-0005-0000-0000-0000EB040000}"/>
    <cellStyle name="c_CredSens_Comparativo VP TEC 2008 v1_So 2008" xfId="6739" xr:uid="{00000000-0005-0000-0000-0000EC040000}"/>
    <cellStyle name="c_CredSens_Comparativo VP TEC 2008_Luiz Sergio" xfId="6740" xr:uid="{00000000-0005-0000-0000-0000ED040000}"/>
    <cellStyle name="c_CredSens_Cópia de Modelo - Fluxo de Caixa Orcamento 09052009_V36_3" xfId="748" xr:uid="{00000000-0005-0000-0000-0000EE040000}"/>
    <cellStyle name="c_CredSens_Fluxo de Caixa Orcamento FINAL_13052009" xfId="749" xr:uid="{00000000-0005-0000-0000-0000EF040000}"/>
    <cellStyle name="c_CredSens_FM_dummyV4" xfId="750" xr:uid="{00000000-0005-0000-0000-0000F0040000}"/>
    <cellStyle name="c_CredSens_lalur" xfId="751" xr:uid="{00000000-0005-0000-0000-0000F1040000}"/>
    <cellStyle name="c_CredSens_Leasing_V3" xfId="752" xr:uid="{00000000-0005-0000-0000-0000F2040000}"/>
    <cellStyle name="c_CredSens_MODELO PDP III" xfId="753" xr:uid="{00000000-0005-0000-0000-0000F3040000}"/>
    <cellStyle name="c_CredSens_ORÇ_2009" xfId="754" xr:uid="{00000000-0005-0000-0000-0000F4040000}"/>
    <cellStyle name="c_CredSens_Pasta2" xfId="755" xr:uid="{00000000-0005-0000-0000-0000F5040000}"/>
    <cellStyle name="c_Daily Treasury Report- Fevereiro" xfId="756" xr:uid="{00000000-0005-0000-0000-0000F6040000}"/>
    <cellStyle name="c_Daily Treasury Report- Fevereiro_BNDES - Calculo novo" xfId="6741" xr:uid="{00000000-0005-0000-0000-0000F7040000}"/>
    <cellStyle name="c_Daily Treasury Report- Fevereiro_BNDES - NOVO" xfId="6742" xr:uid="{00000000-0005-0000-0000-0000F8040000}"/>
    <cellStyle name="c_Daily Treasury Report- Fevereiro_Controle Dívida LP" xfId="6743" xr:uid="{00000000-0005-0000-0000-0000F9040000}"/>
    <cellStyle name="c_Daily Treasury Report- Fevereiro_Controle Dívida LP - NOVO" xfId="6744" xr:uid="{00000000-0005-0000-0000-0000FA040000}"/>
    <cellStyle name="c_Daily Treasury Report- Fevereiro_Controle Empréstimos" xfId="6745" xr:uid="{00000000-0005-0000-0000-0000FB040000}"/>
    <cellStyle name="c_Daily Treasury Report- Fevereiro_Emprest CSFB OK" xfId="6746" xr:uid="{00000000-0005-0000-0000-0000FC040000}"/>
    <cellStyle name="c_Daily Treasury Report- Fevereiro_Novo Financiamento BNDES" xfId="6747" xr:uid="{00000000-0005-0000-0000-0000FD040000}"/>
    <cellStyle name="c_Daily Treasury Report- Fevereiro_Suporte DFs - V2.0" xfId="6748" xr:uid="{00000000-0005-0000-0000-0000FE040000}"/>
    <cellStyle name="c_Daily Treasury Report- Fevereiro_teste" xfId="6749" xr:uid="{00000000-0005-0000-0000-0000FF040000}"/>
    <cellStyle name="c_DCF Inputs (2)" xfId="757" xr:uid="{00000000-0005-0000-0000-000000050000}"/>
    <cellStyle name="c_DCF Inputs (2)_Comparativo VP FIN v1_So 2008" xfId="6750" xr:uid="{00000000-0005-0000-0000-000001050000}"/>
    <cellStyle name="c_DCF Inputs (2)_Comparativo VP MKT 2008 v1_So 2008" xfId="6751" xr:uid="{00000000-0005-0000-0000-000002050000}"/>
    <cellStyle name="c_DCF Inputs (2)_Comparativo VP TEC 2008 v1_So 2008" xfId="6752" xr:uid="{00000000-0005-0000-0000-000003050000}"/>
    <cellStyle name="c_DCF Inputs (2)_Comparativo VP TEC 2008_Luiz Sergio" xfId="6753" xr:uid="{00000000-0005-0000-0000-000004050000}"/>
    <cellStyle name="c_DCF Inputs (2)_Cópia de Modelo - Fluxo de Caixa Orcamento 09052009_V36_3" xfId="758" xr:uid="{00000000-0005-0000-0000-000005050000}"/>
    <cellStyle name="c_DCF Inputs (2)_Fluxo de Caixa Orcamento FINAL_13052009" xfId="759" xr:uid="{00000000-0005-0000-0000-000006050000}"/>
    <cellStyle name="c_DCF Inputs (2)_FM_dummyV4" xfId="760" xr:uid="{00000000-0005-0000-0000-000007050000}"/>
    <cellStyle name="c_DCF Inputs (2)_lalur" xfId="761" xr:uid="{00000000-0005-0000-0000-000008050000}"/>
    <cellStyle name="c_DCF Inputs (2)_Leasing_V3" xfId="762" xr:uid="{00000000-0005-0000-0000-000009050000}"/>
    <cellStyle name="c_DCF Inputs (2)_MODELO PDP III" xfId="763" xr:uid="{00000000-0005-0000-0000-00000A050000}"/>
    <cellStyle name="c_DCF Inputs (2)_ORÇ_2009" xfId="764" xr:uid="{00000000-0005-0000-0000-00000B050000}"/>
    <cellStyle name="c_DCF Inputs (2)_Pasta2" xfId="765" xr:uid="{00000000-0005-0000-0000-00000C050000}"/>
    <cellStyle name="c_DCF Matrix (2)" xfId="766" xr:uid="{00000000-0005-0000-0000-00000D050000}"/>
    <cellStyle name="c_DCF Matrix (2)_Comparativo VP FIN v1_So 2008" xfId="6754" xr:uid="{00000000-0005-0000-0000-00000E050000}"/>
    <cellStyle name="c_DCF Matrix (2)_Comparativo VP MKT 2008 v1_So 2008" xfId="6755" xr:uid="{00000000-0005-0000-0000-00000F050000}"/>
    <cellStyle name="c_DCF Matrix (2)_Comparativo VP TEC 2008 v1_So 2008" xfId="6756" xr:uid="{00000000-0005-0000-0000-000010050000}"/>
    <cellStyle name="c_DCF Matrix (2)_Comparativo VP TEC 2008_Luiz Sergio" xfId="6757" xr:uid="{00000000-0005-0000-0000-000011050000}"/>
    <cellStyle name="c_DCF Matrix (2)_Cópia de Modelo - Fluxo de Caixa Orcamento 09052009_V36_3" xfId="767" xr:uid="{00000000-0005-0000-0000-000012050000}"/>
    <cellStyle name="c_DCF Matrix (2)_Fluxo de Caixa Orcamento FINAL_13052009" xfId="768" xr:uid="{00000000-0005-0000-0000-000013050000}"/>
    <cellStyle name="c_DCF Matrix (2)_FM_dummyV4" xfId="769" xr:uid="{00000000-0005-0000-0000-000014050000}"/>
    <cellStyle name="c_DCF Matrix (2)_lalur" xfId="770" xr:uid="{00000000-0005-0000-0000-000015050000}"/>
    <cellStyle name="c_DCF Matrix (2)_Leasing_V3" xfId="771" xr:uid="{00000000-0005-0000-0000-000016050000}"/>
    <cellStyle name="c_DCF Matrix (2)_MODELO PDP III" xfId="772" xr:uid="{00000000-0005-0000-0000-000017050000}"/>
    <cellStyle name="c_DCF Matrix (2)_ORÇ_2009" xfId="773" xr:uid="{00000000-0005-0000-0000-000018050000}"/>
    <cellStyle name="c_DCF Matrix (2)_Pasta2" xfId="774" xr:uid="{00000000-0005-0000-0000-000019050000}"/>
    <cellStyle name="c_DCF output" xfId="775" xr:uid="{00000000-0005-0000-0000-00001A050000}"/>
    <cellStyle name="c_DCF output_Comparativo VP FIN v1_So 2008" xfId="6758" xr:uid="{00000000-0005-0000-0000-00001B050000}"/>
    <cellStyle name="c_DCF output_Comparativo VP MKT 2008 v1_So 2008" xfId="6759" xr:uid="{00000000-0005-0000-0000-00001C050000}"/>
    <cellStyle name="c_DCF output_Comparativo VP TEC 2008 v1_So 2008" xfId="6760" xr:uid="{00000000-0005-0000-0000-00001D050000}"/>
    <cellStyle name="c_DCF output_Comparativo VP TEC 2008_Luiz Sergio" xfId="6761" xr:uid="{00000000-0005-0000-0000-00001E050000}"/>
    <cellStyle name="c_DCF output_Cópia de Modelo - Fluxo de Caixa Orcamento 09052009_V36_3" xfId="776" xr:uid="{00000000-0005-0000-0000-00001F050000}"/>
    <cellStyle name="c_DCF output_Fluxo de Caixa Orcamento FINAL_13052009" xfId="777" xr:uid="{00000000-0005-0000-0000-000020050000}"/>
    <cellStyle name="c_DCF output_FM_dummyV4" xfId="778" xr:uid="{00000000-0005-0000-0000-000021050000}"/>
    <cellStyle name="c_DCF output_lalur" xfId="779" xr:uid="{00000000-0005-0000-0000-000022050000}"/>
    <cellStyle name="c_DCF output_Leasing_V3" xfId="780" xr:uid="{00000000-0005-0000-0000-000023050000}"/>
    <cellStyle name="c_DCF output_MODELO PDP III" xfId="781" xr:uid="{00000000-0005-0000-0000-000024050000}"/>
    <cellStyle name="c_DCF output_ORÇ_2009" xfId="782" xr:uid="{00000000-0005-0000-0000-000025050000}"/>
    <cellStyle name="c_DCF output_Pasta2" xfId="783" xr:uid="{00000000-0005-0000-0000-000026050000}"/>
    <cellStyle name="c_Deal" xfId="784" xr:uid="{00000000-0005-0000-0000-000027050000}"/>
    <cellStyle name="c_Deal_Comparativo VP FIN v1_So 2008" xfId="6762" xr:uid="{00000000-0005-0000-0000-000028050000}"/>
    <cellStyle name="c_Deal_Comparativo VP MKT 2008 v1_So 2008" xfId="6763" xr:uid="{00000000-0005-0000-0000-000029050000}"/>
    <cellStyle name="c_Deal_Comparativo VP TEC 2008 v1_So 2008" xfId="6764" xr:uid="{00000000-0005-0000-0000-00002A050000}"/>
    <cellStyle name="c_Deal_Comparativo VP TEC 2008_Luiz Sergio" xfId="6765" xr:uid="{00000000-0005-0000-0000-00002B050000}"/>
    <cellStyle name="c_Deal_Cópia de Modelo - Fluxo de Caixa Orcamento 09052009_V36_3" xfId="785" xr:uid="{00000000-0005-0000-0000-00002C050000}"/>
    <cellStyle name="c_Deal_Fluxo de Caixa Orcamento FINAL_13052009" xfId="786" xr:uid="{00000000-0005-0000-0000-00002D050000}"/>
    <cellStyle name="c_Deal_FM_dummyV4" xfId="787" xr:uid="{00000000-0005-0000-0000-00002E050000}"/>
    <cellStyle name="c_Deal_lalur" xfId="788" xr:uid="{00000000-0005-0000-0000-00002F050000}"/>
    <cellStyle name="c_Deal_Leasing_V3" xfId="789" xr:uid="{00000000-0005-0000-0000-000030050000}"/>
    <cellStyle name="c_Deal_MODELO PDP III" xfId="790" xr:uid="{00000000-0005-0000-0000-000031050000}"/>
    <cellStyle name="c_Deal_ORÇ_2009" xfId="791" xr:uid="{00000000-0005-0000-0000-000032050000}"/>
    <cellStyle name="c_Deal_Pasta2" xfId="792" xr:uid="{00000000-0005-0000-0000-000033050000}"/>
    <cellStyle name="c_Dental (2)" xfId="793" xr:uid="{00000000-0005-0000-0000-000034050000}"/>
    <cellStyle name="c_Dental (2)_Comparativo VP FIN v1_So 2008" xfId="6766" xr:uid="{00000000-0005-0000-0000-000035050000}"/>
    <cellStyle name="c_Dental (2)_Comparativo VP MKT 2008 v1_So 2008" xfId="6767" xr:uid="{00000000-0005-0000-0000-000036050000}"/>
    <cellStyle name="c_Dental (2)_Comparativo VP TEC 2008 v1_So 2008" xfId="6768" xr:uid="{00000000-0005-0000-0000-000037050000}"/>
    <cellStyle name="c_Dental (2)_Comparativo VP TEC 2008_Luiz Sergio" xfId="6769" xr:uid="{00000000-0005-0000-0000-000038050000}"/>
    <cellStyle name="c_Dental (2)_Cópia de Modelo - Fluxo de Caixa Orcamento 09052009_V36_3" xfId="794" xr:uid="{00000000-0005-0000-0000-000039050000}"/>
    <cellStyle name="c_Dental (2)_Fluxo de Caixa Orcamento FINAL_13052009" xfId="795" xr:uid="{00000000-0005-0000-0000-00003A050000}"/>
    <cellStyle name="c_Dental (2)_FM_dummyV4" xfId="796" xr:uid="{00000000-0005-0000-0000-00003B050000}"/>
    <cellStyle name="c_Dental (2)_lalur" xfId="797" xr:uid="{00000000-0005-0000-0000-00003C050000}"/>
    <cellStyle name="c_Dental (2)_Leasing_V3" xfId="798" xr:uid="{00000000-0005-0000-0000-00003D050000}"/>
    <cellStyle name="c_Dental (2)_MODELO PDP III" xfId="799" xr:uid="{00000000-0005-0000-0000-00003E050000}"/>
    <cellStyle name="c_Dental (2)_ORÇ_2009" xfId="800" xr:uid="{00000000-0005-0000-0000-00003F050000}"/>
    <cellStyle name="c_Dental (2)_Pasta2" xfId="801" xr:uid="{00000000-0005-0000-0000-000040050000}"/>
    <cellStyle name="c_Earnings" xfId="802" xr:uid="{00000000-0005-0000-0000-000041050000}"/>
    <cellStyle name="c_Earnings (2)" xfId="803" xr:uid="{00000000-0005-0000-0000-000042050000}"/>
    <cellStyle name="c_Earnings (2)_Comparativo VP FIN v1_So 2008" xfId="6770" xr:uid="{00000000-0005-0000-0000-000043050000}"/>
    <cellStyle name="c_Earnings (2)_Comparativo VP MKT 2008 v1_So 2008" xfId="6771" xr:uid="{00000000-0005-0000-0000-000044050000}"/>
    <cellStyle name="c_Earnings (2)_Comparativo VP TEC 2008 v1_So 2008" xfId="6772" xr:uid="{00000000-0005-0000-0000-000045050000}"/>
    <cellStyle name="c_Earnings (2)_Comparativo VP TEC 2008_Luiz Sergio" xfId="6773" xr:uid="{00000000-0005-0000-0000-000046050000}"/>
    <cellStyle name="c_Earnings (2)_Cópia de Modelo - Fluxo de Caixa Orcamento 09052009_V36_3" xfId="804" xr:uid="{00000000-0005-0000-0000-000047050000}"/>
    <cellStyle name="c_Earnings (2)_Fluxo de Caixa Orcamento FINAL_13052009" xfId="805" xr:uid="{00000000-0005-0000-0000-000048050000}"/>
    <cellStyle name="c_Earnings (2)_FM_dummyV4" xfId="806" xr:uid="{00000000-0005-0000-0000-000049050000}"/>
    <cellStyle name="c_Earnings (2)_lalur" xfId="807" xr:uid="{00000000-0005-0000-0000-00004A050000}"/>
    <cellStyle name="c_Earnings (2)_Leasing_V3" xfId="808" xr:uid="{00000000-0005-0000-0000-00004B050000}"/>
    <cellStyle name="c_Earnings (2)_MODELO PDP III" xfId="809" xr:uid="{00000000-0005-0000-0000-00004C050000}"/>
    <cellStyle name="c_Earnings (2)_ORÇ_2009" xfId="810" xr:uid="{00000000-0005-0000-0000-00004D050000}"/>
    <cellStyle name="c_Earnings (2)_Pasta2" xfId="811" xr:uid="{00000000-0005-0000-0000-00004E050000}"/>
    <cellStyle name="c_Earnings_Comparativo VP FIN v1_So 2008" xfId="6774" xr:uid="{00000000-0005-0000-0000-00004F050000}"/>
    <cellStyle name="c_Earnings_Comparativo VP MKT 2008 v1_So 2008" xfId="6775" xr:uid="{00000000-0005-0000-0000-000050050000}"/>
    <cellStyle name="c_Earnings_Comparativo VP TEC 2008 v1_So 2008" xfId="6776" xr:uid="{00000000-0005-0000-0000-000051050000}"/>
    <cellStyle name="c_Earnings_Comparativo VP TEC 2008_Luiz Sergio" xfId="6777" xr:uid="{00000000-0005-0000-0000-000052050000}"/>
    <cellStyle name="c_Earnings_Cópia de Modelo - Fluxo de Caixa Orcamento 09052009_V36_3" xfId="812" xr:uid="{00000000-0005-0000-0000-000053050000}"/>
    <cellStyle name="c_Earnings_Fluxo de Caixa Orcamento FINAL_13052009" xfId="813" xr:uid="{00000000-0005-0000-0000-000054050000}"/>
    <cellStyle name="c_Earnings_FM_dummyV4" xfId="814" xr:uid="{00000000-0005-0000-0000-000055050000}"/>
    <cellStyle name="c_Earnings_lalur" xfId="815" xr:uid="{00000000-0005-0000-0000-000056050000}"/>
    <cellStyle name="c_Earnings_Leasing_V3" xfId="816" xr:uid="{00000000-0005-0000-0000-000057050000}"/>
    <cellStyle name="c_Earnings_MODELO PDP III" xfId="817" xr:uid="{00000000-0005-0000-0000-000058050000}"/>
    <cellStyle name="c_Earnings_ORÇ_2009" xfId="818" xr:uid="{00000000-0005-0000-0000-000059050000}"/>
    <cellStyle name="c_Earnings_Pasta2" xfId="819" xr:uid="{00000000-0005-0000-0000-00005A050000}"/>
    <cellStyle name="c_East Coast (2)" xfId="820" xr:uid="{00000000-0005-0000-0000-00005B050000}"/>
    <cellStyle name="c_East Coast (2)_Comparativo VP FIN v1_So 2008" xfId="6778" xr:uid="{00000000-0005-0000-0000-00005C050000}"/>
    <cellStyle name="c_East Coast (2)_Comparativo VP MKT 2008 v1_So 2008" xfId="6779" xr:uid="{00000000-0005-0000-0000-00005D050000}"/>
    <cellStyle name="c_East Coast (2)_Comparativo VP TEC 2008 v1_So 2008" xfId="6780" xr:uid="{00000000-0005-0000-0000-00005E050000}"/>
    <cellStyle name="c_East Coast (2)_Comparativo VP TEC 2008_Luiz Sergio" xfId="6781" xr:uid="{00000000-0005-0000-0000-00005F050000}"/>
    <cellStyle name="c_East Coast (2)_Cópia de Modelo - Fluxo de Caixa Orcamento 09052009_V36_3" xfId="821" xr:uid="{00000000-0005-0000-0000-000060050000}"/>
    <cellStyle name="c_East Coast (2)_Fluxo de Caixa Orcamento FINAL_13052009" xfId="822" xr:uid="{00000000-0005-0000-0000-000061050000}"/>
    <cellStyle name="c_East Coast (2)_FM_dummyV4" xfId="823" xr:uid="{00000000-0005-0000-0000-000062050000}"/>
    <cellStyle name="c_East Coast (2)_lalur" xfId="824" xr:uid="{00000000-0005-0000-0000-000063050000}"/>
    <cellStyle name="c_East Coast (2)_Leasing_V3" xfId="825" xr:uid="{00000000-0005-0000-0000-000064050000}"/>
    <cellStyle name="c_East Coast (2)_MODELO PDP III" xfId="826" xr:uid="{00000000-0005-0000-0000-000065050000}"/>
    <cellStyle name="c_East Coast (2)_ORÇ_2009" xfId="827" xr:uid="{00000000-0005-0000-0000-000066050000}"/>
    <cellStyle name="c_East Coast (2)_Pasta2" xfId="828" xr:uid="{00000000-0005-0000-0000-000067050000}"/>
    <cellStyle name="c_Florida (2)" xfId="829" xr:uid="{00000000-0005-0000-0000-000068050000}"/>
    <cellStyle name="c_Florida (2)_Comparativo VP FIN v1_So 2008" xfId="6782" xr:uid="{00000000-0005-0000-0000-000069050000}"/>
    <cellStyle name="c_Florida (2)_Comparativo VP MKT 2008 v1_So 2008" xfId="6783" xr:uid="{00000000-0005-0000-0000-00006A050000}"/>
    <cellStyle name="c_Florida (2)_Comparativo VP TEC 2008 v1_So 2008" xfId="6784" xr:uid="{00000000-0005-0000-0000-00006B050000}"/>
    <cellStyle name="c_Florida (2)_Comparativo VP TEC 2008_Luiz Sergio" xfId="6785" xr:uid="{00000000-0005-0000-0000-00006C050000}"/>
    <cellStyle name="c_Florida (2)_Cópia de Modelo - Fluxo de Caixa Orcamento 09052009_V36_3" xfId="830" xr:uid="{00000000-0005-0000-0000-00006D050000}"/>
    <cellStyle name="c_Florida (2)_Fluxo de Caixa Orcamento FINAL_13052009" xfId="831" xr:uid="{00000000-0005-0000-0000-00006E050000}"/>
    <cellStyle name="c_Florida (2)_FM_dummyV4" xfId="832" xr:uid="{00000000-0005-0000-0000-00006F050000}"/>
    <cellStyle name="c_Florida (2)_lalur" xfId="833" xr:uid="{00000000-0005-0000-0000-000070050000}"/>
    <cellStyle name="c_Florida (2)_Leasing_V3" xfId="834" xr:uid="{00000000-0005-0000-0000-000071050000}"/>
    <cellStyle name="c_Florida (2)_MODELO PDP III" xfId="835" xr:uid="{00000000-0005-0000-0000-000072050000}"/>
    <cellStyle name="c_Florida (2)_ORÇ_2009" xfId="836" xr:uid="{00000000-0005-0000-0000-000073050000}"/>
    <cellStyle name="c_Florida (2)_Pasta2" xfId="837" xr:uid="{00000000-0005-0000-0000-000074050000}"/>
    <cellStyle name="c_Fluxo de Caixa Orcamento FINAL_13052009" xfId="838" xr:uid="{00000000-0005-0000-0000-000075050000}"/>
    <cellStyle name="c_FM_dummyV4" xfId="839" xr:uid="{00000000-0005-0000-0000-000076050000}"/>
    <cellStyle name="c_Georgia (2)" xfId="840" xr:uid="{00000000-0005-0000-0000-000077050000}"/>
    <cellStyle name="c_Georgia (2)_Comparativo VP FIN v1_So 2008" xfId="6786" xr:uid="{00000000-0005-0000-0000-000078050000}"/>
    <cellStyle name="c_Georgia (2)_Comparativo VP MKT 2008 v1_So 2008" xfId="6787" xr:uid="{00000000-0005-0000-0000-000079050000}"/>
    <cellStyle name="c_Georgia (2)_Comparativo VP TEC 2008 v1_So 2008" xfId="6788" xr:uid="{00000000-0005-0000-0000-00007A050000}"/>
    <cellStyle name="c_Georgia (2)_Comparativo VP TEC 2008_Luiz Sergio" xfId="6789" xr:uid="{00000000-0005-0000-0000-00007B050000}"/>
    <cellStyle name="c_Georgia (2)_Cópia de Modelo - Fluxo de Caixa Orcamento 09052009_V36_3" xfId="841" xr:uid="{00000000-0005-0000-0000-00007C050000}"/>
    <cellStyle name="c_Georgia (2)_Fluxo de Caixa Orcamento FINAL_13052009" xfId="842" xr:uid="{00000000-0005-0000-0000-00007D050000}"/>
    <cellStyle name="c_Georgia (2)_FM_dummyV4" xfId="843" xr:uid="{00000000-0005-0000-0000-00007E050000}"/>
    <cellStyle name="c_Georgia (2)_lalur" xfId="844" xr:uid="{00000000-0005-0000-0000-00007F050000}"/>
    <cellStyle name="c_Georgia (2)_Leasing_V3" xfId="845" xr:uid="{00000000-0005-0000-0000-000080050000}"/>
    <cellStyle name="c_Georgia (2)_MODELO PDP III" xfId="846" xr:uid="{00000000-0005-0000-0000-000081050000}"/>
    <cellStyle name="c_Georgia (2)_ORÇ_2009" xfId="847" xr:uid="{00000000-0005-0000-0000-000082050000}"/>
    <cellStyle name="c_Georgia (2)_Pasta2" xfId="848" xr:uid="{00000000-0005-0000-0000-000083050000}"/>
    <cellStyle name="c_Hard Rock" xfId="849" xr:uid="{00000000-0005-0000-0000-000084050000}"/>
    <cellStyle name="c_Hard Rock (2)" xfId="850" xr:uid="{00000000-0005-0000-0000-000085050000}"/>
    <cellStyle name="c_Hard Rock (2)_Comparativo VP FIN v1_So 2008" xfId="6790" xr:uid="{00000000-0005-0000-0000-000086050000}"/>
    <cellStyle name="c_Hard Rock (2)_Comparativo VP MKT 2008 v1_So 2008" xfId="6791" xr:uid="{00000000-0005-0000-0000-000087050000}"/>
    <cellStyle name="c_Hard Rock (2)_Comparativo VP TEC 2008 v1_So 2008" xfId="6792" xr:uid="{00000000-0005-0000-0000-000088050000}"/>
    <cellStyle name="c_Hard Rock (2)_Comparativo VP TEC 2008_Luiz Sergio" xfId="6793" xr:uid="{00000000-0005-0000-0000-000089050000}"/>
    <cellStyle name="c_Hard Rock (2)_Cópia de Modelo - Fluxo de Caixa Orcamento 09052009_V36_3" xfId="851" xr:uid="{00000000-0005-0000-0000-00008A050000}"/>
    <cellStyle name="c_Hard Rock (2)_Fluxo de Caixa Orcamento FINAL_13052009" xfId="852" xr:uid="{00000000-0005-0000-0000-00008B050000}"/>
    <cellStyle name="c_Hard Rock (2)_FM_dummyV4" xfId="853" xr:uid="{00000000-0005-0000-0000-00008C050000}"/>
    <cellStyle name="c_Hard Rock (2)_lalur" xfId="854" xr:uid="{00000000-0005-0000-0000-00008D050000}"/>
    <cellStyle name="c_Hard Rock (2)_Leasing_V3" xfId="855" xr:uid="{00000000-0005-0000-0000-00008E050000}"/>
    <cellStyle name="c_Hard Rock (2)_MODELO PDP III" xfId="856" xr:uid="{00000000-0005-0000-0000-00008F050000}"/>
    <cellStyle name="c_Hard Rock (2)_ORÇ_2009" xfId="857" xr:uid="{00000000-0005-0000-0000-000090050000}"/>
    <cellStyle name="c_Hard Rock (2)_Pasta2" xfId="858" xr:uid="{00000000-0005-0000-0000-000091050000}"/>
    <cellStyle name="c_Hard Rock_Comparativo VP FIN v1_So 2008" xfId="6794" xr:uid="{00000000-0005-0000-0000-000092050000}"/>
    <cellStyle name="c_Hard Rock_Comparativo VP MKT 2008 v1_So 2008" xfId="6795" xr:uid="{00000000-0005-0000-0000-000093050000}"/>
    <cellStyle name="c_Hard Rock_Comparativo VP TEC 2008 v1_So 2008" xfId="6796" xr:uid="{00000000-0005-0000-0000-000094050000}"/>
    <cellStyle name="c_Hard Rock_Comparativo VP TEC 2008_Luiz Sergio" xfId="6797" xr:uid="{00000000-0005-0000-0000-000095050000}"/>
    <cellStyle name="c_Hard Rock_Cópia de Modelo - Fluxo de Caixa Orcamento 09052009_V36_3" xfId="859" xr:uid="{00000000-0005-0000-0000-000096050000}"/>
    <cellStyle name="c_Hard Rock_Fluxo de Caixa Orcamento FINAL_13052009" xfId="860" xr:uid="{00000000-0005-0000-0000-000097050000}"/>
    <cellStyle name="c_Hard Rock_FM_dummyV4" xfId="861" xr:uid="{00000000-0005-0000-0000-000098050000}"/>
    <cellStyle name="c_Hard Rock_lalur" xfId="862" xr:uid="{00000000-0005-0000-0000-000099050000}"/>
    <cellStyle name="c_Hard Rock_Leasing_V3" xfId="863" xr:uid="{00000000-0005-0000-0000-00009A050000}"/>
    <cellStyle name="c_Hard Rock_MODELO PDP III" xfId="864" xr:uid="{00000000-0005-0000-0000-00009B050000}"/>
    <cellStyle name="c_Hard Rock_ORÇ_2009" xfId="865" xr:uid="{00000000-0005-0000-0000-00009C050000}"/>
    <cellStyle name="c_Hard Rock_Pasta2" xfId="866" xr:uid="{00000000-0005-0000-0000-00009D050000}"/>
    <cellStyle name="c_HardInc " xfId="867" xr:uid="{00000000-0005-0000-0000-00009E050000}"/>
    <cellStyle name="c_HardInc  (2)" xfId="868" xr:uid="{00000000-0005-0000-0000-00009F050000}"/>
    <cellStyle name="c_HardInc  (2)_Comparativo VP FIN v1_So 2008" xfId="6798" xr:uid="{00000000-0005-0000-0000-0000A0050000}"/>
    <cellStyle name="c_HardInc  (2)_Comparativo VP MKT 2008 v1_So 2008" xfId="6799" xr:uid="{00000000-0005-0000-0000-0000A1050000}"/>
    <cellStyle name="c_HardInc  (2)_Comparativo VP TEC 2008 v1_So 2008" xfId="6800" xr:uid="{00000000-0005-0000-0000-0000A2050000}"/>
    <cellStyle name="c_HardInc  (2)_Comparativo VP TEC 2008_Luiz Sergio" xfId="6801" xr:uid="{00000000-0005-0000-0000-0000A3050000}"/>
    <cellStyle name="c_HardInc  (2)_Cópia de Modelo - Fluxo de Caixa Orcamento 09052009_V36_3" xfId="869" xr:uid="{00000000-0005-0000-0000-0000A4050000}"/>
    <cellStyle name="c_HardInc  (2)_Fluxo de Caixa Orcamento FINAL_13052009" xfId="870" xr:uid="{00000000-0005-0000-0000-0000A5050000}"/>
    <cellStyle name="c_HardInc  (2)_FM_dummyV4" xfId="871" xr:uid="{00000000-0005-0000-0000-0000A6050000}"/>
    <cellStyle name="c_HardInc  (2)_lalur" xfId="872" xr:uid="{00000000-0005-0000-0000-0000A7050000}"/>
    <cellStyle name="c_HardInc  (2)_Leasing_V3" xfId="873" xr:uid="{00000000-0005-0000-0000-0000A8050000}"/>
    <cellStyle name="c_HardInc  (2)_MODELO PDP III" xfId="874" xr:uid="{00000000-0005-0000-0000-0000A9050000}"/>
    <cellStyle name="c_HardInc  (2)_ORÇ_2009" xfId="875" xr:uid="{00000000-0005-0000-0000-0000AA050000}"/>
    <cellStyle name="c_HardInc  (2)_Pasta2" xfId="876" xr:uid="{00000000-0005-0000-0000-0000AB050000}"/>
    <cellStyle name="c_HardInc _Comparativo VP FIN v1_So 2008" xfId="6802" xr:uid="{00000000-0005-0000-0000-0000AC050000}"/>
    <cellStyle name="c_HardInc _Comparativo VP MKT 2008 v1_So 2008" xfId="6803" xr:uid="{00000000-0005-0000-0000-0000AD050000}"/>
    <cellStyle name="c_HardInc _Comparativo VP TEC 2008 v1_So 2008" xfId="6804" xr:uid="{00000000-0005-0000-0000-0000AE050000}"/>
    <cellStyle name="c_HardInc _Comparativo VP TEC 2008_Luiz Sergio" xfId="6805" xr:uid="{00000000-0005-0000-0000-0000AF050000}"/>
    <cellStyle name="c_HardInc _Cópia de Modelo - Fluxo de Caixa Orcamento 09052009_V36_3" xfId="877" xr:uid="{00000000-0005-0000-0000-0000B0050000}"/>
    <cellStyle name="c_HardInc _Fluxo de Caixa Orcamento FINAL_13052009" xfId="878" xr:uid="{00000000-0005-0000-0000-0000B1050000}"/>
    <cellStyle name="c_HardInc _FM_dummyV4" xfId="879" xr:uid="{00000000-0005-0000-0000-0000B2050000}"/>
    <cellStyle name="c_HardInc _lalur" xfId="880" xr:uid="{00000000-0005-0000-0000-0000B3050000}"/>
    <cellStyle name="c_HardInc _Leasing_V3" xfId="881" xr:uid="{00000000-0005-0000-0000-0000B4050000}"/>
    <cellStyle name="c_HardInc _MODELO PDP III" xfId="882" xr:uid="{00000000-0005-0000-0000-0000B5050000}"/>
    <cellStyle name="c_HardInc _ORÇ_2009" xfId="883" xr:uid="{00000000-0005-0000-0000-0000B6050000}"/>
    <cellStyle name="c_HardInc _Pasta2" xfId="884" xr:uid="{00000000-0005-0000-0000-0000B7050000}"/>
    <cellStyle name="c_Has-Gets (2)" xfId="885" xr:uid="{00000000-0005-0000-0000-0000B8050000}"/>
    <cellStyle name="c_Has-Gets (2)_Comparativo VP FIN v1_So 2008" xfId="6806" xr:uid="{00000000-0005-0000-0000-0000B9050000}"/>
    <cellStyle name="c_Has-Gets (2)_Comparativo VP MKT 2008 v1_So 2008" xfId="6807" xr:uid="{00000000-0005-0000-0000-0000BA050000}"/>
    <cellStyle name="c_Has-Gets (2)_Comparativo VP TEC 2008 v1_So 2008" xfId="6808" xr:uid="{00000000-0005-0000-0000-0000BB050000}"/>
    <cellStyle name="c_Has-Gets (2)_Comparativo VP TEC 2008_Luiz Sergio" xfId="6809" xr:uid="{00000000-0005-0000-0000-0000BC050000}"/>
    <cellStyle name="c_Has-Gets (2)_Cópia de Modelo - Fluxo de Caixa Orcamento 09052009_V36_3" xfId="886" xr:uid="{00000000-0005-0000-0000-0000BD050000}"/>
    <cellStyle name="c_Has-Gets (2)_Fluxo de Caixa Orcamento FINAL_13052009" xfId="887" xr:uid="{00000000-0005-0000-0000-0000BE050000}"/>
    <cellStyle name="c_Has-Gets (2)_FM_dummyV4" xfId="888" xr:uid="{00000000-0005-0000-0000-0000BF050000}"/>
    <cellStyle name="c_Has-Gets (2)_lalur" xfId="889" xr:uid="{00000000-0005-0000-0000-0000C0050000}"/>
    <cellStyle name="c_Has-Gets (2)_Leasing_V3" xfId="890" xr:uid="{00000000-0005-0000-0000-0000C1050000}"/>
    <cellStyle name="c_Has-Gets (2)_MODELO PDP III" xfId="891" xr:uid="{00000000-0005-0000-0000-0000C2050000}"/>
    <cellStyle name="c_Has-Gets (2)_ORÇ_2009" xfId="892" xr:uid="{00000000-0005-0000-0000-0000C3050000}"/>
    <cellStyle name="c_Has-Gets (2)_Pasta2" xfId="893" xr:uid="{00000000-0005-0000-0000-0000C4050000}"/>
    <cellStyle name="c_Hist Inputs (2)" xfId="894" xr:uid="{00000000-0005-0000-0000-0000C5050000}"/>
    <cellStyle name="c_Hist Inputs (2)_Comparativo VP FIN v1_So 2008" xfId="6810" xr:uid="{00000000-0005-0000-0000-0000C6050000}"/>
    <cellStyle name="c_Hist Inputs (2)_Comparativo VP MKT 2008 v1_So 2008" xfId="6811" xr:uid="{00000000-0005-0000-0000-0000C7050000}"/>
    <cellStyle name="c_Hist Inputs (2)_Comparativo VP TEC 2008 v1_So 2008" xfId="6812" xr:uid="{00000000-0005-0000-0000-0000C8050000}"/>
    <cellStyle name="c_Hist Inputs (2)_Comparativo VP TEC 2008_Luiz Sergio" xfId="6813" xr:uid="{00000000-0005-0000-0000-0000C9050000}"/>
    <cellStyle name="c_Hist Inputs (2)_Cópia de Modelo - Fluxo de Caixa Orcamento 09052009_V36_3" xfId="895" xr:uid="{00000000-0005-0000-0000-0000CA050000}"/>
    <cellStyle name="c_Hist Inputs (2)_Fluxo de Caixa Orcamento FINAL_13052009" xfId="896" xr:uid="{00000000-0005-0000-0000-0000CB050000}"/>
    <cellStyle name="c_Hist Inputs (2)_FM_dummyV4" xfId="897" xr:uid="{00000000-0005-0000-0000-0000CC050000}"/>
    <cellStyle name="c_Hist Inputs (2)_lalur" xfId="898" xr:uid="{00000000-0005-0000-0000-0000CD050000}"/>
    <cellStyle name="c_Hist Inputs (2)_Leasing_V3" xfId="899" xr:uid="{00000000-0005-0000-0000-0000CE050000}"/>
    <cellStyle name="c_Hist Inputs (2)_MODELO PDP III" xfId="900" xr:uid="{00000000-0005-0000-0000-0000CF050000}"/>
    <cellStyle name="c_Hist Inputs (2)_ORÇ_2009" xfId="901" xr:uid="{00000000-0005-0000-0000-0000D0050000}"/>
    <cellStyle name="c_Hist Inputs (2)_Pasta2" xfId="902" xr:uid="{00000000-0005-0000-0000-0000D1050000}"/>
    <cellStyle name="c_IRR Sensitivity (2)" xfId="903" xr:uid="{00000000-0005-0000-0000-0000D2050000}"/>
    <cellStyle name="c_IRR Sensitivity (2)_Comparativo VP FIN v1_So 2008" xfId="6814" xr:uid="{00000000-0005-0000-0000-0000D3050000}"/>
    <cellStyle name="c_IRR Sensitivity (2)_Comparativo VP MKT 2008 v1_So 2008" xfId="6815" xr:uid="{00000000-0005-0000-0000-0000D4050000}"/>
    <cellStyle name="c_IRR Sensitivity (2)_Comparativo VP TEC 2008 v1_So 2008" xfId="6816" xr:uid="{00000000-0005-0000-0000-0000D5050000}"/>
    <cellStyle name="c_IRR Sensitivity (2)_Comparativo VP TEC 2008_Luiz Sergio" xfId="6817" xr:uid="{00000000-0005-0000-0000-0000D6050000}"/>
    <cellStyle name="c_IRR Sensitivity (2)_Cópia de Modelo - Fluxo de Caixa Orcamento 09052009_V36_3" xfId="904" xr:uid="{00000000-0005-0000-0000-0000D7050000}"/>
    <cellStyle name="c_IRR Sensitivity (2)_Fluxo de Caixa Orcamento FINAL_13052009" xfId="905" xr:uid="{00000000-0005-0000-0000-0000D8050000}"/>
    <cellStyle name="c_IRR Sensitivity (2)_FM_dummyV4" xfId="906" xr:uid="{00000000-0005-0000-0000-0000D9050000}"/>
    <cellStyle name="c_IRR Sensitivity (2)_lalur" xfId="907" xr:uid="{00000000-0005-0000-0000-0000DA050000}"/>
    <cellStyle name="c_IRR Sensitivity (2)_Leasing_V3" xfId="908" xr:uid="{00000000-0005-0000-0000-0000DB050000}"/>
    <cellStyle name="c_IRR Sensitivity (2)_MODELO PDP III" xfId="909" xr:uid="{00000000-0005-0000-0000-0000DC050000}"/>
    <cellStyle name="c_IRR Sensitivity (2)_ORÇ_2009" xfId="910" xr:uid="{00000000-0005-0000-0000-0000DD050000}"/>
    <cellStyle name="c_IRR Sensitivity (2)_Pasta2" xfId="911" xr:uid="{00000000-0005-0000-0000-0000DE050000}"/>
    <cellStyle name="c_lalur" xfId="912" xr:uid="{00000000-0005-0000-0000-0000DF050000}"/>
    <cellStyle name="c_LBO Summary" xfId="913" xr:uid="{00000000-0005-0000-0000-0000E0050000}"/>
    <cellStyle name="c_LBO Summary_Comparativo VP FIN v1_So 2008" xfId="6818" xr:uid="{00000000-0005-0000-0000-0000E1050000}"/>
    <cellStyle name="c_LBO Summary_Comparativo VP MKT 2008 v1_So 2008" xfId="6819" xr:uid="{00000000-0005-0000-0000-0000E2050000}"/>
    <cellStyle name="c_LBO Summary_Comparativo VP TEC 2008 v1_So 2008" xfId="6820" xr:uid="{00000000-0005-0000-0000-0000E3050000}"/>
    <cellStyle name="c_LBO Summary_Comparativo VP TEC 2008_Luiz Sergio" xfId="6821" xr:uid="{00000000-0005-0000-0000-0000E4050000}"/>
    <cellStyle name="c_LBO Summary_Cópia de Modelo - Fluxo de Caixa Orcamento 09052009_V36_3" xfId="914" xr:uid="{00000000-0005-0000-0000-0000E5050000}"/>
    <cellStyle name="c_LBO Summary_Fluxo de Caixa Orcamento FINAL_13052009" xfId="915" xr:uid="{00000000-0005-0000-0000-0000E6050000}"/>
    <cellStyle name="c_LBO Summary_FM_dummyV4" xfId="916" xr:uid="{00000000-0005-0000-0000-0000E7050000}"/>
    <cellStyle name="c_LBO Summary_lalur" xfId="917" xr:uid="{00000000-0005-0000-0000-0000E8050000}"/>
    <cellStyle name="c_LBO Summary_Leasing_V3" xfId="918" xr:uid="{00000000-0005-0000-0000-0000E9050000}"/>
    <cellStyle name="c_LBO Summary_MODELO PDP III" xfId="919" xr:uid="{00000000-0005-0000-0000-0000EA050000}"/>
    <cellStyle name="c_LBO Summary_ORÇ_2009" xfId="920" xr:uid="{00000000-0005-0000-0000-0000EB050000}"/>
    <cellStyle name="c_LBO Summary_Pasta2" xfId="921" xr:uid="{00000000-0005-0000-0000-0000EC050000}"/>
    <cellStyle name="c_Leasing_V3" xfId="922" xr:uid="{00000000-0005-0000-0000-0000ED050000}"/>
    <cellStyle name="c_Limites x Garantias" xfId="923" xr:uid="{00000000-0005-0000-0000-0000EE050000}"/>
    <cellStyle name="c_Limites x Garantias_Cópia de Modelo - Fluxo de Caixa Orcamento 09052009_V36_3" xfId="924" xr:uid="{00000000-0005-0000-0000-0000EF050000}"/>
    <cellStyle name="c_Limites x Garantias_Fluxo de Caixa Orcamento FINAL_13052009" xfId="925" xr:uid="{00000000-0005-0000-0000-0000F0050000}"/>
    <cellStyle name="c_Limites x Garantias_Liquidez" xfId="926" xr:uid="{00000000-0005-0000-0000-0000F1050000}"/>
    <cellStyle name="c_Limites x Garantias_Liquidez_Cópia de Modelo - Fluxo de Caixa Orcamento 09052009_V36_3" xfId="927" xr:uid="{00000000-0005-0000-0000-0000F2050000}"/>
    <cellStyle name="c_Limites x Garantias_Liquidez_Fluxo de Caixa Orcamento FINAL_13052009" xfId="928" xr:uid="{00000000-0005-0000-0000-0000F3050000}"/>
    <cellStyle name="c_Limites x Garantias_Liquidez_Pasta2" xfId="929" xr:uid="{00000000-0005-0000-0000-0000F4050000}"/>
    <cellStyle name="c_Limites x Garantias_Pasta2" xfId="930" xr:uid="{00000000-0005-0000-0000-0000F5050000}"/>
    <cellStyle name="c_Limites x Garantias_Statement Sky - Finance" xfId="931" xr:uid="{00000000-0005-0000-0000-0000F6050000}"/>
    <cellStyle name="c_Macros" xfId="932" xr:uid="{00000000-0005-0000-0000-0000F7050000}"/>
    <cellStyle name="c_Macros_Comparativo VP FIN v1_So 2008" xfId="6822" xr:uid="{00000000-0005-0000-0000-0000F8050000}"/>
    <cellStyle name="c_Macros_Comparativo VP MKT 2008 v1_So 2008" xfId="6823" xr:uid="{00000000-0005-0000-0000-0000F9050000}"/>
    <cellStyle name="c_Macros_Comparativo VP TEC 2008 v1_So 2008" xfId="6824" xr:uid="{00000000-0005-0000-0000-0000FA050000}"/>
    <cellStyle name="c_Macros_Comparativo VP TEC 2008_Luiz Sergio" xfId="6825" xr:uid="{00000000-0005-0000-0000-0000FB050000}"/>
    <cellStyle name="c_Macros_Cópia de Modelo - Fluxo de Caixa Orcamento 09052009_V36_3" xfId="933" xr:uid="{00000000-0005-0000-0000-0000FC050000}"/>
    <cellStyle name="c_Macros_Fluxo de Caixa Orcamento FINAL_13052009" xfId="934" xr:uid="{00000000-0005-0000-0000-0000FD050000}"/>
    <cellStyle name="c_Macros_FM_dummyV4" xfId="935" xr:uid="{00000000-0005-0000-0000-0000FE050000}"/>
    <cellStyle name="c_Macros_lalur" xfId="936" xr:uid="{00000000-0005-0000-0000-0000FF050000}"/>
    <cellStyle name="c_Macros_Leasing_V3" xfId="937" xr:uid="{00000000-0005-0000-0000-000000060000}"/>
    <cellStyle name="c_Macros_MODELO PDP III" xfId="938" xr:uid="{00000000-0005-0000-0000-000001060000}"/>
    <cellStyle name="c_Macros_ORÇ_2009" xfId="939" xr:uid="{00000000-0005-0000-0000-000002060000}"/>
    <cellStyle name="c_Macros_Pasta2" xfId="940" xr:uid="{00000000-0005-0000-0000-000003060000}"/>
    <cellStyle name="c_Mango Merger" xfId="941" xr:uid="{00000000-0005-0000-0000-000004060000}"/>
    <cellStyle name="c_Mango Merger 3" xfId="942" xr:uid="{00000000-0005-0000-0000-000005060000}"/>
    <cellStyle name="c_Mango Merger 3_Comparativo VP FIN v1_So 2008" xfId="6826" xr:uid="{00000000-0005-0000-0000-000006060000}"/>
    <cellStyle name="c_Mango Merger 3_Comparativo VP MKT 2008 v1_So 2008" xfId="6827" xr:uid="{00000000-0005-0000-0000-000007060000}"/>
    <cellStyle name="c_Mango Merger 3_Comparativo VP TEC 2008 v1_So 2008" xfId="6828" xr:uid="{00000000-0005-0000-0000-000008060000}"/>
    <cellStyle name="c_Mango Merger 3_Comparativo VP TEC 2008_Luiz Sergio" xfId="6829" xr:uid="{00000000-0005-0000-0000-000009060000}"/>
    <cellStyle name="c_Mango Merger 3_Cópia de Modelo - Fluxo de Caixa Orcamento 09052009_V36_3" xfId="943" xr:uid="{00000000-0005-0000-0000-00000A060000}"/>
    <cellStyle name="c_Mango Merger 3_Fluxo de Caixa Orcamento FINAL_13052009" xfId="944" xr:uid="{00000000-0005-0000-0000-00000B060000}"/>
    <cellStyle name="c_Mango Merger 3_FM_dummyV4" xfId="945" xr:uid="{00000000-0005-0000-0000-00000C060000}"/>
    <cellStyle name="c_Mango Merger 3_lalur" xfId="946" xr:uid="{00000000-0005-0000-0000-00000D060000}"/>
    <cellStyle name="c_Mango Merger 3_Leasing_V3" xfId="947" xr:uid="{00000000-0005-0000-0000-00000E060000}"/>
    <cellStyle name="c_Mango Merger 3_MODELO PDP III" xfId="948" xr:uid="{00000000-0005-0000-0000-00000F060000}"/>
    <cellStyle name="c_Mango Merger 3_ORÇ_2009" xfId="949" xr:uid="{00000000-0005-0000-0000-000010060000}"/>
    <cellStyle name="c_Mango Merger 3_Pasta2" xfId="950" xr:uid="{00000000-0005-0000-0000-000011060000}"/>
    <cellStyle name="c_Mango Merger_Comparativo VP FIN v1_So 2008" xfId="6830" xr:uid="{00000000-0005-0000-0000-000012060000}"/>
    <cellStyle name="c_Mango Merger_Comparativo VP MKT 2008 v1_So 2008" xfId="6831" xr:uid="{00000000-0005-0000-0000-000013060000}"/>
    <cellStyle name="c_Mango Merger_Comparativo VP TEC 2008 v1_So 2008" xfId="6832" xr:uid="{00000000-0005-0000-0000-000014060000}"/>
    <cellStyle name="c_Mango Merger_Comparativo VP TEC 2008_Luiz Sergio" xfId="6833" xr:uid="{00000000-0005-0000-0000-000015060000}"/>
    <cellStyle name="c_Mango Merger_Cópia de Modelo - Fluxo de Caixa Orcamento 09052009_V36_3" xfId="951" xr:uid="{00000000-0005-0000-0000-000016060000}"/>
    <cellStyle name="c_Mango Merger_Fluxo de Caixa Orcamento FINAL_13052009" xfId="952" xr:uid="{00000000-0005-0000-0000-000017060000}"/>
    <cellStyle name="c_Mango Merger_FM_dummyV4" xfId="953" xr:uid="{00000000-0005-0000-0000-000018060000}"/>
    <cellStyle name="c_Mango Merger_lalur" xfId="954" xr:uid="{00000000-0005-0000-0000-000019060000}"/>
    <cellStyle name="c_Mango Merger_Leasing_V3" xfId="955" xr:uid="{00000000-0005-0000-0000-00001A060000}"/>
    <cellStyle name="c_Mango Merger_MODELO PDP III" xfId="956" xr:uid="{00000000-0005-0000-0000-00001B060000}"/>
    <cellStyle name="c_Mango Merger_ORÇ_2009" xfId="957" xr:uid="{00000000-0005-0000-0000-00001C060000}"/>
    <cellStyle name="c_Mango Merger_Pasta2" xfId="958" xr:uid="{00000000-0005-0000-0000-00001D060000}"/>
    <cellStyle name="c_Model Assumptions (2)" xfId="959" xr:uid="{00000000-0005-0000-0000-00001E060000}"/>
    <cellStyle name="c_Model Assumptions (2)_Comparativo VP FIN v1_So 2008" xfId="6834" xr:uid="{00000000-0005-0000-0000-00001F060000}"/>
    <cellStyle name="c_Model Assumptions (2)_Comparativo VP MKT 2008 v1_So 2008" xfId="6835" xr:uid="{00000000-0005-0000-0000-000020060000}"/>
    <cellStyle name="c_Model Assumptions (2)_Comparativo VP TEC 2008 v1_So 2008" xfId="6836" xr:uid="{00000000-0005-0000-0000-000021060000}"/>
    <cellStyle name="c_Model Assumptions (2)_Comparativo VP TEC 2008_Luiz Sergio" xfId="6837" xr:uid="{00000000-0005-0000-0000-000022060000}"/>
    <cellStyle name="c_Model Assumptions (2)_Cópia de Modelo - Fluxo de Caixa Orcamento 09052009_V36_3" xfId="960" xr:uid="{00000000-0005-0000-0000-000023060000}"/>
    <cellStyle name="c_Model Assumptions (2)_Fluxo de Caixa Orcamento FINAL_13052009" xfId="961" xr:uid="{00000000-0005-0000-0000-000024060000}"/>
    <cellStyle name="c_Model Assumptions (2)_FM_dummyV4" xfId="962" xr:uid="{00000000-0005-0000-0000-000025060000}"/>
    <cellStyle name="c_Model Assumptions (2)_lalur" xfId="963" xr:uid="{00000000-0005-0000-0000-000026060000}"/>
    <cellStyle name="c_Model Assumptions (2)_Leasing_V3" xfId="964" xr:uid="{00000000-0005-0000-0000-000027060000}"/>
    <cellStyle name="c_Model Assumptions (2)_MODELO PDP III" xfId="965" xr:uid="{00000000-0005-0000-0000-000028060000}"/>
    <cellStyle name="c_Model Assumptions (2)_ORÇ_2009" xfId="966" xr:uid="{00000000-0005-0000-0000-000029060000}"/>
    <cellStyle name="c_Model Assumptions (2)_Pasta2" xfId="967" xr:uid="{00000000-0005-0000-0000-00002A060000}"/>
    <cellStyle name="c_Model_19" xfId="968" xr:uid="{00000000-0005-0000-0000-00002B060000}"/>
    <cellStyle name="c_Model_19_Comparativo VP FIN v1_So 2008" xfId="6838" xr:uid="{00000000-0005-0000-0000-00002C060000}"/>
    <cellStyle name="c_Model_19_Comparativo VP MKT 2008 v1_So 2008" xfId="6839" xr:uid="{00000000-0005-0000-0000-00002D060000}"/>
    <cellStyle name="c_Model_19_Comparativo VP TEC 2008 v1_So 2008" xfId="6840" xr:uid="{00000000-0005-0000-0000-00002E060000}"/>
    <cellStyle name="c_Model_19_Comparativo VP TEC 2008_Luiz Sergio" xfId="6841" xr:uid="{00000000-0005-0000-0000-00002F060000}"/>
    <cellStyle name="c_Model_19_Cópia de Modelo - Fluxo de Caixa Orcamento 09052009_V36_3" xfId="969" xr:uid="{00000000-0005-0000-0000-000030060000}"/>
    <cellStyle name="c_Model_19_Fluxo de Caixa Orcamento FINAL_13052009" xfId="970" xr:uid="{00000000-0005-0000-0000-000031060000}"/>
    <cellStyle name="c_Model_19_FM_dummyV4" xfId="971" xr:uid="{00000000-0005-0000-0000-000032060000}"/>
    <cellStyle name="c_Model_19_lalur" xfId="972" xr:uid="{00000000-0005-0000-0000-000033060000}"/>
    <cellStyle name="c_Model_19_Leasing_V3" xfId="973" xr:uid="{00000000-0005-0000-0000-000034060000}"/>
    <cellStyle name="c_Model_19_MODELO PDP III" xfId="974" xr:uid="{00000000-0005-0000-0000-000035060000}"/>
    <cellStyle name="c_Model_19_ORÇ_2009" xfId="975" xr:uid="{00000000-0005-0000-0000-000036060000}"/>
    <cellStyle name="c_Model_19_Pasta2" xfId="976" xr:uid="{00000000-0005-0000-0000-000037060000}"/>
    <cellStyle name="c_Model_19_Q2 pipeline" xfId="977" xr:uid="{00000000-0005-0000-0000-000038060000}"/>
    <cellStyle name="c_Model_19_Q2 pipeline 2" xfId="6842" xr:uid="{00000000-0005-0000-0000-000039060000}"/>
    <cellStyle name="c_Model_19_Q2 pipeline_Cópia de Modelo - Fluxo de Caixa Orcamento 09052009_V36_3" xfId="978" xr:uid="{00000000-0005-0000-0000-00003A060000}"/>
    <cellStyle name="c_Model_19_Q2 pipeline_Cópia de Modelo - Fluxo de Caixa Orcamento 09052009_V36_3 2" xfId="6843" xr:uid="{00000000-0005-0000-0000-00003B060000}"/>
    <cellStyle name="c_Model_19_Q2 pipeline_Fluxo de Caixa Orcamento FINAL_13052009" xfId="979" xr:uid="{00000000-0005-0000-0000-00003C060000}"/>
    <cellStyle name="c_Model_19_Q2 pipeline_Fluxo de Caixa Orcamento FINAL_13052009 2" xfId="6844" xr:uid="{00000000-0005-0000-0000-00003D060000}"/>
    <cellStyle name="c_Model_19_Q2 pipeline_FM_dummyV4" xfId="980" xr:uid="{00000000-0005-0000-0000-00003E060000}"/>
    <cellStyle name="c_Model_19_Q2 pipeline_lalur" xfId="981" xr:uid="{00000000-0005-0000-0000-00003F060000}"/>
    <cellStyle name="c_Model_19_Q2 pipeline_Leasing_V3" xfId="982" xr:uid="{00000000-0005-0000-0000-000040060000}"/>
    <cellStyle name="c_Model_19_Q2 pipeline_MODELO PDP III" xfId="983" xr:uid="{00000000-0005-0000-0000-000041060000}"/>
    <cellStyle name="c_Model_19_Q2 pipeline_ORÇ_2009" xfId="984" xr:uid="{00000000-0005-0000-0000-000042060000}"/>
    <cellStyle name="c_Model_19_Q2 pipeline_ORÇ_2009 2" xfId="6845" xr:uid="{00000000-0005-0000-0000-000043060000}"/>
    <cellStyle name="c_Model_19_Q2 pipeline_Pasta2" xfId="985" xr:uid="{00000000-0005-0000-0000-000044060000}"/>
    <cellStyle name="c_Model_19_Q2 pipeline_Pasta2 2" xfId="6846" xr:uid="{00000000-0005-0000-0000-000045060000}"/>
    <cellStyle name="c_MODELO PDP III" xfId="986" xr:uid="{00000000-0005-0000-0000-000046060000}"/>
    <cellStyle name="c_OBGYN (2)" xfId="987" xr:uid="{00000000-0005-0000-0000-000047060000}"/>
    <cellStyle name="c_OBGYN (2)_Comparativo VP FIN v1_So 2008" xfId="6847" xr:uid="{00000000-0005-0000-0000-000048060000}"/>
    <cellStyle name="c_OBGYN (2)_Comparativo VP MKT 2008 v1_So 2008" xfId="6848" xr:uid="{00000000-0005-0000-0000-000049060000}"/>
    <cellStyle name="c_OBGYN (2)_Comparativo VP TEC 2008 v1_So 2008" xfId="6849" xr:uid="{00000000-0005-0000-0000-00004A060000}"/>
    <cellStyle name="c_OBGYN (2)_Comparativo VP TEC 2008_Luiz Sergio" xfId="6850" xr:uid="{00000000-0005-0000-0000-00004B060000}"/>
    <cellStyle name="c_OBGYN (2)_Cópia de Modelo - Fluxo de Caixa Orcamento 09052009_V36_3" xfId="988" xr:uid="{00000000-0005-0000-0000-00004C060000}"/>
    <cellStyle name="c_OBGYN (2)_Fluxo de Caixa Orcamento FINAL_13052009" xfId="989" xr:uid="{00000000-0005-0000-0000-00004D060000}"/>
    <cellStyle name="c_OBGYN (2)_FM_dummyV4" xfId="990" xr:uid="{00000000-0005-0000-0000-00004E060000}"/>
    <cellStyle name="c_OBGYN (2)_lalur" xfId="991" xr:uid="{00000000-0005-0000-0000-00004F060000}"/>
    <cellStyle name="c_OBGYN (2)_Leasing_V3" xfId="992" xr:uid="{00000000-0005-0000-0000-000050060000}"/>
    <cellStyle name="c_OBGYN (2)_MODELO PDP III" xfId="993" xr:uid="{00000000-0005-0000-0000-000051060000}"/>
    <cellStyle name="c_OBGYN (2)_ORÇ_2009" xfId="994" xr:uid="{00000000-0005-0000-0000-000052060000}"/>
    <cellStyle name="c_OBGYN (2)_Pasta2" xfId="995" xr:uid="{00000000-0005-0000-0000-000053060000}"/>
    <cellStyle name="c_ORÇ_2009" xfId="996" xr:uid="{00000000-0005-0000-0000-000054060000}"/>
    <cellStyle name="c_Other Businesses (2)" xfId="997" xr:uid="{00000000-0005-0000-0000-000055060000}"/>
    <cellStyle name="c_Other Businesses (2)_Comparativo VP FIN v1_So 2008" xfId="6851" xr:uid="{00000000-0005-0000-0000-000056060000}"/>
    <cellStyle name="c_Other Businesses (2)_Comparativo VP MKT 2008 v1_So 2008" xfId="6852" xr:uid="{00000000-0005-0000-0000-000057060000}"/>
    <cellStyle name="c_Other Businesses (2)_Comparativo VP TEC 2008 v1_So 2008" xfId="6853" xr:uid="{00000000-0005-0000-0000-000058060000}"/>
    <cellStyle name="c_Other Businesses (2)_Comparativo VP TEC 2008_Luiz Sergio" xfId="6854" xr:uid="{00000000-0005-0000-0000-000059060000}"/>
    <cellStyle name="c_Other Businesses (2)_Cópia de Modelo - Fluxo de Caixa Orcamento 09052009_V36_3" xfId="998" xr:uid="{00000000-0005-0000-0000-00005A060000}"/>
    <cellStyle name="c_Other Businesses (2)_Fluxo de Caixa Orcamento FINAL_13052009" xfId="999" xr:uid="{00000000-0005-0000-0000-00005B060000}"/>
    <cellStyle name="c_Other Businesses (2)_FM_dummyV4" xfId="1000" xr:uid="{00000000-0005-0000-0000-00005C060000}"/>
    <cellStyle name="c_Other Businesses (2)_lalur" xfId="1001" xr:uid="{00000000-0005-0000-0000-00005D060000}"/>
    <cellStyle name="c_Other Businesses (2)_Leasing_V3" xfId="1002" xr:uid="{00000000-0005-0000-0000-00005E060000}"/>
    <cellStyle name="c_Other Businesses (2)_MODELO PDP III" xfId="1003" xr:uid="{00000000-0005-0000-0000-00005F060000}"/>
    <cellStyle name="c_Other Businesses (2)_ORÇ_2009" xfId="1004" xr:uid="{00000000-0005-0000-0000-000060060000}"/>
    <cellStyle name="c_Other Businesses (2)_Pasta2" xfId="1005" xr:uid="{00000000-0005-0000-0000-000061060000}"/>
    <cellStyle name="c_Ownership" xfId="1006" xr:uid="{00000000-0005-0000-0000-000062060000}"/>
    <cellStyle name="c_Ownership_Comparativo VP FIN v1_So 2008" xfId="6855" xr:uid="{00000000-0005-0000-0000-000063060000}"/>
    <cellStyle name="c_Ownership_Comparativo VP MKT 2008 v1_So 2008" xfId="6856" xr:uid="{00000000-0005-0000-0000-000064060000}"/>
    <cellStyle name="c_Ownership_Comparativo VP TEC 2008 v1_So 2008" xfId="6857" xr:uid="{00000000-0005-0000-0000-000065060000}"/>
    <cellStyle name="c_Ownership_Comparativo VP TEC 2008_Luiz Sergio" xfId="6858" xr:uid="{00000000-0005-0000-0000-000066060000}"/>
    <cellStyle name="c_Ownership_Cópia de Modelo - Fluxo de Caixa Orcamento 09052009_V36_3" xfId="1007" xr:uid="{00000000-0005-0000-0000-000067060000}"/>
    <cellStyle name="c_Ownership_Fluxo de Caixa Orcamento FINAL_13052009" xfId="1008" xr:uid="{00000000-0005-0000-0000-000068060000}"/>
    <cellStyle name="c_Ownership_FM_dummyV4" xfId="1009" xr:uid="{00000000-0005-0000-0000-000069060000}"/>
    <cellStyle name="c_Ownership_lalur" xfId="1010" xr:uid="{00000000-0005-0000-0000-00006A060000}"/>
    <cellStyle name="c_Ownership_Leasing_V3" xfId="1011" xr:uid="{00000000-0005-0000-0000-00006B060000}"/>
    <cellStyle name="c_Ownership_MODELO PDP III" xfId="1012" xr:uid="{00000000-0005-0000-0000-00006C060000}"/>
    <cellStyle name="c_Ownership_ORÇ_2009" xfId="1013" xr:uid="{00000000-0005-0000-0000-00006D060000}"/>
    <cellStyle name="c_Ownership_Pasta2" xfId="1014" xr:uid="{00000000-0005-0000-0000-00006E060000}"/>
    <cellStyle name="c_Pasta2" xfId="1015" xr:uid="{00000000-0005-0000-0000-00006F060000}"/>
    <cellStyle name="c_pearl_wacc" xfId="1016" xr:uid="{00000000-0005-0000-0000-000070060000}"/>
    <cellStyle name="c_pearl_wacc_Comparativo VP FIN v1_So 2008" xfId="6859" xr:uid="{00000000-0005-0000-0000-000071060000}"/>
    <cellStyle name="c_pearl_wacc_Comparativo VP MKT 2008 v1_So 2008" xfId="6860" xr:uid="{00000000-0005-0000-0000-000072060000}"/>
    <cellStyle name="c_pearl_wacc_Comparativo VP TEC 2008 v1_So 2008" xfId="6861" xr:uid="{00000000-0005-0000-0000-000073060000}"/>
    <cellStyle name="c_pearl_wacc_Comparativo VP TEC 2008_Luiz Sergio" xfId="6862" xr:uid="{00000000-0005-0000-0000-000074060000}"/>
    <cellStyle name="c_pearl_wacc_Cópia de Modelo - Fluxo de Caixa Orcamento 09052009_V36_3" xfId="1017" xr:uid="{00000000-0005-0000-0000-000075060000}"/>
    <cellStyle name="c_pearl_wacc_Fluxo de Caixa Orcamento FINAL_13052009" xfId="1018" xr:uid="{00000000-0005-0000-0000-000076060000}"/>
    <cellStyle name="c_pearl_wacc_FM_dummyV4" xfId="1019" xr:uid="{00000000-0005-0000-0000-000077060000}"/>
    <cellStyle name="c_pearl_wacc_lalur" xfId="1020" xr:uid="{00000000-0005-0000-0000-000078060000}"/>
    <cellStyle name="c_pearl_wacc_Leasing_V3" xfId="1021" xr:uid="{00000000-0005-0000-0000-000079060000}"/>
    <cellStyle name="c_pearl_wacc_MODELO PDP III" xfId="1022" xr:uid="{00000000-0005-0000-0000-00007A060000}"/>
    <cellStyle name="c_pearl_wacc_ORÇ_2009" xfId="1023" xr:uid="{00000000-0005-0000-0000-00007B060000}"/>
    <cellStyle name="c_pearl_wacc_Pasta2" xfId="1024" xr:uid="{00000000-0005-0000-0000-00007C060000}"/>
    <cellStyle name="c_pearl_wacc_Q2 pipeline" xfId="1025" xr:uid="{00000000-0005-0000-0000-00007D060000}"/>
    <cellStyle name="c_pearl_wacc_Q2 pipeline 2" xfId="6863" xr:uid="{00000000-0005-0000-0000-00007E060000}"/>
    <cellStyle name="c_pearl_wacc_Q2 pipeline_Cópia de Modelo - Fluxo de Caixa Orcamento 09052009_V36_3" xfId="1026" xr:uid="{00000000-0005-0000-0000-00007F060000}"/>
    <cellStyle name="c_pearl_wacc_Q2 pipeline_Cópia de Modelo - Fluxo de Caixa Orcamento 09052009_V36_3 2" xfId="6864" xr:uid="{00000000-0005-0000-0000-000080060000}"/>
    <cellStyle name="c_pearl_wacc_Q2 pipeline_Fluxo de Caixa Orcamento FINAL_13052009" xfId="1027" xr:uid="{00000000-0005-0000-0000-000081060000}"/>
    <cellStyle name="c_pearl_wacc_Q2 pipeline_Fluxo de Caixa Orcamento FINAL_13052009 2" xfId="6865" xr:uid="{00000000-0005-0000-0000-000082060000}"/>
    <cellStyle name="c_pearl_wacc_Q2 pipeline_FM_dummyV4" xfId="1028" xr:uid="{00000000-0005-0000-0000-000083060000}"/>
    <cellStyle name="c_pearl_wacc_Q2 pipeline_lalur" xfId="1029" xr:uid="{00000000-0005-0000-0000-000084060000}"/>
    <cellStyle name="c_pearl_wacc_Q2 pipeline_Leasing_V3" xfId="1030" xr:uid="{00000000-0005-0000-0000-000085060000}"/>
    <cellStyle name="c_pearl_wacc_Q2 pipeline_MODELO PDP III" xfId="1031" xr:uid="{00000000-0005-0000-0000-000086060000}"/>
    <cellStyle name="c_pearl_wacc_Q2 pipeline_ORÇ_2009" xfId="1032" xr:uid="{00000000-0005-0000-0000-000087060000}"/>
    <cellStyle name="c_pearl_wacc_Q2 pipeline_ORÇ_2009 2" xfId="6866" xr:uid="{00000000-0005-0000-0000-000088060000}"/>
    <cellStyle name="c_pearl_wacc_Q2 pipeline_Pasta2" xfId="1033" xr:uid="{00000000-0005-0000-0000-000089060000}"/>
    <cellStyle name="c_pearl_wacc_Q2 pipeline_Pasta2 2" xfId="6867" xr:uid="{00000000-0005-0000-0000-00008A060000}"/>
    <cellStyle name="c_PFMA Credit (2)" xfId="1034" xr:uid="{00000000-0005-0000-0000-00008B060000}"/>
    <cellStyle name="c_PFMA Credit (2)_Comparativo VP FIN v1_So 2008" xfId="6868" xr:uid="{00000000-0005-0000-0000-00008C060000}"/>
    <cellStyle name="c_PFMA Credit (2)_Comparativo VP MKT 2008 v1_So 2008" xfId="6869" xr:uid="{00000000-0005-0000-0000-00008D060000}"/>
    <cellStyle name="c_PFMA Credit (2)_Comparativo VP TEC 2008 v1_So 2008" xfId="6870" xr:uid="{00000000-0005-0000-0000-00008E060000}"/>
    <cellStyle name="c_PFMA Credit (2)_Comparativo VP TEC 2008_Luiz Sergio" xfId="6871" xr:uid="{00000000-0005-0000-0000-00008F060000}"/>
    <cellStyle name="c_PFMA Credit (2)_Cópia de Modelo - Fluxo de Caixa Orcamento 09052009_V36_3" xfId="1035" xr:uid="{00000000-0005-0000-0000-000090060000}"/>
    <cellStyle name="c_PFMA Credit (2)_Fluxo de Caixa Orcamento FINAL_13052009" xfId="1036" xr:uid="{00000000-0005-0000-0000-000091060000}"/>
    <cellStyle name="c_PFMA Credit (2)_FM_dummyV4" xfId="1037" xr:uid="{00000000-0005-0000-0000-000092060000}"/>
    <cellStyle name="c_PFMA Credit (2)_lalur" xfId="1038" xr:uid="{00000000-0005-0000-0000-000093060000}"/>
    <cellStyle name="c_PFMA Credit (2)_Leasing_V3" xfId="1039" xr:uid="{00000000-0005-0000-0000-000094060000}"/>
    <cellStyle name="c_PFMA Credit (2)_MODELO PDP III" xfId="1040" xr:uid="{00000000-0005-0000-0000-000095060000}"/>
    <cellStyle name="c_PFMA Credit (2)_ORÇ_2009" xfId="1041" xr:uid="{00000000-0005-0000-0000-000096060000}"/>
    <cellStyle name="c_PFMA Credit (2)_Pasta2" xfId="1042" xr:uid="{00000000-0005-0000-0000-000097060000}"/>
    <cellStyle name="c_PFMA Income (2)" xfId="1043" xr:uid="{00000000-0005-0000-0000-000098060000}"/>
    <cellStyle name="c_PFMA Income (2)_Comparativo VP FIN v1_So 2008" xfId="6872" xr:uid="{00000000-0005-0000-0000-000099060000}"/>
    <cellStyle name="c_PFMA Income (2)_Comparativo VP MKT 2008 v1_So 2008" xfId="6873" xr:uid="{00000000-0005-0000-0000-00009A060000}"/>
    <cellStyle name="c_PFMA Income (2)_Comparativo VP TEC 2008 v1_So 2008" xfId="6874" xr:uid="{00000000-0005-0000-0000-00009B060000}"/>
    <cellStyle name="c_PFMA Income (2)_Comparativo VP TEC 2008_Luiz Sergio" xfId="6875" xr:uid="{00000000-0005-0000-0000-00009C060000}"/>
    <cellStyle name="c_PFMA Income (2)_Cópia de Modelo - Fluxo de Caixa Orcamento 09052009_V36_3" xfId="1044" xr:uid="{00000000-0005-0000-0000-00009D060000}"/>
    <cellStyle name="c_PFMA Income (2)_Fluxo de Caixa Orcamento FINAL_13052009" xfId="1045" xr:uid="{00000000-0005-0000-0000-00009E060000}"/>
    <cellStyle name="c_PFMA Income (2)_FM_dummyV4" xfId="1046" xr:uid="{00000000-0005-0000-0000-00009F060000}"/>
    <cellStyle name="c_PFMA Income (2)_lalur" xfId="1047" xr:uid="{00000000-0005-0000-0000-0000A0060000}"/>
    <cellStyle name="c_PFMA Income (2)_Leasing_V3" xfId="1048" xr:uid="{00000000-0005-0000-0000-0000A1060000}"/>
    <cellStyle name="c_PFMA Income (2)_MODELO PDP III" xfId="1049" xr:uid="{00000000-0005-0000-0000-0000A2060000}"/>
    <cellStyle name="c_PFMA Income (2)_ORÇ_2009" xfId="1050" xr:uid="{00000000-0005-0000-0000-0000A3060000}"/>
    <cellStyle name="c_PFMA Income (2)_Pasta2" xfId="1051" xr:uid="{00000000-0005-0000-0000-0000A4060000}"/>
    <cellStyle name="c_Pippen (2)" xfId="1052" xr:uid="{00000000-0005-0000-0000-0000A5060000}"/>
    <cellStyle name="c_Pippen (2)_Comparativo VP FIN v1_So 2008" xfId="6876" xr:uid="{00000000-0005-0000-0000-0000A6060000}"/>
    <cellStyle name="c_Pippen (2)_Comparativo VP MKT 2008 v1_So 2008" xfId="6877" xr:uid="{00000000-0005-0000-0000-0000A7060000}"/>
    <cellStyle name="c_Pippen (2)_Comparativo VP TEC 2008 v1_So 2008" xfId="6878" xr:uid="{00000000-0005-0000-0000-0000A8060000}"/>
    <cellStyle name="c_Pippen (2)_Comparativo VP TEC 2008_Luiz Sergio" xfId="6879" xr:uid="{00000000-0005-0000-0000-0000A9060000}"/>
    <cellStyle name="c_Pippen (2)_Cópia de Modelo - Fluxo de Caixa Orcamento 09052009_V36_3" xfId="1053" xr:uid="{00000000-0005-0000-0000-0000AA060000}"/>
    <cellStyle name="c_Pippen (2)_Fluxo de Caixa Orcamento FINAL_13052009" xfId="1054" xr:uid="{00000000-0005-0000-0000-0000AB060000}"/>
    <cellStyle name="c_Pippen (2)_FM_dummyV4" xfId="1055" xr:uid="{00000000-0005-0000-0000-0000AC060000}"/>
    <cellStyle name="c_Pippen (2)_lalur" xfId="1056" xr:uid="{00000000-0005-0000-0000-0000AD060000}"/>
    <cellStyle name="c_Pippen (2)_Leasing_V3" xfId="1057" xr:uid="{00000000-0005-0000-0000-0000AE060000}"/>
    <cellStyle name="c_Pippen (2)_MODELO PDP III" xfId="1058" xr:uid="{00000000-0005-0000-0000-0000AF060000}"/>
    <cellStyle name="c_Pippen (2)_ORÇ_2009" xfId="1059" xr:uid="{00000000-0005-0000-0000-0000B0060000}"/>
    <cellStyle name="c_Pippen (2)_Pasta2" xfId="1060" xr:uid="{00000000-0005-0000-0000-0000B1060000}"/>
    <cellStyle name="c_Pippen Cases (2)" xfId="1061" xr:uid="{00000000-0005-0000-0000-0000B2060000}"/>
    <cellStyle name="c_Pippen Cases (2)_Comparativo VP FIN v1_So 2008" xfId="6880" xr:uid="{00000000-0005-0000-0000-0000B3060000}"/>
    <cellStyle name="c_Pippen Cases (2)_Comparativo VP MKT 2008 v1_So 2008" xfId="6881" xr:uid="{00000000-0005-0000-0000-0000B4060000}"/>
    <cellStyle name="c_Pippen Cases (2)_Comparativo VP TEC 2008 v1_So 2008" xfId="6882" xr:uid="{00000000-0005-0000-0000-0000B5060000}"/>
    <cellStyle name="c_Pippen Cases (2)_Comparativo VP TEC 2008_Luiz Sergio" xfId="6883" xr:uid="{00000000-0005-0000-0000-0000B6060000}"/>
    <cellStyle name="c_Pippen Cases (2)_Cópia de Modelo - Fluxo de Caixa Orcamento 09052009_V36_3" xfId="1062" xr:uid="{00000000-0005-0000-0000-0000B7060000}"/>
    <cellStyle name="c_Pippen Cases (2)_Fluxo de Caixa Orcamento FINAL_13052009" xfId="1063" xr:uid="{00000000-0005-0000-0000-0000B8060000}"/>
    <cellStyle name="c_Pippen Cases (2)_FM_dummyV4" xfId="1064" xr:uid="{00000000-0005-0000-0000-0000B9060000}"/>
    <cellStyle name="c_Pippen Cases (2)_lalur" xfId="1065" xr:uid="{00000000-0005-0000-0000-0000BA060000}"/>
    <cellStyle name="c_Pippen Cases (2)_Leasing_V3" xfId="1066" xr:uid="{00000000-0005-0000-0000-0000BB060000}"/>
    <cellStyle name="c_Pippen Cases (2)_MODELO PDP III" xfId="1067" xr:uid="{00000000-0005-0000-0000-0000BC060000}"/>
    <cellStyle name="c_Pippen Cases (2)_ORÇ_2009" xfId="1068" xr:uid="{00000000-0005-0000-0000-0000BD060000}"/>
    <cellStyle name="c_Pippen Cases (2)_Pasta2" xfId="1069" xr:uid="{00000000-0005-0000-0000-0000BE060000}"/>
    <cellStyle name="c_Pippen ValMatrix (2)" xfId="1070" xr:uid="{00000000-0005-0000-0000-0000BF060000}"/>
    <cellStyle name="c_Pippen ValMatrix (2)_Comparativo VP FIN v1_So 2008" xfId="6884" xr:uid="{00000000-0005-0000-0000-0000C0060000}"/>
    <cellStyle name="c_Pippen ValMatrix (2)_Comparativo VP MKT 2008 v1_So 2008" xfId="6885" xr:uid="{00000000-0005-0000-0000-0000C1060000}"/>
    <cellStyle name="c_Pippen ValMatrix (2)_Comparativo VP TEC 2008 v1_So 2008" xfId="6886" xr:uid="{00000000-0005-0000-0000-0000C2060000}"/>
    <cellStyle name="c_Pippen ValMatrix (2)_Comparativo VP TEC 2008_Luiz Sergio" xfId="6887" xr:uid="{00000000-0005-0000-0000-0000C3060000}"/>
    <cellStyle name="c_Pippen ValMatrix (2)_Cópia de Modelo - Fluxo de Caixa Orcamento 09052009_V36_3" xfId="1071" xr:uid="{00000000-0005-0000-0000-0000C4060000}"/>
    <cellStyle name="c_Pippen ValMatrix (2)_Fluxo de Caixa Orcamento FINAL_13052009" xfId="1072" xr:uid="{00000000-0005-0000-0000-0000C5060000}"/>
    <cellStyle name="c_Pippen ValMatrix (2)_FM_dummyV4" xfId="1073" xr:uid="{00000000-0005-0000-0000-0000C6060000}"/>
    <cellStyle name="c_Pippen ValMatrix (2)_lalur" xfId="1074" xr:uid="{00000000-0005-0000-0000-0000C7060000}"/>
    <cellStyle name="c_Pippen ValMatrix (2)_Leasing_V3" xfId="1075" xr:uid="{00000000-0005-0000-0000-0000C8060000}"/>
    <cellStyle name="c_Pippen ValMatrix (2)_MODELO PDP III" xfId="1076" xr:uid="{00000000-0005-0000-0000-0000C9060000}"/>
    <cellStyle name="c_Pippen ValMatrix (2)_ORÇ_2009" xfId="1077" xr:uid="{00000000-0005-0000-0000-0000CA060000}"/>
    <cellStyle name="c_Pippen ValMatrix (2)_Pasta2" xfId="1078" xr:uid="{00000000-0005-0000-0000-0000CB060000}"/>
    <cellStyle name="c_PMAT (2)" xfId="1079" xr:uid="{00000000-0005-0000-0000-0000CC060000}"/>
    <cellStyle name="c_PMAT (2)_Comparativo VP FIN v1_So 2008" xfId="6888" xr:uid="{00000000-0005-0000-0000-0000CD060000}"/>
    <cellStyle name="c_PMAT (2)_Comparativo VP MKT 2008 v1_So 2008" xfId="6889" xr:uid="{00000000-0005-0000-0000-0000CE060000}"/>
    <cellStyle name="c_PMAT (2)_Comparativo VP TEC 2008 v1_So 2008" xfId="6890" xr:uid="{00000000-0005-0000-0000-0000CF060000}"/>
    <cellStyle name="c_PMAT (2)_Comparativo VP TEC 2008_Luiz Sergio" xfId="6891" xr:uid="{00000000-0005-0000-0000-0000D0060000}"/>
    <cellStyle name="c_PMAT (2)_Cópia de Modelo - Fluxo de Caixa Orcamento 09052009_V36_3" xfId="1080" xr:uid="{00000000-0005-0000-0000-0000D1060000}"/>
    <cellStyle name="c_PMAT (2)_Fluxo de Caixa Orcamento FINAL_13052009" xfId="1081" xr:uid="{00000000-0005-0000-0000-0000D2060000}"/>
    <cellStyle name="c_PMAT (2)_FM_dummyV4" xfId="1082" xr:uid="{00000000-0005-0000-0000-0000D3060000}"/>
    <cellStyle name="c_PMAT (2)_lalur" xfId="1083" xr:uid="{00000000-0005-0000-0000-0000D4060000}"/>
    <cellStyle name="c_PMAT (2)_Leasing_V3" xfId="1084" xr:uid="{00000000-0005-0000-0000-0000D5060000}"/>
    <cellStyle name="c_PMAT (2)_MODELO PDP III" xfId="1085" xr:uid="{00000000-0005-0000-0000-0000D6060000}"/>
    <cellStyle name="c_PMAT (2)_ORÇ_2009" xfId="1086" xr:uid="{00000000-0005-0000-0000-0000D7060000}"/>
    <cellStyle name="c_PMAT (2)_Pasta2" xfId="1087" xr:uid="{00000000-0005-0000-0000-0000D8060000}"/>
    <cellStyle name="c_PMAT (3)" xfId="1088" xr:uid="{00000000-0005-0000-0000-0000D9060000}"/>
    <cellStyle name="c_PMAT (3)_Comparativo VP FIN v1_So 2008" xfId="6892" xr:uid="{00000000-0005-0000-0000-0000DA060000}"/>
    <cellStyle name="c_PMAT (3)_Comparativo VP MKT 2008 v1_So 2008" xfId="6893" xr:uid="{00000000-0005-0000-0000-0000DB060000}"/>
    <cellStyle name="c_PMAT (3)_Comparativo VP TEC 2008 v1_So 2008" xfId="6894" xr:uid="{00000000-0005-0000-0000-0000DC060000}"/>
    <cellStyle name="c_PMAT (3)_Comparativo VP TEC 2008_Luiz Sergio" xfId="6895" xr:uid="{00000000-0005-0000-0000-0000DD060000}"/>
    <cellStyle name="c_PMAT (3)_Cópia de Modelo - Fluxo de Caixa Orcamento 09052009_V36_3" xfId="1089" xr:uid="{00000000-0005-0000-0000-0000DE060000}"/>
    <cellStyle name="c_PMAT (3)_Fluxo de Caixa Orcamento FINAL_13052009" xfId="1090" xr:uid="{00000000-0005-0000-0000-0000DF060000}"/>
    <cellStyle name="c_PMAT (3)_FM_dummyV4" xfId="1091" xr:uid="{00000000-0005-0000-0000-0000E0060000}"/>
    <cellStyle name="c_PMAT (3)_lalur" xfId="1092" xr:uid="{00000000-0005-0000-0000-0000E1060000}"/>
    <cellStyle name="c_PMAT (3)_Leasing_V3" xfId="1093" xr:uid="{00000000-0005-0000-0000-0000E2060000}"/>
    <cellStyle name="c_PMAT (3)_MODELO PDP III" xfId="1094" xr:uid="{00000000-0005-0000-0000-0000E3060000}"/>
    <cellStyle name="c_PMAT (3)_ORÇ_2009" xfId="1095" xr:uid="{00000000-0005-0000-0000-0000E4060000}"/>
    <cellStyle name="c_PMAT (3)_Pasta2" xfId="1096" xr:uid="{00000000-0005-0000-0000-0000E5060000}"/>
    <cellStyle name="c_PoundInc" xfId="1097" xr:uid="{00000000-0005-0000-0000-0000E6060000}"/>
    <cellStyle name="c_PoundInc (2)" xfId="1098" xr:uid="{00000000-0005-0000-0000-0000E7060000}"/>
    <cellStyle name="c_PoundInc (2)_Comparativo VP FIN v1_So 2008" xfId="6896" xr:uid="{00000000-0005-0000-0000-0000E8060000}"/>
    <cellStyle name="c_PoundInc (2)_Comparativo VP MKT 2008 v1_So 2008" xfId="6897" xr:uid="{00000000-0005-0000-0000-0000E9060000}"/>
    <cellStyle name="c_PoundInc (2)_Comparativo VP TEC 2008 v1_So 2008" xfId="6898" xr:uid="{00000000-0005-0000-0000-0000EA060000}"/>
    <cellStyle name="c_PoundInc (2)_Comparativo VP TEC 2008_Luiz Sergio" xfId="6899" xr:uid="{00000000-0005-0000-0000-0000EB060000}"/>
    <cellStyle name="c_PoundInc (2)_Cópia de Modelo - Fluxo de Caixa Orcamento 09052009_V36_3" xfId="1099" xr:uid="{00000000-0005-0000-0000-0000EC060000}"/>
    <cellStyle name="c_PoundInc (2)_Fluxo de Caixa Orcamento FINAL_13052009" xfId="1100" xr:uid="{00000000-0005-0000-0000-0000ED060000}"/>
    <cellStyle name="c_PoundInc (2)_FM_dummyV4" xfId="1101" xr:uid="{00000000-0005-0000-0000-0000EE060000}"/>
    <cellStyle name="c_PoundInc (2)_lalur" xfId="1102" xr:uid="{00000000-0005-0000-0000-0000EF060000}"/>
    <cellStyle name="c_PoundInc (2)_Leasing_V3" xfId="1103" xr:uid="{00000000-0005-0000-0000-0000F0060000}"/>
    <cellStyle name="c_PoundInc (2)_MODELO PDP III" xfId="1104" xr:uid="{00000000-0005-0000-0000-0000F1060000}"/>
    <cellStyle name="c_PoundInc (2)_ORÇ_2009" xfId="1105" xr:uid="{00000000-0005-0000-0000-0000F2060000}"/>
    <cellStyle name="c_PoundInc (2)_Pasta2" xfId="1106" xr:uid="{00000000-0005-0000-0000-0000F3060000}"/>
    <cellStyle name="c_PoundInc_Comparativo VP FIN v1_So 2008" xfId="6900" xr:uid="{00000000-0005-0000-0000-0000F4060000}"/>
    <cellStyle name="c_PoundInc_Comparativo VP MKT 2008 v1_So 2008" xfId="6901" xr:uid="{00000000-0005-0000-0000-0000F5060000}"/>
    <cellStyle name="c_PoundInc_Comparativo VP TEC 2008 v1_So 2008" xfId="6902" xr:uid="{00000000-0005-0000-0000-0000F6060000}"/>
    <cellStyle name="c_PoundInc_Comparativo VP TEC 2008_Luiz Sergio" xfId="6903" xr:uid="{00000000-0005-0000-0000-0000F7060000}"/>
    <cellStyle name="c_PoundInc_Cópia de Modelo - Fluxo de Caixa Orcamento 09052009_V36_3" xfId="1107" xr:uid="{00000000-0005-0000-0000-0000F8060000}"/>
    <cellStyle name="c_PoundInc_Fluxo de Caixa Orcamento FINAL_13052009" xfId="1108" xr:uid="{00000000-0005-0000-0000-0000F9060000}"/>
    <cellStyle name="c_PoundInc_FM_dummyV4" xfId="1109" xr:uid="{00000000-0005-0000-0000-0000FA060000}"/>
    <cellStyle name="c_PoundInc_lalur" xfId="1110" xr:uid="{00000000-0005-0000-0000-0000FB060000}"/>
    <cellStyle name="c_PoundInc_Leasing_V3" xfId="1111" xr:uid="{00000000-0005-0000-0000-0000FC060000}"/>
    <cellStyle name="c_PoundInc_MODELO PDP III" xfId="1112" xr:uid="{00000000-0005-0000-0000-0000FD060000}"/>
    <cellStyle name="c_PoundInc_ORÇ_2009" xfId="1113" xr:uid="{00000000-0005-0000-0000-0000FE060000}"/>
    <cellStyle name="c_PoundInc_Pasta2" xfId="1114" xr:uid="{00000000-0005-0000-0000-0000FF060000}"/>
    <cellStyle name="c_Poundstone (2)" xfId="1115" xr:uid="{00000000-0005-0000-0000-000000070000}"/>
    <cellStyle name="c_Poundstone (2)_Comparativo VP FIN v1_So 2008" xfId="6904" xr:uid="{00000000-0005-0000-0000-000001070000}"/>
    <cellStyle name="c_Poundstone (2)_Comparativo VP MKT 2008 v1_So 2008" xfId="6905" xr:uid="{00000000-0005-0000-0000-000002070000}"/>
    <cellStyle name="c_Poundstone (2)_Comparativo VP TEC 2008 v1_So 2008" xfId="6906" xr:uid="{00000000-0005-0000-0000-000003070000}"/>
    <cellStyle name="c_Poundstone (2)_Comparativo VP TEC 2008_Luiz Sergio" xfId="6907" xr:uid="{00000000-0005-0000-0000-000004070000}"/>
    <cellStyle name="c_Poundstone (2)_Cópia de Modelo - Fluxo de Caixa Orcamento 09052009_V36_3" xfId="1116" xr:uid="{00000000-0005-0000-0000-000005070000}"/>
    <cellStyle name="c_Poundstone (2)_Fluxo de Caixa Orcamento FINAL_13052009" xfId="1117" xr:uid="{00000000-0005-0000-0000-000006070000}"/>
    <cellStyle name="c_Poundstone (2)_FM_dummyV4" xfId="1118" xr:uid="{00000000-0005-0000-0000-000007070000}"/>
    <cellStyle name="c_Poundstone (2)_lalur" xfId="1119" xr:uid="{00000000-0005-0000-0000-000008070000}"/>
    <cellStyle name="c_Poundstone (2)_Leasing_V3" xfId="1120" xr:uid="{00000000-0005-0000-0000-000009070000}"/>
    <cellStyle name="c_Poundstone (2)_MODELO PDP III" xfId="1121" xr:uid="{00000000-0005-0000-0000-00000A070000}"/>
    <cellStyle name="c_Poundstone (2)_ORÇ_2009" xfId="1122" xr:uid="{00000000-0005-0000-0000-00000B070000}"/>
    <cellStyle name="c_Poundstone (2)_Pasta2" xfId="1123" xr:uid="{00000000-0005-0000-0000-00000C070000}"/>
    <cellStyle name="c_Preliminary Poundstone (2)" xfId="1124" xr:uid="{00000000-0005-0000-0000-00000D070000}"/>
    <cellStyle name="c_Preliminary Poundstone (2)_Comparativo VP FIN v1_So 2008" xfId="6908" xr:uid="{00000000-0005-0000-0000-00000E070000}"/>
    <cellStyle name="c_Preliminary Poundstone (2)_Comparativo VP MKT 2008 v1_So 2008" xfId="6909" xr:uid="{00000000-0005-0000-0000-00000F070000}"/>
    <cellStyle name="c_Preliminary Poundstone (2)_Comparativo VP TEC 2008 v1_So 2008" xfId="6910" xr:uid="{00000000-0005-0000-0000-000010070000}"/>
    <cellStyle name="c_Preliminary Poundstone (2)_Comparativo VP TEC 2008_Luiz Sergio" xfId="6911" xr:uid="{00000000-0005-0000-0000-000011070000}"/>
    <cellStyle name="c_Preliminary Poundstone (2)_Cópia de Modelo - Fluxo de Caixa Orcamento 09052009_V36_3" xfId="1125" xr:uid="{00000000-0005-0000-0000-000012070000}"/>
    <cellStyle name="c_Preliminary Poundstone (2)_Fluxo de Caixa Orcamento FINAL_13052009" xfId="1126" xr:uid="{00000000-0005-0000-0000-000013070000}"/>
    <cellStyle name="c_Preliminary Poundstone (2)_FM_dummyV4" xfId="1127" xr:uid="{00000000-0005-0000-0000-000014070000}"/>
    <cellStyle name="c_Preliminary Poundstone (2)_lalur" xfId="1128" xr:uid="{00000000-0005-0000-0000-000015070000}"/>
    <cellStyle name="c_Preliminary Poundstone (2)_Leasing_V3" xfId="1129" xr:uid="{00000000-0005-0000-0000-000016070000}"/>
    <cellStyle name="c_Preliminary Poundstone (2)_MODELO PDP III" xfId="1130" xr:uid="{00000000-0005-0000-0000-000017070000}"/>
    <cellStyle name="c_Preliminary Poundstone (2)_ORÇ_2009" xfId="1131" xr:uid="{00000000-0005-0000-0000-000018070000}"/>
    <cellStyle name="c_Preliminary Poundstone (2)_Pasta2" xfId="1132" xr:uid="{00000000-0005-0000-0000-000019070000}"/>
    <cellStyle name="c_Q2 pipeline" xfId="1133" xr:uid="{00000000-0005-0000-0000-00001A070000}"/>
    <cellStyle name="c_Q2 pipeline 2" xfId="6912" xr:uid="{00000000-0005-0000-0000-00001B070000}"/>
    <cellStyle name="c_Q2 pipeline_Cópia de Modelo - Fluxo de Caixa Orcamento 09052009_V36_3" xfId="1134" xr:uid="{00000000-0005-0000-0000-00001C070000}"/>
    <cellStyle name="c_Q2 pipeline_Cópia de Modelo - Fluxo de Caixa Orcamento 09052009_V36_3 2" xfId="6913" xr:uid="{00000000-0005-0000-0000-00001D070000}"/>
    <cellStyle name="c_Q2 pipeline_Fluxo de Caixa Orcamento FINAL_13052009" xfId="1135" xr:uid="{00000000-0005-0000-0000-00001E070000}"/>
    <cellStyle name="c_Q2 pipeline_Fluxo de Caixa Orcamento FINAL_13052009 2" xfId="6914" xr:uid="{00000000-0005-0000-0000-00001F070000}"/>
    <cellStyle name="c_Q2 pipeline_FM_dummyV4" xfId="1136" xr:uid="{00000000-0005-0000-0000-000020070000}"/>
    <cellStyle name="c_Q2 pipeline_lalur" xfId="1137" xr:uid="{00000000-0005-0000-0000-000021070000}"/>
    <cellStyle name="c_Q2 pipeline_Leasing_V3" xfId="1138" xr:uid="{00000000-0005-0000-0000-000022070000}"/>
    <cellStyle name="c_Q2 pipeline_MODELO PDP III" xfId="1139" xr:uid="{00000000-0005-0000-0000-000023070000}"/>
    <cellStyle name="c_Q2 pipeline_ORÇ_2009" xfId="1140" xr:uid="{00000000-0005-0000-0000-000024070000}"/>
    <cellStyle name="c_Q2 pipeline_ORÇ_2009 2" xfId="6915" xr:uid="{00000000-0005-0000-0000-000025070000}"/>
    <cellStyle name="c_Q2 pipeline_Pasta2" xfId="1141" xr:uid="{00000000-0005-0000-0000-000026070000}"/>
    <cellStyle name="c_Q2 pipeline_Pasta2 2" xfId="6916" xr:uid="{00000000-0005-0000-0000-000027070000}"/>
    <cellStyle name="c_Resultados mensais - Arquivo base maio 2010" xfId="6917" xr:uid="{00000000-0005-0000-0000-000028070000}"/>
    <cellStyle name="c_Resultados mensais - Arquivo base maio 2010 2" xfId="9481" xr:uid="{00000000-0005-0000-0000-000029070000}"/>
    <cellStyle name="c_Resultados mensais - Arquivo base maio 2010_Base ITR Set-10 - Ajustes Resmat" xfId="6918" xr:uid="{00000000-0005-0000-0000-00002A070000}"/>
    <cellStyle name="c_RushValSum (2)" xfId="1142" xr:uid="{00000000-0005-0000-0000-00002B070000}"/>
    <cellStyle name="c_RushValSum (2)_Comparativo VP FIN v1_So 2008" xfId="6919" xr:uid="{00000000-0005-0000-0000-00002C070000}"/>
    <cellStyle name="c_RushValSum (2)_Comparativo VP MKT 2008 v1_So 2008" xfId="6920" xr:uid="{00000000-0005-0000-0000-00002D070000}"/>
    <cellStyle name="c_RushValSum (2)_Comparativo VP TEC 2008 v1_So 2008" xfId="6921" xr:uid="{00000000-0005-0000-0000-00002E070000}"/>
    <cellStyle name="c_RushValSum (2)_Comparativo VP TEC 2008_Luiz Sergio" xfId="6922" xr:uid="{00000000-0005-0000-0000-00002F070000}"/>
    <cellStyle name="c_RushValSum (2)_Cópia de Modelo - Fluxo de Caixa Orcamento 09052009_V36_3" xfId="1143" xr:uid="{00000000-0005-0000-0000-000030070000}"/>
    <cellStyle name="c_RushValSum (2)_Fluxo de Caixa Orcamento FINAL_13052009" xfId="1144" xr:uid="{00000000-0005-0000-0000-000031070000}"/>
    <cellStyle name="c_RushValSum (2)_FM_dummyV4" xfId="1145" xr:uid="{00000000-0005-0000-0000-000032070000}"/>
    <cellStyle name="c_RushValSum (2)_lalur" xfId="1146" xr:uid="{00000000-0005-0000-0000-000033070000}"/>
    <cellStyle name="c_RushValSum (2)_Leasing_V3" xfId="1147" xr:uid="{00000000-0005-0000-0000-000034070000}"/>
    <cellStyle name="c_RushValSum (2)_MODELO PDP III" xfId="1148" xr:uid="{00000000-0005-0000-0000-000035070000}"/>
    <cellStyle name="c_RushValSum (2)_ORÇ_2009" xfId="1149" xr:uid="{00000000-0005-0000-0000-000036070000}"/>
    <cellStyle name="c_RushValSum (2)_Pasta2" xfId="1150" xr:uid="{00000000-0005-0000-0000-000037070000}"/>
    <cellStyle name="c_Schedules" xfId="1151" xr:uid="{00000000-0005-0000-0000-000038070000}"/>
    <cellStyle name="c_Schedules_Comparativo VP FIN v1_So 2008" xfId="6923" xr:uid="{00000000-0005-0000-0000-000039070000}"/>
    <cellStyle name="c_Schedules_Comparativo VP MKT 2008 v1_So 2008" xfId="6924" xr:uid="{00000000-0005-0000-0000-00003A070000}"/>
    <cellStyle name="c_Schedules_Comparativo VP TEC 2008 v1_So 2008" xfId="6925" xr:uid="{00000000-0005-0000-0000-00003B070000}"/>
    <cellStyle name="c_Schedules_Comparativo VP TEC 2008_Luiz Sergio" xfId="6926" xr:uid="{00000000-0005-0000-0000-00003C070000}"/>
    <cellStyle name="c_Schedules_Cópia de Modelo - Fluxo de Caixa Orcamento 09052009_V36_3" xfId="1152" xr:uid="{00000000-0005-0000-0000-00003D070000}"/>
    <cellStyle name="c_Schedules_Fluxo de Caixa Orcamento FINAL_13052009" xfId="1153" xr:uid="{00000000-0005-0000-0000-00003E070000}"/>
    <cellStyle name="c_Schedules_FM_dummyV4" xfId="1154" xr:uid="{00000000-0005-0000-0000-00003F070000}"/>
    <cellStyle name="c_Schedules_lalur" xfId="1155" xr:uid="{00000000-0005-0000-0000-000040070000}"/>
    <cellStyle name="c_Schedules_Leasing_V3" xfId="1156" xr:uid="{00000000-0005-0000-0000-000041070000}"/>
    <cellStyle name="c_Schedules_MODELO PDP III" xfId="1157" xr:uid="{00000000-0005-0000-0000-000042070000}"/>
    <cellStyle name="c_Schedules_ORÇ_2009" xfId="1158" xr:uid="{00000000-0005-0000-0000-000043070000}"/>
    <cellStyle name="c_Schedules_Pasta2" xfId="1159" xr:uid="{00000000-0005-0000-0000-000044070000}"/>
    <cellStyle name="c_Statement Sky - Finance" xfId="1160" xr:uid="{00000000-0005-0000-0000-000045070000}"/>
    <cellStyle name="c_Stub Value" xfId="1161" xr:uid="{00000000-0005-0000-0000-000046070000}"/>
    <cellStyle name="c_Stub Value_Comparativo VP FIN v1_So 2008" xfId="6927" xr:uid="{00000000-0005-0000-0000-000047070000}"/>
    <cellStyle name="c_Stub Value_Comparativo VP MKT 2008 v1_So 2008" xfId="6928" xr:uid="{00000000-0005-0000-0000-000048070000}"/>
    <cellStyle name="c_Stub Value_Comparativo VP TEC 2008 v1_So 2008" xfId="6929" xr:uid="{00000000-0005-0000-0000-000049070000}"/>
    <cellStyle name="c_Stub Value_Comparativo VP TEC 2008_Luiz Sergio" xfId="6930" xr:uid="{00000000-0005-0000-0000-00004A070000}"/>
    <cellStyle name="c_Stub Value_Cópia de Modelo - Fluxo de Caixa Orcamento 09052009_V36_3" xfId="1162" xr:uid="{00000000-0005-0000-0000-00004B070000}"/>
    <cellStyle name="c_Stub Value_Fluxo de Caixa Orcamento FINAL_13052009" xfId="1163" xr:uid="{00000000-0005-0000-0000-00004C070000}"/>
    <cellStyle name="c_Stub Value_FM_dummyV4" xfId="1164" xr:uid="{00000000-0005-0000-0000-00004D070000}"/>
    <cellStyle name="c_Stub Value_lalur" xfId="1165" xr:uid="{00000000-0005-0000-0000-00004E070000}"/>
    <cellStyle name="c_Stub Value_Leasing_V3" xfId="1166" xr:uid="{00000000-0005-0000-0000-00004F070000}"/>
    <cellStyle name="c_Stub Value_MODELO PDP III" xfId="1167" xr:uid="{00000000-0005-0000-0000-000050070000}"/>
    <cellStyle name="c_Stub Value_ORÇ_2009" xfId="1168" xr:uid="{00000000-0005-0000-0000-000051070000}"/>
    <cellStyle name="c_Stub Value_Pasta2" xfId="1169" xr:uid="{00000000-0005-0000-0000-000052070000}"/>
    <cellStyle name="c_Summary of Pro Forma (2)" xfId="1170" xr:uid="{00000000-0005-0000-0000-000053070000}"/>
    <cellStyle name="c_Summary of Pro Forma (2)_Comparativo VP FIN v1_So 2008" xfId="6931" xr:uid="{00000000-0005-0000-0000-000054070000}"/>
    <cellStyle name="c_Summary of Pro Forma (2)_Comparativo VP MKT 2008 v1_So 2008" xfId="6932" xr:uid="{00000000-0005-0000-0000-000055070000}"/>
    <cellStyle name="c_Summary of Pro Forma (2)_Comparativo VP TEC 2008 v1_So 2008" xfId="6933" xr:uid="{00000000-0005-0000-0000-000056070000}"/>
    <cellStyle name="c_Summary of Pro Forma (2)_Comparativo VP TEC 2008_Luiz Sergio" xfId="6934" xr:uid="{00000000-0005-0000-0000-000057070000}"/>
    <cellStyle name="c_Summary of Pro Forma (2)_Cópia de Modelo - Fluxo de Caixa Orcamento 09052009_V36_3" xfId="1171" xr:uid="{00000000-0005-0000-0000-000058070000}"/>
    <cellStyle name="c_Summary of Pro Forma (2)_Fluxo de Caixa Orcamento FINAL_13052009" xfId="1172" xr:uid="{00000000-0005-0000-0000-000059070000}"/>
    <cellStyle name="c_Summary of Pro Forma (2)_FM_dummyV4" xfId="1173" xr:uid="{00000000-0005-0000-0000-00005A070000}"/>
    <cellStyle name="c_Summary of Pro Forma (2)_lalur" xfId="1174" xr:uid="{00000000-0005-0000-0000-00005B070000}"/>
    <cellStyle name="c_Summary of Pro Forma (2)_Leasing_V3" xfId="1175" xr:uid="{00000000-0005-0000-0000-00005C070000}"/>
    <cellStyle name="c_Summary of Pro Forma (2)_MODELO PDP III" xfId="1176" xr:uid="{00000000-0005-0000-0000-00005D070000}"/>
    <cellStyle name="c_Summary of Pro Forma (2)_ORÇ_2009" xfId="1177" xr:uid="{00000000-0005-0000-0000-00005E070000}"/>
    <cellStyle name="c_Summary of Pro Forma (2)_Pasta2" xfId="1178" xr:uid="{00000000-0005-0000-0000-00005F070000}"/>
    <cellStyle name="c_Summary of Pro Forma (3)" xfId="1179" xr:uid="{00000000-0005-0000-0000-000060070000}"/>
    <cellStyle name="c_Summary of Pro Forma (3)_Comparativo VP FIN v1_So 2008" xfId="6935" xr:uid="{00000000-0005-0000-0000-000061070000}"/>
    <cellStyle name="c_Summary of Pro Forma (3)_Comparativo VP MKT 2008 v1_So 2008" xfId="6936" xr:uid="{00000000-0005-0000-0000-000062070000}"/>
    <cellStyle name="c_Summary of Pro Forma (3)_Comparativo VP TEC 2008 v1_So 2008" xfId="6937" xr:uid="{00000000-0005-0000-0000-000063070000}"/>
    <cellStyle name="c_Summary of Pro Forma (3)_Comparativo VP TEC 2008_Luiz Sergio" xfId="6938" xr:uid="{00000000-0005-0000-0000-000064070000}"/>
    <cellStyle name="c_Summary of Pro Forma (3)_Cópia de Modelo - Fluxo de Caixa Orcamento 09052009_V36_3" xfId="1180" xr:uid="{00000000-0005-0000-0000-000065070000}"/>
    <cellStyle name="c_Summary of Pro Forma (3)_Fluxo de Caixa Orcamento FINAL_13052009" xfId="1181" xr:uid="{00000000-0005-0000-0000-000066070000}"/>
    <cellStyle name="c_Summary of Pro Forma (3)_FM_dummyV4" xfId="1182" xr:uid="{00000000-0005-0000-0000-000067070000}"/>
    <cellStyle name="c_Summary of Pro Forma (3)_lalur" xfId="1183" xr:uid="{00000000-0005-0000-0000-000068070000}"/>
    <cellStyle name="c_Summary of Pro Forma (3)_Leasing_V3" xfId="1184" xr:uid="{00000000-0005-0000-0000-000069070000}"/>
    <cellStyle name="c_Summary of Pro Forma (3)_MODELO PDP III" xfId="1185" xr:uid="{00000000-0005-0000-0000-00006A070000}"/>
    <cellStyle name="c_Summary of Pro Forma (3)_ORÇ_2009" xfId="1186" xr:uid="{00000000-0005-0000-0000-00006B070000}"/>
    <cellStyle name="c_Summary of Pro Forma (3)_Pasta2" xfId="1187" xr:uid="{00000000-0005-0000-0000-00006C070000}"/>
    <cellStyle name="c_Texas_Louisiana (2)" xfId="1188" xr:uid="{00000000-0005-0000-0000-00006D070000}"/>
    <cellStyle name="c_Texas_Louisiana (2)_Comparativo VP FIN v1_So 2008" xfId="6939" xr:uid="{00000000-0005-0000-0000-00006E070000}"/>
    <cellStyle name="c_Texas_Louisiana (2)_Comparativo VP MKT 2008 v1_So 2008" xfId="6940" xr:uid="{00000000-0005-0000-0000-00006F070000}"/>
    <cellStyle name="c_Texas_Louisiana (2)_Comparativo VP TEC 2008 v1_So 2008" xfId="6941" xr:uid="{00000000-0005-0000-0000-000070070000}"/>
    <cellStyle name="c_Texas_Louisiana (2)_Comparativo VP TEC 2008_Luiz Sergio" xfId="6942" xr:uid="{00000000-0005-0000-0000-000071070000}"/>
    <cellStyle name="c_Texas_Louisiana (2)_Cópia de Modelo - Fluxo de Caixa Orcamento 09052009_V36_3" xfId="1189" xr:uid="{00000000-0005-0000-0000-000072070000}"/>
    <cellStyle name="c_Texas_Louisiana (2)_Fluxo de Caixa Orcamento FINAL_13052009" xfId="1190" xr:uid="{00000000-0005-0000-0000-000073070000}"/>
    <cellStyle name="c_Texas_Louisiana (2)_FM_dummyV4" xfId="1191" xr:uid="{00000000-0005-0000-0000-000074070000}"/>
    <cellStyle name="c_Texas_Louisiana (2)_lalur" xfId="1192" xr:uid="{00000000-0005-0000-0000-000075070000}"/>
    <cellStyle name="c_Texas_Louisiana (2)_Leasing_V3" xfId="1193" xr:uid="{00000000-0005-0000-0000-000076070000}"/>
    <cellStyle name="c_Texas_Louisiana (2)_MODELO PDP III" xfId="1194" xr:uid="{00000000-0005-0000-0000-000077070000}"/>
    <cellStyle name="c_Texas_Louisiana (2)_ORÇ_2009" xfId="1195" xr:uid="{00000000-0005-0000-0000-000078070000}"/>
    <cellStyle name="c_Texas_Louisiana (2)_Pasta2" xfId="1196" xr:uid="{00000000-0005-0000-0000-000079070000}"/>
    <cellStyle name="c_Timex-Gucci Merger2" xfId="1197" xr:uid="{00000000-0005-0000-0000-00007A070000}"/>
    <cellStyle name="c_Timex-Gucci Merger2_Comparativo VP FIN v1_So 2008" xfId="6943" xr:uid="{00000000-0005-0000-0000-00007B070000}"/>
    <cellStyle name="c_Timex-Gucci Merger2_Comparativo VP MKT 2008 v1_So 2008" xfId="6944" xr:uid="{00000000-0005-0000-0000-00007C070000}"/>
    <cellStyle name="c_Timex-Gucci Merger2_Comparativo VP TEC 2008 v1_So 2008" xfId="6945" xr:uid="{00000000-0005-0000-0000-00007D070000}"/>
    <cellStyle name="c_Timex-Gucci Merger2_Comparativo VP TEC 2008_Luiz Sergio" xfId="6946" xr:uid="{00000000-0005-0000-0000-00007E070000}"/>
    <cellStyle name="c_Timex-Gucci Merger2_Cópia de Modelo - Fluxo de Caixa Orcamento 09052009_V36_3" xfId="1198" xr:uid="{00000000-0005-0000-0000-00007F070000}"/>
    <cellStyle name="c_Timex-Gucci Merger2_Fluxo de Caixa Orcamento FINAL_13052009" xfId="1199" xr:uid="{00000000-0005-0000-0000-000080070000}"/>
    <cellStyle name="c_Timex-Gucci Merger2_FM_dummyV4" xfId="1200" xr:uid="{00000000-0005-0000-0000-000081070000}"/>
    <cellStyle name="c_Timex-Gucci Merger2_lalur" xfId="1201" xr:uid="{00000000-0005-0000-0000-000082070000}"/>
    <cellStyle name="c_Timex-Gucci Merger2_Leasing_V3" xfId="1202" xr:uid="{00000000-0005-0000-0000-000083070000}"/>
    <cellStyle name="c_Timex-Gucci Merger2_MODELO PDP III" xfId="1203" xr:uid="{00000000-0005-0000-0000-000084070000}"/>
    <cellStyle name="c_Timex-Gucci Merger2_ORÇ_2009" xfId="1204" xr:uid="{00000000-0005-0000-0000-000085070000}"/>
    <cellStyle name="c_Timex-Gucci Merger2_Pasta2" xfId="1205" xr:uid="{00000000-0005-0000-0000-000086070000}"/>
    <cellStyle name="c_Trans Assump (2)" xfId="1206" xr:uid="{00000000-0005-0000-0000-000087070000}"/>
    <cellStyle name="c_Trans Assump (2)_Comparativo VP FIN v1_So 2008" xfId="6947" xr:uid="{00000000-0005-0000-0000-000088070000}"/>
    <cellStyle name="c_Trans Assump (2)_Comparativo VP MKT 2008 v1_So 2008" xfId="6948" xr:uid="{00000000-0005-0000-0000-000089070000}"/>
    <cellStyle name="c_Trans Assump (2)_Comparativo VP TEC 2008 v1_So 2008" xfId="6949" xr:uid="{00000000-0005-0000-0000-00008A070000}"/>
    <cellStyle name="c_Trans Assump (2)_Comparativo VP TEC 2008_Luiz Sergio" xfId="6950" xr:uid="{00000000-0005-0000-0000-00008B070000}"/>
    <cellStyle name="c_Trans Assump (2)_Cópia de Modelo - Fluxo de Caixa Orcamento 09052009_V36_3" xfId="1207" xr:uid="{00000000-0005-0000-0000-00008C070000}"/>
    <cellStyle name="c_Trans Assump (2)_Fluxo de Caixa Orcamento FINAL_13052009" xfId="1208" xr:uid="{00000000-0005-0000-0000-00008D070000}"/>
    <cellStyle name="c_Trans Assump (2)_FM_dummyV4" xfId="1209" xr:uid="{00000000-0005-0000-0000-00008E070000}"/>
    <cellStyle name="c_Trans Assump (2)_lalur" xfId="1210" xr:uid="{00000000-0005-0000-0000-00008F070000}"/>
    <cellStyle name="c_Trans Assump (2)_Leasing_V3" xfId="1211" xr:uid="{00000000-0005-0000-0000-000090070000}"/>
    <cellStyle name="c_Trans Assump (2)_MODELO PDP III" xfId="1212" xr:uid="{00000000-0005-0000-0000-000091070000}"/>
    <cellStyle name="c_Trans Assump (2)_ORÇ_2009" xfId="1213" xr:uid="{00000000-0005-0000-0000-000092070000}"/>
    <cellStyle name="c_Trans Assump (2)_Pasta2" xfId="1214" xr:uid="{00000000-0005-0000-0000-000093070000}"/>
    <cellStyle name="c_Unit Price Sen. (2)" xfId="1215" xr:uid="{00000000-0005-0000-0000-000094070000}"/>
    <cellStyle name="c_Unit Price Sen. (2)_Comparativo VP FIN v1_So 2008" xfId="6951" xr:uid="{00000000-0005-0000-0000-000095070000}"/>
    <cellStyle name="c_Unit Price Sen. (2)_Comparativo VP MKT 2008 v1_So 2008" xfId="6952" xr:uid="{00000000-0005-0000-0000-000096070000}"/>
    <cellStyle name="c_Unit Price Sen. (2)_Comparativo VP TEC 2008 v1_So 2008" xfId="6953" xr:uid="{00000000-0005-0000-0000-000097070000}"/>
    <cellStyle name="c_Unit Price Sen. (2)_Comparativo VP TEC 2008_Luiz Sergio" xfId="6954" xr:uid="{00000000-0005-0000-0000-000098070000}"/>
    <cellStyle name="c_Unit Price Sen. (2)_Cópia de Modelo - Fluxo de Caixa Orcamento 09052009_V36_3" xfId="1216" xr:uid="{00000000-0005-0000-0000-000099070000}"/>
    <cellStyle name="c_Unit Price Sen. (2)_Fluxo de Caixa Orcamento FINAL_13052009" xfId="1217" xr:uid="{00000000-0005-0000-0000-00009A070000}"/>
    <cellStyle name="c_Unit Price Sen. (2)_FM_dummyV4" xfId="1218" xr:uid="{00000000-0005-0000-0000-00009B070000}"/>
    <cellStyle name="c_Unit Price Sen. (2)_lalur" xfId="1219" xr:uid="{00000000-0005-0000-0000-00009C070000}"/>
    <cellStyle name="c_Unit Price Sen. (2)_Leasing_V3" xfId="1220" xr:uid="{00000000-0005-0000-0000-00009D070000}"/>
    <cellStyle name="c_Unit Price Sen. (2)_MODELO PDP III" xfId="1221" xr:uid="{00000000-0005-0000-0000-00009E070000}"/>
    <cellStyle name="c_Unit Price Sen. (2)_ORÇ_2009" xfId="1222" xr:uid="{00000000-0005-0000-0000-00009F070000}"/>
    <cellStyle name="c_Unit Price Sen. (2)_Pasta2" xfId="1223" xr:uid="{00000000-0005-0000-0000-0000A0070000}"/>
    <cellStyle name="c_Valuation Summary" xfId="1224" xr:uid="{00000000-0005-0000-0000-0000A1070000}"/>
    <cellStyle name="c_Valuation Summary (2)" xfId="1225" xr:uid="{00000000-0005-0000-0000-0000A2070000}"/>
    <cellStyle name="c_Valuation Summary (2)_Comparativo VP FIN v1_So 2008" xfId="6955" xr:uid="{00000000-0005-0000-0000-0000A3070000}"/>
    <cellStyle name="c_Valuation Summary (2)_Comparativo VP MKT 2008 v1_So 2008" xfId="6956" xr:uid="{00000000-0005-0000-0000-0000A4070000}"/>
    <cellStyle name="c_Valuation Summary (2)_Comparativo VP TEC 2008 v1_So 2008" xfId="6957" xr:uid="{00000000-0005-0000-0000-0000A5070000}"/>
    <cellStyle name="c_Valuation Summary (2)_Comparativo VP TEC 2008_Luiz Sergio" xfId="6958" xr:uid="{00000000-0005-0000-0000-0000A6070000}"/>
    <cellStyle name="c_Valuation Summary (2)_Cópia de Modelo - Fluxo de Caixa Orcamento 09052009_V36_3" xfId="1226" xr:uid="{00000000-0005-0000-0000-0000A7070000}"/>
    <cellStyle name="c_Valuation Summary (2)_Fluxo de Caixa Orcamento FINAL_13052009" xfId="1227" xr:uid="{00000000-0005-0000-0000-0000A8070000}"/>
    <cellStyle name="c_Valuation Summary (2)_FM_dummyV4" xfId="1228" xr:uid="{00000000-0005-0000-0000-0000A9070000}"/>
    <cellStyle name="c_Valuation Summary (2)_lalur" xfId="1229" xr:uid="{00000000-0005-0000-0000-0000AA070000}"/>
    <cellStyle name="c_Valuation Summary (2)_Leasing_V3" xfId="1230" xr:uid="{00000000-0005-0000-0000-0000AB070000}"/>
    <cellStyle name="c_Valuation Summary (2)_MODELO PDP III" xfId="1231" xr:uid="{00000000-0005-0000-0000-0000AC070000}"/>
    <cellStyle name="c_Valuation Summary (2)_ORÇ_2009" xfId="1232" xr:uid="{00000000-0005-0000-0000-0000AD070000}"/>
    <cellStyle name="c_Valuation Summary (2)_Pasta2" xfId="1233" xr:uid="{00000000-0005-0000-0000-0000AE070000}"/>
    <cellStyle name="c_Valuation Summary_Comparativo VP FIN v1_So 2008" xfId="6959" xr:uid="{00000000-0005-0000-0000-0000AF070000}"/>
    <cellStyle name="c_Valuation Summary_Comparativo VP MKT 2008 v1_So 2008" xfId="6960" xr:uid="{00000000-0005-0000-0000-0000B0070000}"/>
    <cellStyle name="c_Valuation Summary_Comparativo VP TEC 2008 v1_So 2008" xfId="6961" xr:uid="{00000000-0005-0000-0000-0000B1070000}"/>
    <cellStyle name="c_Valuation Summary_Comparativo VP TEC 2008_Luiz Sergio" xfId="6962" xr:uid="{00000000-0005-0000-0000-0000B2070000}"/>
    <cellStyle name="c_Valuation Summary_Cópia de Modelo - Fluxo de Caixa Orcamento 09052009_V36_3" xfId="1234" xr:uid="{00000000-0005-0000-0000-0000B3070000}"/>
    <cellStyle name="c_Valuation Summary_Fluxo de Caixa Orcamento FINAL_13052009" xfId="1235" xr:uid="{00000000-0005-0000-0000-0000B4070000}"/>
    <cellStyle name="c_Valuation Summary_FM_dummyV4" xfId="1236" xr:uid="{00000000-0005-0000-0000-0000B5070000}"/>
    <cellStyle name="c_Valuation Summary_lalur" xfId="1237" xr:uid="{00000000-0005-0000-0000-0000B6070000}"/>
    <cellStyle name="c_Valuation Summary_Leasing_V3" xfId="1238" xr:uid="{00000000-0005-0000-0000-0000B7070000}"/>
    <cellStyle name="c_Valuation Summary_MODELO PDP III" xfId="1239" xr:uid="{00000000-0005-0000-0000-0000B8070000}"/>
    <cellStyle name="c_Valuation Summary_ORÇ_2009" xfId="1240" xr:uid="{00000000-0005-0000-0000-0000B9070000}"/>
    <cellStyle name="c_Valuation Summary_Pasta2" xfId="1241" xr:uid="{00000000-0005-0000-0000-0000BA070000}"/>
    <cellStyle name="c_Warrant" xfId="1242" xr:uid="{00000000-0005-0000-0000-0000BB070000}"/>
    <cellStyle name="c_Warrant_Comparativo VP FIN v1_So 2008" xfId="6963" xr:uid="{00000000-0005-0000-0000-0000BC070000}"/>
    <cellStyle name="c_Warrant_Comparativo VP MKT 2008 v1_So 2008" xfId="6964" xr:uid="{00000000-0005-0000-0000-0000BD070000}"/>
    <cellStyle name="c_Warrant_Comparativo VP TEC 2008 v1_So 2008" xfId="6965" xr:uid="{00000000-0005-0000-0000-0000BE070000}"/>
    <cellStyle name="c_Warrant_Comparativo VP TEC 2008_Luiz Sergio" xfId="6966" xr:uid="{00000000-0005-0000-0000-0000BF070000}"/>
    <cellStyle name="c_Warrant_Cópia de Modelo - Fluxo de Caixa Orcamento 09052009_V36_3" xfId="1243" xr:uid="{00000000-0005-0000-0000-0000C0070000}"/>
    <cellStyle name="c_Warrant_Fluxo de Caixa Orcamento FINAL_13052009" xfId="1244" xr:uid="{00000000-0005-0000-0000-0000C1070000}"/>
    <cellStyle name="c_Warrant_FM_dummyV4" xfId="1245" xr:uid="{00000000-0005-0000-0000-0000C2070000}"/>
    <cellStyle name="c_Warrant_lalur" xfId="1246" xr:uid="{00000000-0005-0000-0000-0000C3070000}"/>
    <cellStyle name="c_Warrant_Leasing_V3" xfId="1247" xr:uid="{00000000-0005-0000-0000-0000C4070000}"/>
    <cellStyle name="c_Warrant_MODELO PDP III" xfId="1248" xr:uid="{00000000-0005-0000-0000-0000C5070000}"/>
    <cellStyle name="c_Warrant_ORÇ_2009" xfId="1249" xr:uid="{00000000-0005-0000-0000-0000C6070000}"/>
    <cellStyle name="c_Warrant_Pasta2" xfId="1250" xr:uid="{00000000-0005-0000-0000-0000C7070000}"/>
    <cellStyle name="c0" xfId="1251" xr:uid="{00000000-0005-0000-0000-0000C8070000}"/>
    <cellStyle name="c0 2" xfId="6967" xr:uid="{00000000-0005-0000-0000-0000C9070000}"/>
    <cellStyle name="c2" xfId="1252" xr:uid="{00000000-0005-0000-0000-0000CA070000}"/>
    <cellStyle name="c2 2" xfId="6968" xr:uid="{00000000-0005-0000-0000-0000CB070000}"/>
    <cellStyle name="Cabeçalho 1" xfId="9482" xr:uid="{00000000-0005-0000-0000-0000CC070000}"/>
    <cellStyle name="Cabeçalho 2" xfId="9483" xr:uid="{00000000-0005-0000-0000-0000CD070000}"/>
    <cellStyle name="Calc Currency (0)" xfId="1253" xr:uid="{00000000-0005-0000-0000-0000CE070000}"/>
    <cellStyle name="Calc Currency (0) 2" xfId="6969" xr:uid="{00000000-0005-0000-0000-0000CF070000}"/>
    <cellStyle name="Calc Currency (2)" xfId="1254" xr:uid="{00000000-0005-0000-0000-0000D0070000}"/>
    <cellStyle name="Calc Currency (2) 2" xfId="6970" xr:uid="{00000000-0005-0000-0000-0000D1070000}"/>
    <cellStyle name="Calc Percent (0)" xfId="1255" xr:uid="{00000000-0005-0000-0000-0000D2070000}"/>
    <cellStyle name="Calc Percent (0) 2" xfId="6971" xr:uid="{00000000-0005-0000-0000-0000D3070000}"/>
    <cellStyle name="Calc Percent (1)" xfId="1256" xr:uid="{00000000-0005-0000-0000-0000D4070000}"/>
    <cellStyle name="Calc Percent (1) 2" xfId="6972" xr:uid="{00000000-0005-0000-0000-0000D5070000}"/>
    <cellStyle name="Calc Percent (2)" xfId="1257" xr:uid="{00000000-0005-0000-0000-0000D6070000}"/>
    <cellStyle name="Calc Percent (2) 2" xfId="6973" xr:uid="{00000000-0005-0000-0000-0000D7070000}"/>
    <cellStyle name="Calc Units (0)" xfId="1258" xr:uid="{00000000-0005-0000-0000-0000D8070000}"/>
    <cellStyle name="Calc Units (0) 2" xfId="6974" xr:uid="{00000000-0005-0000-0000-0000D9070000}"/>
    <cellStyle name="Calc Units (1)" xfId="1259" xr:uid="{00000000-0005-0000-0000-0000DA070000}"/>
    <cellStyle name="Calc Units (1) 2" xfId="6975" xr:uid="{00000000-0005-0000-0000-0000DB070000}"/>
    <cellStyle name="Calc Units (2)" xfId="1260" xr:uid="{00000000-0005-0000-0000-0000DC070000}"/>
    <cellStyle name="Calc Units (2) 2" xfId="6976" xr:uid="{00000000-0005-0000-0000-0000DD070000}"/>
    <cellStyle name="Calculado" xfId="1261" xr:uid="{00000000-0005-0000-0000-0000DE070000}"/>
    <cellStyle name="Calculation" xfId="1262" xr:uid="{00000000-0005-0000-0000-0000DF070000}"/>
    <cellStyle name="Calculation 2" xfId="1263" xr:uid="{00000000-0005-0000-0000-0000E0070000}"/>
    <cellStyle name="Cálculo 2" xfId="23" xr:uid="{00000000-0005-0000-0000-0000E1070000}"/>
    <cellStyle name="Cálculo 2 2" xfId="6977" xr:uid="{00000000-0005-0000-0000-0000E2070000}"/>
    <cellStyle name="Cálculo 3" xfId="6978" xr:uid="{00000000-0005-0000-0000-0000E3070000}"/>
    <cellStyle name="Cálculo 3 2" xfId="6979" xr:uid="{00000000-0005-0000-0000-0000E4070000}"/>
    <cellStyle name="Cálculo 4" xfId="6980" xr:uid="{00000000-0005-0000-0000-0000E5070000}"/>
    <cellStyle name="Cálculo 4 2" xfId="6981" xr:uid="{00000000-0005-0000-0000-0000E6070000}"/>
    <cellStyle name="Cálculo 5" xfId="9484" xr:uid="{00000000-0005-0000-0000-0000E7070000}"/>
    <cellStyle name="Cálculo 6" xfId="9485" xr:uid="{00000000-0005-0000-0000-0000E8070000}"/>
    <cellStyle name="Cálculo 7" xfId="9486" xr:uid="{00000000-0005-0000-0000-0000E9070000}"/>
    <cellStyle name="Cálculo 8" xfId="6251" xr:uid="{00000000-0005-0000-0000-0000EA070000}"/>
    <cellStyle name="Cancel" xfId="1264" xr:uid="{00000000-0005-0000-0000-0000EB070000}"/>
    <cellStyle name="Cancel 2" xfId="1265" xr:uid="{00000000-0005-0000-0000-0000EC070000}"/>
    <cellStyle name="Cancel 2 2" xfId="1266" xr:uid="{00000000-0005-0000-0000-0000ED070000}"/>
    <cellStyle name="Cancel 3" xfId="1267" xr:uid="{00000000-0005-0000-0000-0000EE070000}"/>
    <cellStyle name="Cancel 4" xfId="1268" xr:uid="{00000000-0005-0000-0000-0000EF070000}"/>
    <cellStyle name="Cancel_INFO" xfId="1269" xr:uid="{00000000-0005-0000-0000-0000F0070000}"/>
    <cellStyle name="cell" xfId="6982" xr:uid="{00000000-0005-0000-0000-0000F1070000}"/>
    <cellStyle name="Célula de Verificação 2" xfId="24" xr:uid="{00000000-0005-0000-0000-0000F2070000}"/>
    <cellStyle name="Célula de Verificação 2 2" xfId="6232" xr:uid="{00000000-0005-0000-0000-0000F3070000}"/>
    <cellStyle name="Célula de Verificação 3" xfId="6233" xr:uid="{00000000-0005-0000-0000-0000F4070000}"/>
    <cellStyle name="Célula de Verificação 4" xfId="6983" xr:uid="{00000000-0005-0000-0000-0000F5070000}"/>
    <cellStyle name="Célula de Verificação 5" xfId="9487" xr:uid="{00000000-0005-0000-0000-0000F6070000}"/>
    <cellStyle name="Célula de Verificação 6" xfId="9488" xr:uid="{00000000-0005-0000-0000-0000F7070000}"/>
    <cellStyle name="Célula de Verificação 7" xfId="9489" xr:uid="{00000000-0005-0000-0000-0000F8070000}"/>
    <cellStyle name="Célula de Verificação 8" xfId="6253" xr:uid="{00000000-0005-0000-0000-0000F9070000}"/>
    <cellStyle name="Célula Vinculada 2" xfId="25" xr:uid="{00000000-0005-0000-0000-0000FA070000}"/>
    <cellStyle name="Célula Vinculada 3" xfId="6234" xr:uid="{00000000-0005-0000-0000-0000FB070000}"/>
    <cellStyle name="Célula Vinculada 4" xfId="6984" xr:uid="{00000000-0005-0000-0000-0000FC070000}"/>
    <cellStyle name="Célula Vinculada 5" xfId="9490" xr:uid="{00000000-0005-0000-0000-0000FD070000}"/>
    <cellStyle name="Célula Vinculada 6" xfId="9491" xr:uid="{00000000-0005-0000-0000-0000FE070000}"/>
    <cellStyle name="Célula Vinculada 7" xfId="9492" xr:uid="{00000000-0005-0000-0000-0000FF070000}"/>
    <cellStyle name="Célula Vinculada 8" xfId="6252" xr:uid="{00000000-0005-0000-0000-000000080000}"/>
    <cellStyle name="CélulaBase" xfId="1270" xr:uid="{00000000-0005-0000-0000-000001080000}"/>
    <cellStyle name="Centered Heading" xfId="1271" xr:uid="{00000000-0005-0000-0000-000002080000}"/>
    <cellStyle name="CenterHead" xfId="1272" xr:uid="{00000000-0005-0000-0000-000003080000}"/>
    <cellStyle name="ch" xfId="6985" xr:uid="{00000000-0005-0000-0000-000004080000}"/>
    <cellStyle name="Changeable" xfId="1273" xr:uid="{00000000-0005-0000-0000-000005080000}"/>
    <cellStyle name="Check Cell" xfId="1274" xr:uid="{00000000-0005-0000-0000-000006080000}"/>
    <cellStyle name="Check Cell 2" xfId="1275" xr:uid="{00000000-0005-0000-0000-000007080000}"/>
    <cellStyle name="co" xfId="1276" xr:uid="{00000000-0005-0000-0000-000008080000}"/>
    <cellStyle name="co 2" xfId="6986" xr:uid="{00000000-0005-0000-0000-000009080000}"/>
    <cellStyle name="Code" xfId="1277" xr:uid="{00000000-0005-0000-0000-00000A080000}"/>
    <cellStyle name="Code Section" xfId="1278" xr:uid="{00000000-0005-0000-0000-00000B080000}"/>
    <cellStyle name="Codigos" xfId="1279" xr:uid="{00000000-0005-0000-0000-00000C080000}"/>
    <cellStyle name="ColHeading" xfId="1280" xr:uid="{00000000-0005-0000-0000-00000D080000}"/>
    <cellStyle name="Column_Title" xfId="1281" xr:uid="{00000000-0005-0000-0000-00000E080000}"/>
    <cellStyle name="Comma  - Style1" xfId="1282" xr:uid="{00000000-0005-0000-0000-00000F080000}"/>
    <cellStyle name="Comma  - Style2" xfId="1283" xr:uid="{00000000-0005-0000-0000-000010080000}"/>
    <cellStyle name="Comma  - Style3" xfId="1284" xr:uid="{00000000-0005-0000-0000-000011080000}"/>
    <cellStyle name="Comma  - Style4" xfId="1285" xr:uid="{00000000-0005-0000-0000-000012080000}"/>
    <cellStyle name="Comma  - Style5" xfId="1286" xr:uid="{00000000-0005-0000-0000-000013080000}"/>
    <cellStyle name="Comma  - Style6" xfId="1287" xr:uid="{00000000-0005-0000-0000-000014080000}"/>
    <cellStyle name="Comma  - Style7" xfId="1288" xr:uid="{00000000-0005-0000-0000-000015080000}"/>
    <cellStyle name="Comma  - Style8" xfId="1289" xr:uid="{00000000-0005-0000-0000-000016080000}"/>
    <cellStyle name="Comma (1)" xfId="1290" xr:uid="{00000000-0005-0000-0000-000017080000}"/>
    <cellStyle name="Comma (1) 2" xfId="6987" xr:uid="{00000000-0005-0000-0000-000018080000}"/>
    <cellStyle name="Comma [0]_ CAPEX" xfId="6988" xr:uid="{00000000-0005-0000-0000-000019080000}"/>
    <cellStyle name="Comma [00]" xfId="1291" xr:uid="{00000000-0005-0000-0000-00001A080000}"/>
    <cellStyle name="Comma [00] 2" xfId="6989" xr:uid="{00000000-0005-0000-0000-00001B080000}"/>
    <cellStyle name="Comma [1]" xfId="1292" xr:uid="{00000000-0005-0000-0000-00001C080000}"/>
    <cellStyle name="Comma [2]" xfId="1293" xr:uid="{00000000-0005-0000-0000-00001D080000}"/>
    <cellStyle name="Comma 0" xfId="1294" xr:uid="{00000000-0005-0000-0000-00001E080000}"/>
    <cellStyle name="Comma 0*" xfId="1295" xr:uid="{00000000-0005-0000-0000-00001F080000}"/>
    <cellStyle name="Comma 0.0" xfId="1296" xr:uid="{00000000-0005-0000-0000-000020080000}"/>
    <cellStyle name="Comma 0.00" xfId="1297" xr:uid="{00000000-0005-0000-0000-000021080000}"/>
    <cellStyle name="Comma 0.000" xfId="1298" xr:uid="{00000000-0005-0000-0000-000022080000}"/>
    <cellStyle name="Comma 0_10.23.03 Illustrative - Stress CDI" xfId="1299" xr:uid="{00000000-0005-0000-0000-000023080000}"/>
    <cellStyle name="Comma 1" xfId="1300" xr:uid="{00000000-0005-0000-0000-000024080000}"/>
    <cellStyle name="Comma 10" xfId="6990" xr:uid="{00000000-0005-0000-0000-000025080000}"/>
    <cellStyle name="Comma 11" xfId="6991" xr:uid="{00000000-0005-0000-0000-000026080000}"/>
    <cellStyle name="Comma 12" xfId="6992" xr:uid="{00000000-0005-0000-0000-000027080000}"/>
    <cellStyle name="Comma 13" xfId="6993" xr:uid="{00000000-0005-0000-0000-000028080000}"/>
    <cellStyle name="Comma 14" xfId="6994" xr:uid="{00000000-0005-0000-0000-000029080000}"/>
    <cellStyle name="Comma 15" xfId="6995" xr:uid="{00000000-0005-0000-0000-00002A080000}"/>
    <cellStyle name="Comma 16" xfId="6996" xr:uid="{00000000-0005-0000-0000-00002B080000}"/>
    <cellStyle name="Comma 17" xfId="6997" xr:uid="{00000000-0005-0000-0000-00002C080000}"/>
    <cellStyle name="Comma 18" xfId="6998" xr:uid="{00000000-0005-0000-0000-00002D080000}"/>
    <cellStyle name="Comma 19" xfId="6999" xr:uid="{00000000-0005-0000-0000-00002E080000}"/>
    <cellStyle name="Comma 2" xfId="1301" xr:uid="{00000000-0005-0000-0000-00002F080000}"/>
    <cellStyle name="Comma 2 2" xfId="7000" xr:uid="{00000000-0005-0000-0000-000030080000}"/>
    <cellStyle name="Comma 2 2 2" xfId="9512" xr:uid="{00000000-0005-0000-0000-000031080000}"/>
    <cellStyle name="Comma 2 3" xfId="7001" xr:uid="{00000000-0005-0000-0000-000032080000}"/>
    <cellStyle name="Comma 20" xfId="7002" xr:uid="{00000000-0005-0000-0000-000033080000}"/>
    <cellStyle name="Comma 21" xfId="7003" xr:uid="{00000000-0005-0000-0000-000034080000}"/>
    <cellStyle name="Comma 22" xfId="7004" xr:uid="{00000000-0005-0000-0000-000035080000}"/>
    <cellStyle name="Comma 23" xfId="7005" xr:uid="{00000000-0005-0000-0000-000036080000}"/>
    <cellStyle name="Comma 24" xfId="7006" xr:uid="{00000000-0005-0000-0000-000037080000}"/>
    <cellStyle name="Comma 25" xfId="7007" xr:uid="{00000000-0005-0000-0000-000038080000}"/>
    <cellStyle name="Comma 26" xfId="7008" xr:uid="{00000000-0005-0000-0000-000039080000}"/>
    <cellStyle name="Comma 27" xfId="7009" xr:uid="{00000000-0005-0000-0000-00003A080000}"/>
    <cellStyle name="Comma 28" xfId="7010" xr:uid="{00000000-0005-0000-0000-00003B080000}"/>
    <cellStyle name="Comma 29" xfId="7011" xr:uid="{00000000-0005-0000-0000-00003C080000}"/>
    <cellStyle name="Comma 3" xfId="1302" xr:uid="{00000000-0005-0000-0000-00003D080000}"/>
    <cellStyle name="Comma 3 2" xfId="7012" xr:uid="{00000000-0005-0000-0000-00003E080000}"/>
    <cellStyle name="Comma 3 2 2" xfId="9513" xr:uid="{00000000-0005-0000-0000-00003F080000}"/>
    <cellStyle name="Comma 30" xfId="7013" xr:uid="{00000000-0005-0000-0000-000040080000}"/>
    <cellStyle name="Comma 31" xfId="7014" xr:uid="{00000000-0005-0000-0000-000041080000}"/>
    <cellStyle name="Comma 32" xfId="7015" xr:uid="{00000000-0005-0000-0000-000042080000}"/>
    <cellStyle name="Comma 33" xfId="7016" xr:uid="{00000000-0005-0000-0000-000043080000}"/>
    <cellStyle name="Comma 34" xfId="7017" xr:uid="{00000000-0005-0000-0000-000044080000}"/>
    <cellStyle name="Comma 35" xfId="7018" xr:uid="{00000000-0005-0000-0000-000045080000}"/>
    <cellStyle name="Comma 36" xfId="7019" xr:uid="{00000000-0005-0000-0000-000046080000}"/>
    <cellStyle name="Comma 37" xfId="7020" xr:uid="{00000000-0005-0000-0000-000047080000}"/>
    <cellStyle name="Comma 38" xfId="7021" xr:uid="{00000000-0005-0000-0000-000048080000}"/>
    <cellStyle name="Comma 39" xfId="7022" xr:uid="{00000000-0005-0000-0000-000049080000}"/>
    <cellStyle name="Comma 4" xfId="1303" xr:uid="{00000000-0005-0000-0000-00004A080000}"/>
    <cellStyle name="Comma 4 2" xfId="7023" xr:uid="{00000000-0005-0000-0000-00004B080000}"/>
    <cellStyle name="Comma 40" xfId="7024" xr:uid="{00000000-0005-0000-0000-00004C080000}"/>
    <cellStyle name="Comma 40 2" xfId="9514" xr:uid="{00000000-0005-0000-0000-00004D080000}"/>
    <cellStyle name="Comma 41" xfId="7025" xr:uid="{00000000-0005-0000-0000-00004E080000}"/>
    <cellStyle name="Comma 42" xfId="7026" xr:uid="{00000000-0005-0000-0000-00004F080000}"/>
    <cellStyle name="Comma 5" xfId="1304" xr:uid="{00000000-0005-0000-0000-000050080000}"/>
    <cellStyle name="Comma 5 2" xfId="7027" xr:uid="{00000000-0005-0000-0000-000051080000}"/>
    <cellStyle name="Comma 6" xfId="7028" xr:uid="{00000000-0005-0000-0000-000052080000}"/>
    <cellStyle name="Comma 6 2" xfId="9515" xr:uid="{00000000-0005-0000-0000-000053080000}"/>
    <cellStyle name="Comma 7" xfId="7029" xr:uid="{00000000-0005-0000-0000-000054080000}"/>
    <cellStyle name="Comma 7 2" xfId="9516" xr:uid="{00000000-0005-0000-0000-000055080000}"/>
    <cellStyle name="Comma 8" xfId="7030" xr:uid="{00000000-0005-0000-0000-000056080000}"/>
    <cellStyle name="Comma 9" xfId="7031" xr:uid="{00000000-0005-0000-0000-000057080000}"/>
    <cellStyle name="comma[0]" xfId="1305" xr:uid="{00000000-0005-0000-0000-000058080000}"/>
    <cellStyle name="Comma_ CAPEX" xfId="7032" xr:uid="{00000000-0005-0000-0000-000059080000}"/>
    <cellStyle name="Comma0" xfId="1306" xr:uid="{00000000-0005-0000-0000-00005A080000}"/>
    <cellStyle name="Comma0 - Modelo1" xfId="1307" xr:uid="{00000000-0005-0000-0000-00005B080000}"/>
    <cellStyle name="Comma0 - Style1" xfId="1308" xr:uid="{00000000-0005-0000-0000-00005C080000}"/>
    <cellStyle name="Comma1 - Modelo2" xfId="1309" xr:uid="{00000000-0005-0000-0000-00005D080000}"/>
    <cellStyle name="Comma1 - Style2" xfId="1310" xr:uid="{00000000-0005-0000-0000-00005E080000}"/>
    <cellStyle name="comma2" xfId="1311" xr:uid="{00000000-0005-0000-0000-00005F080000}"/>
    <cellStyle name="Company" xfId="1312" xr:uid="{00000000-0005-0000-0000-000060080000}"/>
    <cellStyle name="Company Name" xfId="1313" xr:uid="{00000000-0005-0000-0000-000061080000}"/>
    <cellStyle name="CompanyName" xfId="1314" xr:uid="{00000000-0005-0000-0000-000062080000}"/>
    <cellStyle name="Copied" xfId="7033" xr:uid="{00000000-0005-0000-0000-000063080000}"/>
    <cellStyle name="COST1" xfId="7034" xr:uid="{00000000-0005-0000-0000-000064080000}"/>
    <cellStyle name="CoverPage" xfId="1315" xr:uid="{00000000-0005-0000-0000-000065080000}"/>
    <cellStyle name="CurRatio" xfId="1316" xr:uid="{00000000-0005-0000-0000-000066080000}"/>
    <cellStyle name="Currency [0.00]" xfId="1317" xr:uid="{00000000-0005-0000-0000-000067080000}"/>
    <cellStyle name="Currency [0.00] 2" xfId="7035" xr:uid="{00000000-0005-0000-0000-000068080000}"/>
    <cellStyle name="Currency [0]_ CAPEX" xfId="7036" xr:uid="{00000000-0005-0000-0000-000069080000}"/>
    <cellStyle name="Currency [00]" xfId="1318" xr:uid="{00000000-0005-0000-0000-00006A080000}"/>
    <cellStyle name="Currency [00] 2" xfId="7037" xr:uid="{00000000-0005-0000-0000-00006B080000}"/>
    <cellStyle name="Currency [1]" xfId="1319" xr:uid="{00000000-0005-0000-0000-00006C080000}"/>
    <cellStyle name="Currency [1] 2" xfId="1320" xr:uid="{00000000-0005-0000-0000-00006D080000}"/>
    <cellStyle name="Currency [2]" xfId="1321" xr:uid="{00000000-0005-0000-0000-00006E080000}"/>
    <cellStyle name="Currency 0" xfId="1322" xr:uid="{00000000-0005-0000-0000-00006F080000}"/>
    <cellStyle name="Currency 0.0" xfId="1323" xr:uid="{00000000-0005-0000-0000-000070080000}"/>
    <cellStyle name="Currency 0.00" xfId="1324" xr:uid="{00000000-0005-0000-0000-000071080000}"/>
    <cellStyle name="Currency 0.000" xfId="1325" xr:uid="{00000000-0005-0000-0000-000072080000}"/>
    <cellStyle name="Currency 0_Emprestfev09 (3)" xfId="1326" xr:uid="{00000000-0005-0000-0000-000073080000}"/>
    <cellStyle name="Currency 2" xfId="1327" xr:uid="{00000000-0005-0000-0000-000074080000}"/>
    <cellStyle name="Currency 3" xfId="7038" xr:uid="{00000000-0005-0000-0000-000075080000}"/>
    <cellStyle name="Currency 3 2" xfId="7039" xr:uid="{00000000-0005-0000-0000-000076080000}"/>
    <cellStyle name="Currency 4" xfId="7040" xr:uid="{00000000-0005-0000-0000-000077080000}"/>
    <cellStyle name="Currency 4 2" xfId="7041" xr:uid="{00000000-0005-0000-0000-000078080000}"/>
    <cellStyle name="Currency 5" xfId="7042" xr:uid="{00000000-0005-0000-0000-000079080000}"/>
    <cellStyle name="Currency 6" xfId="7043" xr:uid="{00000000-0005-0000-0000-00007A080000}"/>
    <cellStyle name="Currency_ CAPEX" xfId="7044" xr:uid="{00000000-0005-0000-0000-00007B080000}"/>
    <cellStyle name="Currency0" xfId="1328" xr:uid="{00000000-0005-0000-0000-00007C080000}"/>
    <cellStyle name="custom" xfId="7045" xr:uid="{00000000-0005-0000-0000-00007D080000}"/>
    <cellStyle name="d" xfId="1329" xr:uid="{00000000-0005-0000-0000-00007E080000}"/>
    <cellStyle name="d_Q2 pipeline" xfId="1330" xr:uid="{00000000-0005-0000-0000-00007F080000}"/>
    <cellStyle name="d_Q2 pipeline 2" xfId="7046" xr:uid="{00000000-0005-0000-0000-000080080000}"/>
    <cellStyle name="d_Q2 pipeline_Cópia de Modelo - Fluxo de Caixa Orcamento 09052009_V36_3" xfId="1331" xr:uid="{00000000-0005-0000-0000-000081080000}"/>
    <cellStyle name="d_Q2 pipeline_Cópia de Modelo - Fluxo de Caixa Orcamento 09052009_V36_3 2" xfId="7047" xr:uid="{00000000-0005-0000-0000-000082080000}"/>
    <cellStyle name="d_Q2 pipeline_Fluxo de Caixa Orcamento FINAL_13052009" xfId="1332" xr:uid="{00000000-0005-0000-0000-000083080000}"/>
    <cellStyle name="d_Q2 pipeline_Fluxo de Caixa Orcamento FINAL_13052009 2" xfId="7048" xr:uid="{00000000-0005-0000-0000-000084080000}"/>
    <cellStyle name="d_Q2 pipeline_FM_dummyV4" xfId="1333" xr:uid="{00000000-0005-0000-0000-000085080000}"/>
    <cellStyle name="d_Q2 pipeline_lalur" xfId="1334" xr:uid="{00000000-0005-0000-0000-000086080000}"/>
    <cellStyle name="d_Q2 pipeline_Leasing_V3" xfId="1335" xr:uid="{00000000-0005-0000-0000-000087080000}"/>
    <cellStyle name="d_Q2 pipeline_MODELO PDP III" xfId="1336" xr:uid="{00000000-0005-0000-0000-000088080000}"/>
    <cellStyle name="d_Q2 pipeline_ORÇ_2009" xfId="1337" xr:uid="{00000000-0005-0000-0000-000089080000}"/>
    <cellStyle name="d_Q2 pipeline_ORÇ_2009 2" xfId="7049" xr:uid="{00000000-0005-0000-0000-00008A080000}"/>
    <cellStyle name="d_Q2 pipeline_Pasta2" xfId="1338" xr:uid="{00000000-0005-0000-0000-00008B080000}"/>
    <cellStyle name="d_Q2 pipeline_Pasta2 2" xfId="7050" xr:uid="{00000000-0005-0000-0000-00008C080000}"/>
    <cellStyle name="DadosExternos" xfId="1339" xr:uid="{00000000-0005-0000-0000-00008D080000}"/>
    <cellStyle name="dah" xfId="7051" xr:uid="{00000000-0005-0000-0000-00008E080000}"/>
    <cellStyle name="dan" xfId="7052" xr:uid="{00000000-0005-0000-0000-00008F080000}"/>
    <cellStyle name="Dash" xfId="1340" xr:uid="{00000000-0005-0000-0000-000090080000}"/>
    <cellStyle name="Data" xfId="7053" xr:uid="{00000000-0005-0000-0000-000091080000}"/>
    <cellStyle name="Data-1" xfId="7054" xr:uid="{00000000-0005-0000-0000-000092080000}"/>
    <cellStyle name="Data-2" xfId="7055" xr:uid="{00000000-0005-0000-0000-000093080000}"/>
    <cellStyle name="Date" xfId="1341" xr:uid="{00000000-0005-0000-0000-000094080000}"/>
    <cellStyle name="Date [d-mmm-yy]" xfId="1342" xr:uid="{00000000-0005-0000-0000-000095080000}"/>
    <cellStyle name="Date [d-mmm-yy] 2" xfId="1343" xr:uid="{00000000-0005-0000-0000-000096080000}"/>
    <cellStyle name="Date [mm-d-yy]" xfId="1344" xr:uid="{00000000-0005-0000-0000-000097080000}"/>
    <cellStyle name="Date [mm-d-yy] 2" xfId="1345" xr:uid="{00000000-0005-0000-0000-000098080000}"/>
    <cellStyle name="Date [mm-d-yyyy]" xfId="1346" xr:uid="{00000000-0005-0000-0000-000099080000}"/>
    <cellStyle name="Date [mm-d-yyyy] 2" xfId="1347" xr:uid="{00000000-0005-0000-0000-00009A080000}"/>
    <cellStyle name="Date [mmm-d-yyyy]" xfId="1348" xr:uid="{00000000-0005-0000-0000-00009B080000}"/>
    <cellStyle name="Date [mmm-d-yyyy] 2" xfId="1349" xr:uid="{00000000-0005-0000-0000-00009C080000}"/>
    <cellStyle name="Date [mmm-yy]" xfId="1350" xr:uid="{00000000-0005-0000-0000-00009D080000}"/>
    <cellStyle name="Date [mmm-yy] 2" xfId="1351" xr:uid="{00000000-0005-0000-0000-00009E080000}"/>
    <cellStyle name="Date [mmm-yyyy]" xfId="1352" xr:uid="{00000000-0005-0000-0000-00009F080000}"/>
    <cellStyle name="Date [mmm-yyyy] 2" xfId="1353" xr:uid="{00000000-0005-0000-0000-0000A0080000}"/>
    <cellStyle name="Date [mmm-yyyy]_INFO" xfId="1354" xr:uid="{00000000-0005-0000-0000-0000A1080000}"/>
    <cellStyle name="Date 2" xfId="1355" xr:uid="{00000000-0005-0000-0000-0000A2080000}"/>
    <cellStyle name="Date Aligned" xfId="1356" xr:uid="{00000000-0005-0000-0000-0000A3080000}"/>
    <cellStyle name="Date Short" xfId="1357" xr:uid="{00000000-0005-0000-0000-0000A4080000}"/>
    <cellStyle name="Date_10.23.03 Illustrative - Stress CDI" xfId="1358" xr:uid="{00000000-0005-0000-0000-0000A5080000}"/>
    <cellStyle name="Date2" xfId="1359" xr:uid="{00000000-0005-0000-0000-0000A6080000}"/>
    <cellStyle name="Date2 2" xfId="1360" xr:uid="{00000000-0005-0000-0000-0000A7080000}"/>
    <cellStyle name="Date2_INFO" xfId="1361" xr:uid="{00000000-0005-0000-0000-0000A8080000}"/>
    <cellStyle name="decimal 0" xfId="1362" xr:uid="{00000000-0005-0000-0000-0000A9080000}"/>
    <cellStyle name="decimal 1" xfId="1363" xr:uid="{00000000-0005-0000-0000-0000AA080000}"/>
    <cellStyle name="Decimal 2" xfId="1364" xr:uid="{00000000-0005-0000-0000-0000AB080000}"/>
    <cellStyle name="Decimal 3" xfId="1365" xr:uid="{00000000-0005-0000-0000-0000AC080000}"/>
    <cellStyle name="DESCRIÇÃO" xfId="1366" xr:uid="{00000000-0005-0000-0000-0000AD080000}"/>
    <cellStyle name="DESCRIÇÃO 2" xfId="7056" xr:uid="{00000000-0005-0000-0000-0000AE080000}"/>
    <cellStyle name="Dezimal [0]_Compiling Utility Macros" xfId="1367" xr:uid="{00000000-0005-0000-0000-0000AF080000}"/>
    <cellStyle name="Dezimal_Compiling Utility Macros" xfId="1368" xr:uid="{00000000-0005-0000-0000-0000B0080000}"/>
    <cellStyle name="Dia" xfId="1369" xr:uid="{00000000-0005-0000-0000-0000B1080000}"/>
    <cellStyle name="Diseño" xfId="1370" xr:uid="{00000000-0005-0000-0000-0000B2080000}"/>
    <cellStyle name="divisao" xfId="1371" xr:uid="{00000000-0005-0000-0000-0000B3080000}"/>
    <cellStyle name="dollar" xfId="1372" xr:uid="{00000000-0005-0000-0000-0000B4080000}"/>
    <cellStyle name="dollar[0]" xfId="1373" xr:uid="{00000000-0005-0000-0000-0000B5080000}"/>
    <cellStyle name="Dollar_chrw 10-29-02" xfId="1374" xr:uid="{00000000-0005-0000-0000-0000B6080000}"/>
    <cellStyle name="dollar0" xfId="1375" xr:uid="{00000000-0005-0000-0000-0000B7080000}"/>
    <cellStyle name="dollar0 2" xfId="7057" xr:uid="{00000000-0005-0000-0000-0000B8080000}"/>
    <cellStyle name="Dollars" xfId="1376" xr:uid="{00000000-0005-0000-0000-0000B9080000}"/>
    <cellStyle name="dollars 2" xfId="1377" xr:uid="{00000000-0005-0000-0000-0000BA080000}"/>
    <cellStyle name="dollars_INFO" xfId="1378" xr:uid="{00000000-0005-0000-0000-0000BB080000}"/>
    <cellStyle name="Dotted Line" xfId="1379" xr:uid="{00000000-0005-0000-0000-0000BC080000}"/>
    <cellStyle name="DriversPercent" xfId="1380" xr:uid="{00000000-0005-0000-0000-0000BD080000}"/>
    <cellStyle name="Emphasis 1" xfId="7058" xr:uid="{00000000-0005-0000-0000-0000BE080000}"/>
    <cellStyle name="Emphasis 2" xfId="7059" xr:uid="{00000000-0005-0000-0000-0000BF080000}"/>
    <cellStyle name="Emphasis 3" xfId="7060" xr:uid="{00000000-0005-0000-0000-0000C0080000}"/>
    <cellStyle name="Encabez1" xfId="1381" xr:uid="{00000000-0005-0000-0000-0000C1080000}"/>
    <cellStyle name="Encabez2" xfId="1382" xr:uid="{00000000-0005-0000-0000-0000C2080000}"/>
    <cellStyle name="Ênfase1 2" xfId="26" xr:uid="{00000000-0005-0000-0000-0000C3080000}"/>
    <cellStyle name="Ênfase1 3" xfId="7061" xr:uid="{00000000-0005-0000-0000-0000C4080000}"/>
    <cellStyle name="Ênfase1 4" xfId="7062" xr:uid="{00000000-0005-0000-0000-0000C5080000}"/>
    <cellStyle name="Ênfase1 5" xfId="6258" xr:uid="{00000000-0005-0000-0000-0000C6080000}"/>
    <cellStyle name="Ênfase2 2" xfId="27" xr:uid="{00000000-0005-0000-0000-0000C7080000}"/>
    <cellStyle name="Ênfase2 3" xfId="7063" xr:uid="{00000000-0005-0000-0000-0000C8080000}"/>
    <cellStyle name="Ênfase2 4" xfId="7064" xr:uid="{00000000-0005-0000-0000-0000C9080000}"/>
    <cellStyle name="Ênfase2 5" xfId="6262" xr:uid="{00000000-0005-0000-0000-0000CA080000}"/>
    <cellStyle name="Ênfase3 2" xfId="28" xr:uid="{00000000-0005-0000-0000-0000CB080000}"/>
    <cellStyle name="Ênfase3 3" xfId="7065" xr:uid="{00000000-0005-0000-0000-0000CC080000}"/>
    <cellStyle name="Ênfase3 4" xfId="7066" xr:uid="{00000000-0005-0000-0000-0000CD080000}"/>
    <cellStyle name="Ênfase3 5" xfId="6266" xr:uid="{00000000-0005-0000-0000-0000CE080000}"/>
    <cellStyle name="Ênfase4 2" xfId="29" xr:uid="{00000000-0005-0000-0000-0000CF080000}"/>
    <cellStyle name="Ênfase4 3" xfId="7067" xr:uid="{00000000-0005-0000-0000-0000D0080000}"/>
    <cellStyle name="Ênfase4 4" xfId="7068" xr:uid="{00000000-0005-0000-0000-0000D1080000}"/>
    <cellStyle name="Ênfase4 5" xfId="6270" xr:uid="{00000000-0005-0000-0000-0000D2080000}"/>
    <cellStyle name="Ênfase5 2" xfId="30" xr:uid="{00000000-0005-0000-0000-0000D3080000}"/>
    <cellStyle name="Ênfase5 3" xfId="7069" xr:uid="{00000000-0005-0000-0000-0000D4080000}"/>
    <cellStyle name="Ênfase5 4" xfId="7070" xr:uid="{00000000-0005-0000-0000-0000D5080000}"/>
    <cellStyle name="Ênfase5 5" xfId="6274" xr:uid="{00000000-0005-0000-0000-0000D6080000}"/>
    <cellStyle name="Ênfase6 2" xfId="31" xr:uid="{00000000-0005-0000-0000-0000D7080000}"/>
    <cellStyle name="Ênfase6 3" xfId="7071" xr:uid="{00000000-0005-0000-0000-0000D8080000}"/>
    <cellStyle name="Ênfase6 4" xfId="7072" xr:uid="{00000000-0005-0000-0000-0000D9080000}"/>
    <cellStyle name="Ênfase6 5" xfId="6278" xr:uid="{00000000-0005-0000-0000-0000DA080000}"/>
    <cellStyle name="Enter Currency (0)" xfId="1383" xr:uid="{00000000-0005-0000-0000-0000DB080000}"/>
    <cellStyle name="Enter Currency (0) 2" xfId="7073" xr:uid="{00000000-0005-0000-0000-0000DC080000}"/>
    <cellStyle name="Enter Currency (2)" xfId="1384" xr:uid="{00000000-0005-0000-0000-0000DD080000}"/>
    <cellStyle name="Enter Currency (2) 2" xfId="7074" xr:uid="{00000000-0005-0000-0000-0000DE080000}"/>
    <cellStyle name="Enter Units (0)" xfId="1385" xr:uid="{00000000-0005-0000-0000-0000DF080000}"/>
    <cellStyle name="Enter Units (0) 2" xfId="7075" xr:uid="{00000000-0005-0000-0000-0000E0080000}"/>
    <cellStyle name="Enter Units (1)" xfId="1386" xr:uid="{00000000-0005-0000-0000-0000E1080000}"/>
    <cellStyle name="Enter Units (1) 2" xfId="7076" xr:uid="{00000000-0005-0000-0000-0000E2080000}"/>
    <cellStyle name="Enter Units (2)" xfId="1387" xr:uid="{00000000-0005-0000-0000-0000E3080000}"/>
    <cellStyle name="Enter Units (2) 2" xfId="7077" xr:uid="{00000000-0005-0000-0000-0000E4080000}"/>
    <cellStyle name="Entered" xfId="7078" xr:uid="{00000000-0005-0000-0000-0000E5080000}"/>
    <cellStyle name="Entrada 2" xfId="32" xr:uid="{00000000-0005-0000-0000-0000E6080000}"/>
    <cellStyle name="Entrada 2 2" xfId="7079" xr:uid="{00000000-0005-0000-0000-0000E7080000}"/>
    <cellStyle name="Entrada 3" xfId="6235" xr:uid="{00000000-0005-0000-0000-0000E8080000}"/>
    <cellStyle name="Entrada 3 2" xfId="7080" xr:uid="{00000000-0005-0000-0000-0000E9080000}"/>
    <cellStyle name="Entrada 4" xfId="7081" xr:uid="{00000000-0005-0000-0000-0000EA080000}"/>
    <cellStyle name="Entrada 4 2" xfId="7082" xr:uid="{00000000-0005-0000-0000-0000EB080000}"/>
    <cellStyle name="Entrada 5" xfId="6249" xr:uid="{00000000-0005-0000-0000-0000EC080000}"/>
    <cellStyle name="EPS" xfId="1388" xr:uid="{00000000-0005-0000-0000-0000ED080000}"/>
    <cellStyle name="Estilo 1" xfId="1389" xr:uid="{00000000-0005-0000-0000-0000EE080000}"/>
    <cellStyle name="Estilo 1 2" xfId="7083" xr:uid="{00000000-0005-0000-0000-0000EF080000}"/>
    <cellStyle name="Estilo 2" xfId="1390" xr:uid="{00000000-0005-0000-0000-0000F0080000}"/>
    <cellStyle name="Euro" xfId="1391" xr:uid="{00000000-0005-0000-0000-0000F1080000}"/>
    <cellStyle name="Euro 2" xfId="1392" xr:uid="{00000000-0005-0000-0000-0000F2080000}"/>
    <cellStyle name="Explanatory Text" xfId="1393" xr:uid="{00000000-0005-0000-0000-0000F3080000}"/>
    <cellStyle name="Explanatory Text 2" xfId="1394" xr:uid="{00000000-0005-0000-0000-0000F4080000}"/>
    <cellStyle name="f" xfId="1395" xr:uid="{00000000-0005-0000-0000-0000F5080000}"/>
    <cellStyle name="f 2" xfId="7084" xr:uid="{00000000-0005-0000-0000-0000F6080000}"/>
    <cellStyle name="f_Cópia de Modelo - Fluxo de Caixa Orcamento 09052009_V36_3" xfId="1396" xr:uid="{00000000-0005-0000-0000-0000F7080000}"/>
    <cellStyle name="f_Cópia de Modelo - Fluxo de Caixa Orcamento 09052009_V36_3 2" xfId="7085" xr:uid="{00000000-0005-0000-0000-0000F8080000}"/>
    <cellStyle name="f_Fluxo de Caixa Orcamento FINAL_13052009" xfId="1397" xr:uid="{00000000-0005-0000-0000-0000F9080000}"/>
    <cellStyle name="f_Fluxo de Caixa Orcamento FINAL_13052009 2" xfId="7086" xr:uid="{00000000-0005-0000-0000-0000FA080000}"/>
    <cellStyle name="f_FM_dummyV4" xfId="1398" xr:uid="{00000000-0005-0000-0000-0000FB080000}"/>
    <cellStyle name="f_lalur" xfId="1399" xr:uid="{00000000-0005-0000-0000-0000FC080000}"/>
    <cellStyle name="f_Leasing_V3" xfId="1400" xr:uid="{00000000-0005-0000-0000-0000FD080000}"/>
    <cellStyle name="f_MODELO PDP III" xfId="1401" xr:uid="{00000000-0005-0000-0000-0000FE080000}"/>
    <cellStyle name="f_MSDWmodell_July00" xfId="1402" xr:uid="{00000000-0005-0000-0000-0000FF080000}"/>
    <cellStyle name="f_MSDWmodell_July00 2" xfId="7087" xr:uid="{00000000-0005-0000-0000-000000090000}"/>
    <cellStyle name="f_MSDWmodell_July00__Posição Hedge USD OIL" xfId="7088" xr:uid="{00000000-0005-0000-0000-000001090000}"/>
    <cellStyle name="f_MSDWmodell_July00_CA" xfId="1403" xr:uid="{00000000-0005-0000-0000-000002090000}"/>
    <cellStyle name="f_MSDWmodell_July00_CA 2" xfId="7089" xr:uid="{00000000-0005-0000-0000-000003090000}"/>
    <cellStyle name="f_MSDWmodell_July00_CA10" xfId="7090" xr:uid="{00000000-0005-0000-0000-000004090000}"/>
    <cellStyle name="f_MSDWmodell_July00_CA10 2" xfId="7091" xr:uid="{00000000-0005-0000-0000-000005090000}"/>
    <cellStyle name="f_MSDWmodell_July00_Chart of Accounts 2009" xfId="1404" xr:uid="{00000000-0005-0000-0000-000006090000}"/>
    <cellStyle name="f_MSDWmodell_July00_Chart of Accounts 2009 2" xfId="7092" xr:uid="{00000000-0005-0000-0000-000007090000}"/>
    <cellStyle name="f_MSDWmodell_July00_Chart of Accounts 2009_mask" xfId="1405" xr:uid="{00000000-0005-0000-0000-000008090000}"/>
    <cellStyle name="f_MSDWmodell_July00_Chart of Accounts 2009_old" xfId="1406" xr:uid="{00000000-0005-0000-0000-000009090000}"/>
    <cellStyle name="f_MSDWmodell_July00_Chart of Accounts 2009_old 2" xfId="7093" xr:uid="{00000000-0005-0000-0000-00000A090000}"/>
    <cellStyle name="f_MSDWmodell_July00_Comparativo VP FIN v1_So 2008" xfId="7094" xr:uid="{00000000-0005-0000-0000-00000B090000}"/>
    <cellStyle name="f_MSDWmodell_July00_Comparativo VP MKT 2008 v1_So 2008" xfId="7095" xr:uid="{00000000-0005-0000-0000-00000C090000}"/>
    <cellStyle name="f_MSDWmodell_July00_Comparativo VP TEC 2008 v1_So 2008" xfId="7096" xr:uid="{00000000-0005-0000-0000-00000D090000}"/>
    <cellStyle name="f_MSDWmodell_July00_Comparativo VP TEC 2008_Luiz Sergio" xfId="7097" xr:uid="{00000000-0005-0000-0000-00000E090000}"/>
    <cellStyle name="f_MSDWmodell_July00_Cópia de Modelo - Fluxo de Caixa Orcamento 09052009_V36_3" xfId="1407" xr:uid="{00000000-0005-0000-0000-00000F090000}"/>
    <cellStyle name="f_MSDWmodell_July00_Cópia de Modelo - Fluxo de Caixa Orcamento 09052009_V36_3 2" xfId="7098" xr:uid="{00000000-0005-0000-0000-000010090000}"/>
    <cellStyle name="f_MSDWmodell_July00_Fluxo de Caixa Orcamento FINAL_13052009" xfId="1408" xr:uid="{00000000-0005-0000-0000-000011090000}"/>
    <cellStyle name="f_MSDWmodell_July00_Fluxo de Caixa Orcamento FINAL_13052009 2" xfId="7099" xr:uid="{00000000-0005-0000-0000-000012090000}"/>
    <cellStyle name="f_MSDWmodell_July00_FM_dummyV4" xfId="1409" xr:uid="{00000000-0005-0000-0000-000013090000}"/>
    <cellStyle name="f_MSDWmodell_July00_Hedge Positions" xfId="7100" xr:uid="{00000000-0005-0000-0000-000014090000}"/>
    <cellStyle name="f_MSDWmodell_July00_Indicadores de Custo_17.Out" xfId="7101" xr:uid="{00000000-0005-0000-0000-000015090000}"/>
    <cellStyle name="f_MSDWmodell_July00_lalur" xfId="1410" xr:uid="{00000000-0005-0000-0000-000016090000}"/>
    <cellStyle name="f_MSDWmodell_July00_Leasing_V2" xfId="1411" xr:uid="{00000000-0005-0000-0000-000017090000}"/>
    <cellStyle name="f_MSDWmodell_July00_Leasing_V3" xfId="1412" xr:uid="{00000000-0005-0000-0000-000018090000}"/>
    <cellStyle name="f_MSDWmodell_July00_MODELO PDP" xfId="1413" xr:uid="{00000000-0005-0000-0000-000019090000}"/>
    <cellStyle name="f_MSDWmodell_July00_MODELO PDP III" xfId="1414" xr:uid="{00000000-0005-0000-0000-00001A090000}"/>
    <cellStyle name="f_MSDWmodell_July00_New Management" xfId="1415" xr:uid="{00000000-0005-0000-0000-00001B090000}"/>
    <cellStyle name="f_MSDWmodell_July00_ORÇ_2009" xfId="1416" xr:uid="{00000000-0005-0000-0000-00001C090000}"/>
    <cellStyle name="f_MSDWmodell_July00_ORÇ_2009 2" xfId="7102" xr:uid="{00000000-0005-0000-0000-00001D090000}"/>
    <cellStyle name="f_MSDWmodell_July00_Pasta2" xfId="1417" xr:uid="{00000000-0005-0000-0000-00001E090000}"/>
    <cellStyle name="f_MSDWmodell_July00_Pasta2 2" xfId="7103" xr:uid="{00000000-0005-0000-0000-00001F090000}"/>
    <cellStyle name="f_ORÇ_2009" xfId="1418" xr:uid="{00000000-0005-0000-0000-000020090000}"/>
    <cellStyle name="f_ORÇ_2009 2" xfId="7104" xr:uid="{00000000-0005-0000-0000-000021090000}"/>
    <cellStyle name="f_Pasta2" xfId="1419" xr:uid="{00000000-0005-0000-0000-000022090000}"/>
    <cellStyle name="f_Pasta2 2" xfId="7105" xr:uid="{00000000-0005-0000-0000-000023090000}"/>
    <cellStyle name="f_Q2 pipeline" xfId="1420" xr:uid="{00000000-0005-0000-0000-000024090000}"/>
    <cellStyle name="f_Q2 pipeline 2" xfId="7106" xr:uid="{00000000-0005-0000-0000-000025090000}"/>
    <cellStyle name="f_Q2 pipeline__Posição Hedge USD OIL" xfId="7107" xr:uid="{00000000-0005-0000-0000-000026090000}"/>
    <cellStyle name="f_Q2 pipeline_CA" xfId="1421" xr:uid="{00000000-0005-0000-0000-000027090000}"/>
    <cellStyle name="f_Q2 pipeline_CA 2" xfId="7108" xr:uid="{00000000-0005-0000-0000-000028090000}"/>
    <cellStyle name="f_Q2 pipeline_CA10" xfId="7109" xr:uid="{00000000-0005-0000-0000-000029090000}"/>
    <cellStyle name="f_Q2 pipeline_CA10 2" xfId="7110" xr:uid="{00000000-0005-0000-0000-00002A090000}"/>
    <cellStyle name="f_Q2 pipeline_Chart of Accounts 2009" xfId="1422" xr:uid="{00000000-0005-0000-0000-00002B090000}"/>
    <cellStyle name="f_Q2 pipeline_Chart of Accounts 2009 2" xfId="7111" xr:uid="{00000000-0005-0000-0000-00002C090000}"/>
    <cellStyle name="f_Q2 pipeline_Chart of Accounts 2009_mask" xfId="1423" xr:uid="{00000000-0005-0000-0000-00002D090000}"/>
    <cellStyle name="f_Q2 pipeline_Chart of Accounts 2009_old" xfId="1424" xr:uid="{00000000-0005-0000-0000-00002E090000}"/>
    <cellStyle name="f_Q2 pipeline_Chart of Accounts 2009_old 2" xfId="7112" xr:uid="{00000000-0005-0000-0000-00002F090000}"/>
    <cellStyle name="f_Q2 pipeline_Comparativo VP FIN v1_So 2008" xfId="7113" xr:uid="{00000000-0005-0000-0000-000030090000}"/>
    <cellStyle name="f_Q2 pipeline_Comparativo VP MKT 2008 v1_So 2008" xfId="7114" xr:uid="{00000000-0005-0000-0000-000031090000}"/>
    <cellStyle name="f_Q2 pipeline_Comparativo VP TEC 2008 v1_So 2008" xfId="7115" xr:uid="{00000000-0005-0000-0000-000032090000}"/>
    <cellStyle name="f_Q2 pipeline_Comparativo VP TEC 2008_Luiz Sergio" xfId="7116" xr:uid="{00000000-0005-0000-0000-000033090000}"/>
    <cellStyle name="f_Q2 pipeline_Cópia de Modelo - Fluxo de Caixa Orcamento 09052009_V36_3" xfId="1425" xr:uid="{00000000-0005-0000-0000-000034090000}"/>
    <cellStyle name="f_Q2 pipeline_Cópia de Modelo - Fluxo de Caixa Orcamento 09052009_V36_3 2" xfId="7117" xr:uid="{00000000-0005-0000-0000-000035090000}"/>
    <cellStyle name="f_Q2 pipeline_Fluxo de Caixa Orcamento FINAL_13052009" xfId="1426" xr:uid="{00000000-0005-0000-0000-000036090000}"/>
    <cellStyle name="f_Q2 pipeline_Fluxo de Caixa Orcamento FINAL_13052009 2" xfId="7118" xr:uid="{00000000-0005-0000-0000-000037090000}"/>
    <cellStyle name="f_Q2 pipeline_FM_dummyV4" xfId="1427" xr:uid="{00000000-0005-0000-0000-000038090000}"/>
    <cellStyle name="f_Q2 pipeline_Hedge Positions" xfId="7119" xr:uid="{00000000-0005-0000-0000-000039090000}"/>
    <cellStyle name="f_Q2 pipeline_Indicadores de Custo_17.Out" xfId="7120" xr:uid="{00000000-0005-0000-0000-00003A090000}"/>
    <cellStyle name="f_Q2 pipeline_lalur" xfId="1428" xr:uid="{00000000-0005-0000-0000-00003B090000}"/>
    <cellStyle name="f_Q2 pipeline_Leasing_V2" xfId="1429" xr:uid="{00000000-0005-0000-0000-00003C090000}"/>
    <cellStyle name="f_Q2 pipeline_Leasing_V3" xfId="1430" xr:uid="{00000000-0005-0000-0000-00003D090000}"/>
    <cellStyle name="f_Q2 pipeline_MODELO PDP" xfId="1431" xr:uid="{00000000-0005-0000-0000-00003E090000}"/>
    <cellStyle name="f_Q2 pipeline_MODELO PDP III" xfId="1432" xr:uid="{00000000-0005-0000-0000-00003F090000}"/>
    <cellStyle name="f_Q2 pipeline_New Management" xfId="1433" xr:uid="{00000000-0005-0000-0000-000040090000}"/>
    <cellStyle name="f_Q2 pipeline_ORÇ_2009" xfId="1434" xr:uid="{00000000-0005-0000-0000-000041090000}"/>
    <cellStyle name="f_Q2 pipeline_ORÇ_2009 2" xfId="7121" xr:uid="{00000000-0005-0000-0000-000042090000}"/>
    <cellStyle name="f_Q2 pipeline_Pasta2" xfId="1435" xr:uid="{00000000-0005-0000-0000-000043090000}"/>
    <cellStyle name="f_Q2 pipeline_Pasta2 2" xfId="7122" xr:uid="{00000000-0005-0000-0000-000044090000}"/>
    <cellStyle name="F2" xfId="1436" xr:uid="{00000000-0005-0000-0000-000045090000}"/>
    <cellStyle name="F3" xfId="1437" xr:uid="{00000000-0005-0000-0000-000046090000}"/>
    <cellStyle name="F4" xfId="1438" xr:uid="{00000000-0005-0000-0000-000047090000}"/>
    <cellStyle name="F5" xfId="1439" xr:uid="{00000000-0005-0000-0000-000048090000}"/>
    <cellStyle name="F6" xfId="1440" xr:uid="{00000000-0005-0000-0000-000049090000}"/>
    <cellStyle name="F7" xfId="1441" xr:uid="{00000000-0005-0000-0000-00004A090000}"/>
    <cellStyle name="F8" xfId="1442" xr:uid="{00000000-0005-0000-0000-00004B090000}"/>
    <cellStyle name="F8 - Estilo5" xfId="1443" xr:uid="{00000000-0005-0000-0000-00004C090000}"/>
    <cellStyle name="Ficha" xfId="1444" xr:uid="{00000000-0005-0000-0000-00004D090000}"/>
    <cellStyle name="Fijo" xfId="1445" xr:uid="{00000000-0005-0000-0000-00004E090000}"/>
    <cellStyle name="finals" xfId="1446" xr:uid="{00000000-0005-0000-0000-00004F090000}"/>
    <cellStyle name="Financiero" xfId="1447" xr:uid="{00000000-0005-0000-0000-000050090000}"/>
    <cellStyle name="Fixed" xfId="1448" xr:uid="{00000000-0005-0000-0000-000051090000}"/>
    <cellStyle name="Fixed [0]" xfId="1449" xr:uid="{00000000-0005-0000-0000-000052090000}"/>
    <cellStyle name="Fixed [0] 2" xfId="1450" xr:uid="{00000000-0005-0000-0000-000053090000}"/>
    <cellStyle name="Followed Hyperlink_Model_Real Case4" xfId="1451" xr:uid="{00000000-0005-0000-0000-000054090000}"/>
    <cellStyle name="FOOTER - Style1" xfId="1452" xr:uid="{00000000-0005-0000-0000-000055090000}"/>
    <cellStyle name="FOOTER - Style1 2" xfId="7123" xr:uid="{00000000-0005-0000-0000-000056090000}"/>
    <cellStyle name="Footnote" xfId="1453" xr:uid="{00000000-0005-0000-0000-000057090000}"/>
    <cellStyle name="Footnote8ital" xfId="1454" xr:uid="{00000000-0005-0000-0000-000058090000}"/>
    <cellStyle name="Footnote8ital 2" xfId="7124" xr:uid="{00000000-0005-0000-0000-000059090000}"/>
    <cellStyle name="FORMULAS" xfId="1455" xr:uid="{00000000-0005-0000-0000-00005A090000}"/>
    <cellStyle name="fundoentrada" xfId="1456" xr:uid="{00000000-0005-0000-0000-00005B090000}"/>
    <cellStyle name="fundoentrada 2" xfId="1457" xr:uid="{00000000-0005-0000-0000-00005C090000}"/>
    <cellStyle name="General" xfId="1458" xr:uid="{00000000-0005-0000-0000-00005D090000}"/>
    <cellStyle name="General 2" xfId="7125" xr:uid="{00000000-0005-0000-0000-00005E090000}"/>
    <cellStyle name="Geral" xfId="1459" xr:uid="{00000000-0005-0000-0000-00005F090000}"/>
    <cellStyle name="Good" xfId="1460" xr:uid="{00000000-0005-0000-0000-000060090000}"/>
    <cellStyle name="Good 2" xfId="1461" xr:uid="{00000000-0005-0000-0000-000061090000}"/>
    <cellStyle name="Grey" xfId="1462" xr:uid="{00000000-0005-0000-0000-000062090000}"/>
    <cellStyle name="Grey 2" xfId="1463" xr:uid="{00000000-0005-0000-0000-000063090000}"/>
    <cellStyle name="Grey_INFO" xfId="1464" xr:uid="{00000000-0005-0000-0000-000064090000}"/>
    <cellStyle name="Grupo" xfId="1465" xr:uid="{00000000-0005-0000-0000-000065090000}"/>
    <cellStyle name="gs]_x000d__x000a_Window=-3,49,640,407, , ,3_x000d__x000a_dir1=0,0,640,209,-1,-1,1,30,201,1808,254,C:\MSOFFICE\EXCEL\1997RATE\*.*_x000d__x000a_dir9" xfId="1466" xr:uid="{00000000-0005-0000-0000-000066090000}"/>
    <cellStyle name="gs]_x000d__x000a_Window=-3,49,640,407, , ,3_x000d__x000a_dir1=0,0,640,209,-1,-1,1,30,201,1808,254,C:\MSOFFICE\EXCEL\1997RATE\*.*_x000d__x000a_dir9 2" xfId="7126" xr:uid="{00000000-0005-0000-0000-000067090000}"/>
    <cellStyle name="h" xfId="1467" xr:uid="{00000000-0005-0000-0000-000068090000}"/>
    <cellStyle name="h_Comparativo VP FIN v1_So 2008" xfId="7127" xr:uid="{00000000-0005-0000-0000-000069090000}"/>
    <cellStyle name="h_Comparativo VP MKT 2008 v1_So 2008" xfId="7128" xr:uid="{00000000-0005-0000-0000-00006A090000}"/>
    <cellStyle name="h_Comparativo VP TEC 2008 v1_So 2008" xfId="7129" xr:uid="{00000000-0005-0000-0000-00006B090000}"/>
    <cellStyle name="h_Comparativo VP TEC 2008_Luiz Sergio" xfId="7130" xr:uid="{00000000-0005-0000-0000-00006C090000}"/>
    <cellStyle name="h_Cópia de Modelo - Fluxo de Caixa Orcamento 09052009_V36_3" xfId="1468" xr:uid="{00000000-0005-0000-0000-00006D090000}"/>
    <cellStyle name="h_Fluxo de Caixa Orcamento FINAL_13052009" xfId="1469" xr:uid="{00000000-0005-0000-0000-00006E090000}"/>
    <cellStyle name="h_FM_dummyV4" xfId="1470" xr:uid="{00000000-0005-0000-0000-00006F090000}"/>
    <cellStyle name="h_lalur" xfId="1471" xr:uid="{00000000-0005-0000-0000-000070090000}"/>
    <cellStyle name="h_Leasing_V3" xfId="1472" xr:uid="{00000000-0005-0000-0000-000071090000}"/>
    <cellStyle name="h_lux_compsXM" xfId="1473" xr:uid="{00000000-0005-0000-0000-000072090000}"/>
    <cellStyle name="h_marlswat" xfId="1474" xr:uid="{00000000-0005-0000-0000-000073090000}"/>
    <cellStyle name="h_MODELO PDP III" xfId="1475" xr:uid="{00000000-0005-0000-0000-000074090000}"/>
    <cellStyle name="h_NewOrl_cons" xfId="1476" xr:uid="{00000000-0005-0000-0000-000075090000}"/>
    <cellStyle name="h_NewOrl_cons_Q2 pipeline" xfId="1477" xr:uid="{00000000-0005-0000-0000-000076090000}"/>
    <cellStyle name="h_NewOrl_cons_Q2 pipeline 2" xfId="7131" xr:uid="{00000000-0005-0000-0000-000077090000}"/>
    <cellStyle name="h_NewOrl_cons_Q2 pipeline_Cópia de Modelo - Fluxo de Caixa Orcamento 09052009_V36_3" xfId="1478" xr:uid="{00000000-0005-0000-0000-000078090000}"/>
    <cellStyle name="h_NewOrl_cons_Q2 pipeline_Cópia de Modelo - Fluxo de Caixa Orcamento 09052009_V36_3 2" xfId="7132" xr:uid="{00000000-0005-0000-0000-000079090000}"/>
    <cellStyle name="h_NewOrl_cons_Q2 pipeline_Fluxo de Caixa Orcamento FINAL_13052009" xfId="1479" xr:uid="{00000000-0005-0000-0000-00007A090000}"/>
    <cellStyle name="h_NewOrl_cons_Q2 pipeline_Fluxo de Caixa Orcamento FINAL_13052009 2" xfId="7133" xr:uid="{00000000-0005-0000-0000-00007B090000}"/>
    <cellStyle name="h_NewOrl_cons_Q2 pipeline_FM_dummyV4" xfId="1480" xr:uid="{00000000-0005-0000-0000-00007C090000}"/>
    <cellStyle name="h_NewOrl_cons_Q2 pipeline_lalur" xfId="1481" xr:uid="{00000000-0005-0000-0000-00007D090000}"/>
    <cellStyle name="h_NewOrl_cons_Q2 pipeline_Leasing_V3" xfId="1482" xr:uid="{00000000-0005-0000-0000-00007E090000}"/>
    <cellStyle name="h_NewOrl_cons_Q2 pipeline_MODELO PDP III" xfId="1483" xr:uid="{00000000-0005-0000-0000-00007F090000}"/>
    <cellStyle name="h_NewOrl_cons_Q2 pipeline_ORÇ_2009" xfId="1484" xr:uid="{00000000-0005-0000-0000-000080090000}"/>
    <cellStyle name="h_NewOrl_cons_Q2 pipeline_ORÇ_2009 2" xfId="7134" xr:uid="{00000000-0005-0000-0000-000081090000}"/>
    <cellStyle name="h_NewOrl_cons_Q2 pipeline_Pasta2" xfId="1485" xr:uid="{00000000-0005-0000-0000-000082090000}"/>
    <cellStyle name="h_NewOrl_cons_Q2 pipeline_Pasta2 2" xfId="7135" xr:uid="{00000000-0005-0000-0000-000083090000}"/>
    <cellStyle name="h_ORÇ_2009" xfId="1486" xr:uid="{00000000-0005-0000-0000-000084090000}"/>
    <cellStyle name="h_Pasta2" xfId="1487" xr:uid="{00000000-0005-0000-0000-000085090000}"/>
    <cellStyle name="h_pearl_wacc" xfId="1488" xr:uid="{00000000-0005-0000-0000-000086090000}"/>
    <cellStyle name="h_pearl_wacc_Comparativo VP FIN v1_So 2008" xfId="7136" xr:uid="{00000000-0005-0000-0000-000087090000}"/>
    <cellStyle name="h_pearl_wacc_Comparativo VP MKT 2008 v1_So 2008" xfId="7137" xr:uid="{00000000-0005-0000-0000-000088090000}"/>
    <cellStyle name="h_pearl_wacc_Comparativo VP TEC 2008 v1_So 2008" xfId="7138" xr:uid="{00000000-0005-0000-0000-000089090000}"/>
    <cellStyle name="h_pearl_wacc_Comparativo VP TEC 2008_Luiz Sergio" xfId="7139" xr:uid="{00000000-0005-0000-0000-00008A090000}"/>
    <cellStyle name="h_pearl_wacc_Cópia de Modelo - Fluxo de Caixa Orcamento 09052009_V36_3" xfId="1489" xr:uid="{00000000-0005-0000-0000-00008B090000}"/>
    <cellStyle name="h_pearl_wacc_Fluxo de Caixa Orcamento FINAL_13052009" xfId="1490" xr:uid="{00000000-0005-0000-0000-00008C090000}"/>
    <cellStyle name="h_pearl_wacc_FM_dummyV4" xfId="1491" xr:uid="{00000000-0005-0000-0000-00008D090000}"/>
    <cellStyle name="h_pearl_wacc_lalur" xfId="1492" xr:uid="{00000000-0005-0000-0000-00008E090000}"/>
    <cellStyle name="h_pearl_wacc_Leasing_V3" xfId="1493" xr:uid="{00000000-0005-0000-0000-00008F090000}"/>
    <cellStyle name="h_pearl_wacc_MODELO PDP III" xfId="1494" xr:uid="{00000000-0005-0000-0000-000090090000}"/>
    <cellStyle name="h_pearl_wacc_ORÇ_2009" xfId="1495" xr:uid="{00000000-0005-0000-0000-000091090000}"/>
    <cellStyle name="h_pearl_wacc_Pasta2" xfId="1496" xr:uid="{00000000-0005-0000-0000-000092090000}"/>
    <cellStyle name="h_pearl_wacc_Q2 pipeline" xfId="1497" xr:uid="{00000000-0005-0000-0000-000093090000}"/>
    <cellStyle name="h_pearl_wacc_Q2 pipeline 2" xfId="7140" xr:uid="{00000000-0005-0000-0000-000094090000}"/>
    <cellStyle name="h_pearl_wacc_Q2 pipeline_Cópia de Modelo - Fluxo de Caixa Orcamento 09052009_V36_3" xfId="1498" xr:uid="{00000000-0005-0000-0000-000095090000}"/>
    <cellStyle name="h_pearl_wacc_Q2 pipeline_Cópia de Modelo - Fluxo de Caixa Orcamento 09052009_V36_3 2" xfId="7141" xr:uid="{00000000-0005-0000-0000-000096090000}"/>
    <cellStyle name="h_pearl_wacc_Q2 pipeline_Fluxo de Caixa Orcamento FINAL_13052009" xfId="1499" xr:uid="{00000000-0005-0000-0000-000097090000}"/>
    <cellStyle name="h_pearl_wacc_Q2 pipeline_Fluxo de Caixa Orcamento FINAL_13052009 2" xfId="7142" xr:uid="{00000000-0005-0000-0000-000098090000}"/>
    <cellStyle name="h_pearl_wacc_Q2 pipeline_FM_dummyV4" xfId="1500" xr:uid="{00000000-0005-0000-0000-000099090000}"/>
    <cellStyle name="h_pearl_wacc_Q2 pipeline_lalur" xfId="1501" xr:uid="{00000000-0005-0000-0000-00009A090000}"/>
    <cellStyle name="h_pearl_wacc_Q2 pipeline_Leasing_V3" xfId="1502" xr:uid="{00000000-0005-0000-0000-00009B090000}"/>
    <cellStyle name="h_pearl_wacc_Q2 pipeline_MODELO PDP III" xfId="1503" xr:uid="{00000000-0005-0000-0000-00009C090000}"/>
    <cellStyle name="h_pearl_wacc_Q2 pipeline_ORÇ_2009" xfId="1504" xr:uid="{00000000-0005-0000-0000-00009D090000}"/>
    <cellStyle name="h_pearl_wacc_Q2 pipeline_ORÇ_2009 2" xfId="7143" xr:uid="{00000000-0005-0000-0000-00009E090000}"/>
    <cellStyle name="h_pearl_wacc_Q2 pipeline_Pasta2" xfId="1505" xr:uid="{00000000-0005-0000-0000-00009F090000}"/>
    <cellStyle name="h_pearl_wacc_Q2 pipeline_Pasta2 2" xfId="7144" xr:uid="{00000000-0005-0000-0000-0000A0090000}"/>
    <cellStyle name="h_Q2 pipeline" xfId="1506" xr:uid="{00000000-0005-0000-0000-0000A1090000}"/>
    <cellStyle name="h_Q2 pipeline 2" xfId="7145" xr:uid="{00000000-0005-0000-0000-0000A2090000}"/>
    <cellStyle name="h_Q2 pipeline_Cópia de Modelo - Fluxo de Caixa Orcamento 09052009_V36_3" xfId="1507" xr:uid="{00000000-0005-0000-0000-0000A3090000}"/>
    <cellStyle name="h_Q2 pipeline_Cópia de Modelo - Fluxo de Caixa Orcamento 09052009_V36_3 2" xfId="7146" xr:uid="{00000000-0005-0000-0000-0000A4090000}"/>
    <cellStyle name="h_Q2 pipeline_Fluxo de Caixa Orcamento FINAL_13052009" xfId="1508" xr:uid="{00000000-0005-0000-0000-0000A5090000}"/>
    <cellStyle name="h_Q2 pipeline_Fluxo de Caixa Orcamento FINAL_13052009 2" xfId="7147" xr:uid="{00000000-0005-0000-0000-0000A6090000}"/>
    <cellStyle name="h_Q2 pipeline_FM_dummyV4" xfId="1509" xr:uid="{00000000-0005-0000-0000-0000A7090000}"/>
    <cellStyle name="h_Q2 pipeline_lalur" xfId="1510" xr:uid="{00000000-0005-0000-0000-0000A8090000}"/>
    <cellStyle name="h_Q2 pipeline_Leasing_V3" xfId="1511" xr:uid="{00000000-0005-0000-0000-0000A9090000}"/>
    <cellStyle name="h_Q2 pipeline_MODELO PDP III" xfId="1512" xr:uid="{00000000-0005-0000-0000-0000AA090000}"/>
    <cellStyle name="h_Q2 pipeline_ORÇ_2009" xfId="1513" xr:uid="{00000000-0005-0000-0000-0000AB090000}"/>
    <cellStyle name="h_Q2 pipeline_ORÇ_2009 2" xfId="7148" xr:uid="{00000000-0005-0000-0000-0000AC090000}"/>
    <cellStyle name="h_Q2 pipeline_Pasta2" xfId="1514" xr:uid="{00000000-0005-0000-0000-0000AD090000}"/>
    <cellStyle name="h_Q2 pipeline_Pasta2 2" xfId="7149" xr:uid="{00000000-0005-0000-0000-0000AE090000}"/>
    <cellStyle name="h_vmatrix bb" xfId="1515" xr:uid="{00000000-0005-0000-0000-0000AF090000}"/>
    <cellStyle name="h_vmatrix bb_Q2 pipeline" xfId="1516" xr:uid="{00000000-0005-0000-0000-0000B0090000}"/>
    <cellStyle name="h_vmatrix bb_Q2 pipeline 2" xfId="7150" xr:uid="{00000000-0005-0000-0000-0000B1090000}"/>
    <cellStyle name="h_vmatrix bb_Q2 pipeline_Cópia de Modelo - Fluxo de Caixa Orcamento 09052009_V36_3" xfId="1517" xr:uid="{00000000-0005-0000-0000-0000B2090000}"/>
    <cellStyle name="h_vmatrix bb_Q2 pipeline_Cópia de Modelo - Fluxo de Caixa Orcamento 09052009_V36_3 2" xfId="7151" xr:uid="{00000000-0005-0000-0000-0000B3090000}"/>
    <cellStyle name="h_vmatrix bb_Q2 pipeline_Fluxo de Caixa Orcamento FINAL_13052009" xfId="1518" xr:uid="{00000000-0005-0000-0000-0000B4090000}"/>
    <cellStyle name="h_vmatrix bb_Q2 pipeline_Fluxo de Caixa Orcamento FINAL_13052009 2" xfId="7152" xr:uid="{00000000-0005-0000-0000-0000B5090000}"/>
    <cellStyle name="h_vmatrix bb_Q2 pipeline_FM_dummyV4" xfId="1519" xr:uid="{00000000-0005-0000-0000-0000B6090000}"/>
    <cellStyle name="h_vmatrix bb_Q2 pipeline_lalur" xfId="1520" xr:uid="{00000000-0005-0000-0000-0000B7090000}"/>
    <cellStyle name="h_vmatrix bb_Q2 pipeline_Leasing_V3" xfId="1521" xr:uid="{00000000-0005-0000-0000-0000B8090000}"/>
    <cellStyle name="h_vmatrix bb_Q2 pipeline_MODELO PDP III" xfId="1522" xr:uid="{00000000-0005-0000-0000-0000B9090000}"/>
    <cellStyle name="h_vmatrix bb_Q2 pipeline_ORÇ_2009" xfId="1523" xr:uid="{00000000-0005-0000-0000-0000BA090000}"/>
    <cellStyle name="h_vmatrix bb_Q2 pipeline_ORÇ_2009 2" xfId="7153" xr:uid="{00000000-0005-0000-0000-0000BB090000}"/>
    <cellStyle name="h_vmatrix bb_Q2 pipeline_Pasta2" xfId="1524" xr:uid="{00000000-0005-0000-0000-0000BC090000}"/>
    <cellStyle name="h_vmatrix bb_Q2 pipeline_Pasta2 2" xfId="7154" xr:uid="{00000000-0005-0000-0000-0000BD090000}"/>
    <cellStyle name="h1" xfId="1525" xr:uid="{00000000-0005-0000-0000-0000BE090000}"/>
    <cellStyle name="h2" xfId="1526" xr:uid="{00000000-0005-0000-0000-0000BF090000}"/>
    <cellStyle name="Hard Percent" xfId="1527" xr:uid="{00000000-0005-0000-0000-0000C0090000}"/>
    <cellStyle name="hat" xfId="1528" xr:uid="{00000000-0005-0000-0000-0000C1090000}"/>
    <cellStyle name="Head Tittle" xfId="1529" xr:uid="{00000000-0005-0000-0000-0000C2090000}"/>
    <cellStyle name="Header" xfId="1530" xr:uid="{00000000-0005-0000-0000-0000C3090000}"/>
    <cellStyle name="Header1" xfId="1531" xr:uid="{00000000-0005-0000-0000-0000C4090000}"/>
    <cellStyle name="Header2" xfId="1532" xr:uid="{00000000-0005-0000-0000-0000C5090000}"/>
    <cellStyle name="Header2 2" xfId="7155" xr:uid="{00000000-0005-0000-0000-0000C6090000}"/>
    <cellStyle name="Heading" xfId="1533" xr:uid="{00000000-0005-0000-0000-0000C7090000}"/>
    <cellStyle name="Heading 1" xfId="1534" xr:uid="{00000000-0005-0000-0000-0000C8090000}"/>
    <cellStyle name="Heading 1 2" xfId="1535" xr:uid="{00000000-0005-0000-0000-0000C9090000}"/>
    <cellStyle name="Heading 2" xfId="1536" xr:uid="{00000000-0005-0000-0000-0000CA090000}"/>
    <cellStyle name="Heading 2 2" xfId="1537" xr:uid="{00000000-0005-0000-0000-0000CB090000}"/>
    <cellStyle name="Heading 3" xfId="1538" xr:uid="{00000000-0005-0000-0000-0000CC090000}"/>
    <cellStyle name="Heading 3 2" xfId="1539" xr:uid="{00000000-0005-0000-0000-0000CD090000}"/>
    <cellStyle name="Heading 4" xfId="1540" xr:uid="{00000000-0005-0000-0000-0000CE090000}"/>
    <cellStyle name="Heading 4 2" xfId="1541" xr:uid="{00000000-0005-0000-0000-0000CF090000}"/>
    <cellStyle name="Heading No Underline" xfId="1542" xr:uid="{00000000-0005-0000-0000-0000D0090000}"/>
    <cellStyle name="Heading With Underline" xfId="1543" xr:uid="{00000000-0005-0000-0000-0000D1090000}"/>
    <cellStyle name="Heading_Book6" xfId="1544" xr:uid="{00000000-0005-0000-0000-0000D2090000}"/>
    <cellStyle name="Heading1" xfId="1545" xr:uid="{00000000-0005-0000-0000-0000D3090000}"/>
    <cellStyle name="Heading11Bold" xfId="1546" xr:uid="{00000000-0005-0000-0000-0000D4090000}"/>
    <cellStyle name="Heading11Bold 2" xfId="7156" xr:uid="{00000000-0005-0000-0000-0000D5090000}"/>
    <cellStyle name="Heading12Bold" xfId="1547" xr:uid="{00000000-0005-0000-0000-0000D6090000}"/>
    <cellStyle name="Heading12Bold 2" xfId="7157" xr:uid="{00000000-0005-0000-0000-0000D7090000}"/>
    <cellStyle name="Heading2" xfId="1548" xr:uid="{00000000-0005-0000-0000-0000D8090000}"/>
    <cellStyle name="Helv 10 Bold" xfId="1549" xr:uid="{00000000-0005-0000-0000-0000D9090000}"/>
    <cellStyle name="Helv 12 Bold" xfId="1550" xr:uid="{00000000-0005-0000-0000-0000DA090000}"/>
    <cellStyle name="Hidden" xfId="1551" xr:uid="{00000000-0005-0000-0000-0000DB090000}"/>
    <cellStyle name="Hiperlink 2" xfId="1552" xr:uid="{00000000-0005-0000-0000-0000DC090000}"/>
    <cellStyle name="Hiperlink 3" xfId="1553" xr:uid="{00000000-0005-0000-0000-0000DD090000}"/>
    <cellStyle name="Hiperlink Visitado 2" xfId="1554" xr:uid="{00000000-0005-0000-0000-0000DE090000}"/>
    <cellStyle name="HK$#,##0" xfId="1555" xr:uid="{00000000-0005-0000-0000-0000DF090000}"/>
    <cellStyle name="HK$#,##0.00" xfId="1556" xr:uid="{00000000-0005-0000-0000-0000E0090000}"/>
    <cellStyle name="ht" xfId="1557" xr:uid="{00000000-0005-0000-0000-0000E1090000}"/>
    <cellStyle name="Hyperli?k segui?o" xfId="1558" xr:uid="{00000000-0005-0000-0000-0000E2090000}"/>
    <cellStyle name="Hyperlink 2" xfId="1560" xr:uid="{00000000-0005-0000-0000-0000E3090000}"/>
    <cellStyle name="Hyperliᯮk segui᫤o" xfId="1559" xr:uid="{00000000-0005-0000-0000-0000E4090000}"/>
    <cellStyle name="Hyp᧥rlink_A᫬exandre" xfId="1561" xr:uid="{00000000-0005-0000-0000-0000E5090000}"/>
    <cellStyle name="Incorreto 2" xfId="33" xr:uid="{00000000-0005-0000-0000-0000E6090000}"/>
    <cellStyle name="Incorreto 3" xfId="7158" xr:uid="{00000000-0005-0000-0000-0000E7090000}"/>
    <cellStyle name="Incorreto 4" xfId="7159" xr:uid="{00000000-0005-0000-0000-0000E8090000}"/>
    <cellStyle name="Incorreto 5" xfId="6247" xr:uid="{00000000-0005-0000-0000-0000E9090000}"/>
    <cellStyle name="INCSTMT" xfId="1562" xr:uid="{00000000-0005-0000-0000-0000EA090000}"/>
    <cellStyle name="Indefinido" xfId="1563" xr:uid="{00000000-0005-0000-0000-0000EB090000}"/>
    <cellStyle name="indice" xfId="1564" xr:uid="{00000000-0005-0000-0000-0000EC090000}"/>
    <cellStyle name="Input" xfId="1565" xr:uid="{00000000-0005-0000-0000-0000ED090000}"/>
    <cellStyle name="Input %" xfId="1566" xr:uid="{00000000-0005-0000-0000-0000EE090000}"/>
    <cellStyle name="Input [yellow]" xfId="1567" xr:uid="{00000000-0005-0000-0000-0000EF090000}"/>
    <cellStyle name="Input [yellow] 2" xfId="1568" xr:uid="{00000000-0005-0000-0000-0000F0090000}"/>
    <cellStyle name="Input [yellow]_INFO" xfId="1569" xr:uid="{00000000-0005-0000-0000-0000F1090000}"/>
    <cellStyle name="Input 1" xfId="1570" xr:uid="{00000000-0005-0000-0000-0000F2090000}"/>
    <cellStyle name="Input 2" xfId="1571" xr:uid="{00000000-0005-0000-0000-0000F3090000}"/>
    <cellStyle name="Input 3" xfId="1572" xr:uid="{00000000-0005-0000-0000-0000F4090000}"/>
    <cellStyle name="Input 4" xfId="1573" xr:uid="{00000000-0005-0000-0000-0000F5090000}"/>
    <cellStyle name="Input 5" xfId="1574" xr:uid="{00000000-0005-0000-0000-0000F6090000}"/>
    <cellStyle name="Input Currency" xfId="1575" xr:uid="{00000000-0005-0000-0000-0000F7090000}"/>
    <cellStyle name="Input Currency 2" xfId="1576" xr:uid="{00000000-0005-0000-0000-0000F8090000}"/>
    <cellStyle name="Input Currency_INFO" xfId="1577" xr:uid="{00000000-0005-0000-0000-0000F9090000}"/>
    <cellStyle name="Input Date" xfId="1578" xr:uid="{00000000-0005-0000-0000-0000FA090000}"/>
    <cellStyle name="Input Date 2" xfId="1579" xr:uid="{00000000-0005-0000-0000-0000FB090000}"/>
    <cellStyle name="Input Fixed [0]" xfId="1580" xr:uid="{00000000-0005-0000-0000-0000FC090000}"/>
    <cellStyle name="Input Fixed [0] 2" xfId="1581" xr:uid="{00000000-0005-0000-0000-0000FD090000}"/>
    <cellStyle name="Input Normal" xfId="1582" xr:uid="{00000000-0005-0000-0000-0000FE090000}"/>
    <cellStyle name="Input Normal 2" xfId="1583" xr:uid="{00000000-0005-0000-0000-0000FF090000}"/>
    <cellStyle name="Input Normal_INFO" xfId="1584" xr:uid="{00000000-0005-0000-0000-0000000A0000}"/>
    <cellStyle name="Input Number" xfId="1585" xr:uid="{00000000-0005-0000-0000-0000010A0000}"/>
    <cellStyle name="Input Percent" xfId="1586" xr:uid="{00000000-0005-0000-0000-0000020A0000}"/>
    <cellStyle name="Input Percent [2]" xfId="1587" xr:uid="{00000000-0005-0000-0000-0000030A0000}"/>
    <cellStyle name="Input Percent [2] 2" xfId="1588" xr:uid="{00000000-0005-0000-0000-0000040A0000}"/>
    <cellStyle name="Input Percent [2]_INFO" xfId="1589" xr:uid="{00000000-0005-0000-0000-0000050A0000}"/>
    <cellStyle name="Input Percent 2" xfId="1590" xr:uid="{00000000-0005-0000-0000-0000060A0000}"/>
    <cellStyle name="Input Percent_~2144771" xfId="1591" xr:uid="{00000000-0005-0000-0000-0000070A0000}"/>
    <cellStyle name="Input Text" xfId="1592" xr:uid="{00000000-0005-0000-0000-0000080A0000}"/>
    <cellStyle name="Input Titles" xfId="1593" xr:uid="{00000000-0005-0000-0000-0000090A0000}"/>
    <cellStyle name="Input Titles 2" xfId="1594" xr:uid="{00000000-0005-0000-0000-00000A0A0000}"/>
    <cellStyle name="Input_$cell" xfId="1595" xr:uid="{00000000-0005-0000-0000-00000B0A0000}"/>
    <cellStyle name="InputBlueFont" xfId="1596" xr:uid="{00000000-0005-0000-0000-00000C0A0000}"/>
    <cellStyle name="InputBlueFontLocked" xfId="1597" xr:uid="{00000000-0005-0000-0000-00000D0A0000}"/>
    <cellStyle name="InputPct" xfId="1598" xr:uid="{00000000-0005-0000-0000-00000E0A0000}"/>
    <cellStyle name="InputRedFont" xfId="1599" xr:uid="{00000000-0005-0000-0000-00000F0A0000}"/>
    <cellStyle name="Integer" xfId="1600" xr:uid="{00000000-0005-0000-0000-0000100A0000}"/>
    <cellStyle name="Invisible" xfId="1601" xr:uid="{00000000-0005-0000-0000-0000110A0000}"/>
    <cellStyle name="Invisible 2" xfId="1602" xr:uid="{00000000-0005-0000-0000-0000120A0000}"/>
    <cellStyle name="Item" xfId="1603" xr:uid="{00000000-0005-0000-0000-0000130A0000}"/>
    <cellStyle name="ItemTypeClass" xfId="1604" xr:uid="{00000000-0005-0000-0000-0000140A0000}"/>
    <cellStyle name="ItemTypeClass 2" xfId="7160" xr:uid="{00000000-0005-0000-0000-0000150A0000}"/>
    <cellStyle name="Komma [0]_laroux" xfId="7161" xr:uid="{00000000-0005-0000-0000-0000160A0000}"/>
    <cellStyle name="Komma_laroux" xfId="7162" xr:uid="{00000000-0005-0000-0000-0000170A0000}"/>
    <cellStyle name="Lien hypertexte_PERSONAL" xfId="1605" xr:uid="{00000000-0005-0000-0000-0000180A0000}"/>
    <cellStyle name="Limpo" xfId="1606" xr:uid="{00000000-0005-0000-0000-0000190A0000}"/>
    <cellStyle name="Link" xfId="1607" xr:uid="{00000000-0005-0000-0000-00001A0A0000}"/>
    <cellStyle name="Link 2" xfId="7163" xr:uid="{00000000-0005-0000-0000-00001B0A0000}"/>
    <cellStyle name="Link Currency (0)" xfId="1608" xr:uid="{00000000-0005-0000-0000-00001C0A0000}"/>
    <cellStyle name="Link Currency (0) 2" xfId="7164" xr:uid="{00000000-0005-0000-0000-00001D0A0000}"/>
    <cellStyle name="Link Currency (2)" xfId="1609" xr:uid="{00000000-0005-0000-0000-00001E0A0000}"/>
    <cellStyle name="Link Currency (2) 2" xfId="7165" xr:uid="{00000000-0005-0000-0000-00001F0A0000}"/>
    <cellStyle name="Link Units (0)" xfId="1610" xr:uid="{00000000-0005-0000-0000-0000200A0000}"/>
    <cellStyle name="Link Units (0) 2" xfId="7166" xr:uid="{00000000-0005-0000-0000-0000210A0000}"/>
    <cellStyle name="Link Units (1)" xfId="1611" xr:uid="{00000000-0005-0000-0000-0000220A0000}"/>
    <cellStyle name="Link Units (1) 2" xfId="7167" xr:uid="{00000000-0005-0000-0000-0000230A0000}"/>
    <cellStyle name="Link Units (2)" xfId="1612" xr:uid="{00000000-0005-0000-0000-0000240A0000}"/>
    <cellStyle name="Link Units (2) 2" xfId="7168" xr:uid="{00000000-0005-0000-0000-0000250A0000}"/>
    <cellStyle name="Linked Cell" xfId="1613" xr:uid="{00000000-0005-0000-0000-0000260A0000}"/>
    <cellStyle name="Linked Cell 2" xfId="1614" xr:uid="{00000000-0005-0000-0000-0000270A0000}"/>
    <cellStyle name="Lite Shading" xfId="7169" xr:uid="{00000000-0005-0000-0000-0000280A0000}"/>
    <cellStyle name="lpt" xfId="1615" xr:uid="{00000000-0005-0000-0000-0000290A0000}"/>
    <cellStyle name="lspt" xfId="1616" xr:uid="{00000000-0005-0000-0000-00002A0A0000}"/>
    <cellStyle name="m" xfId="1617" xr:uid="{00000000-0005-0000-0000-00002B0A0000}"/>
    <cellStyle name="m_pearl_wacc" xfId="1618" xr:uid="{00000000-0005-0000-0000-00002C0A0000}"/>
    <cellStyle name="MacroCode" xfId="1619" xr:uid="{00000000-0005-0000-0000-00002D0A0000}"/>
    <cellStyle name="MainHead" xfId="1620" xr:uid="{00000000-0005-0000-0000-00002E0A0000}"/>
    <cellStyle name="MatrizDados" xfId="1621" xr:uid="{00000000-0005-0000-0000-00002F0A0000}"/>
    <cellStyle name="Meses" xfId="1622" xr:uid="{00000000-0005-0000-0000-0000300A0000}"/>
    <cellStyle name="Meses 2" xfId="7170" xr:uid="{00000000-0005-0000-0000-0000310A0000}"/>
    <cellStyle name="Mike" xfId="1623" xr:uid="{00000000-0005-0000-0000-0000320A0000}"/>
    <cellStyle name="Mike 2" xfId="1624" xr:uid="{00000000-0005-0000-0000-0000330A0000}"/>
    <cellStyle name="Millares [0]_10 AVERIAS MASIVAS + ANT" xfId="1625" xr:uid="{00000000-0005-0000-0000-0000340A0000}"/>
    <cellStyle name="Millares_10 AVERIAS MASIVAS + ANT" xfId="1626" xr:uid="{00000000-0005-0000-0000-0000350A0000}"/>
    <cellStyle name="Milliers [0]_!!!GO" xfId="7171" xr:uid="{00000000-0005-0000-0000-0000360A0000}"/>
    <cellStyle name="Milliers_!!!GO" xfId="7172" xr:uid="{00000000-0005-0000-0000-0000370A0000}"/>
    <cellStyle name="Moeda 2" xfId="1627" xr:uid="{00000000-0005-0000-0000-0000380A0000}"/>
    <cellStyle name="Moeda 3" xfId="7173" xr:uid="{00000000-0005-0000-0000-0000390A0000}"/>
    <cellStyle name="Moeda?[0]" xfId="1628" xr:uid="{00000000-0005-0000-0000-00003A0A0000}"/>
    <cellStyle name="Moeda0" xfId="7174" xr:uid="{00000000-0005-0000-0000-00003B0A0000}"/>
    <cellStyle name="Moeda0 2" xfId="7175" xr:uid="{00000000-0005-0000-0000-00003C0A0000}"/>
    <cellStyle name="Moedaᦠ[0]" xfId="1629" xr:uid="{00000000-0005-0000-0000-00003D0A0000}"/>
    <cellStyle name="Moneda [0]_10 AVERIAS MASIVAS + ANT" xfId="1630" xr:uid="{00000000-0005-0000-0000-00003E0A0000}"/>
    <cellStyle name="Moneda_10 AVERIAS MASIVAS + ANT" xfId="1631" xr:uid="{00000000-0005-0000-0000-00003F0A0000}"/>
    <cellStyle name="Monétaire [0]_!!!GO" xfId="7176" xr:uid="{00000000-0005-0000-0000-0000400A0000}"/>
    <cellStyle name="Monétaire_!!!GO" xfId="7177" xr:uid="{00000000-0005-0000-0000-0000410A0000}"/>
    <cellStyle name="Monetario" xfId="1632" xr:uid="{00000000-0005-0000-0000-0000420A0000}"/>
    <cellStyle name="Month" xfId="1633" xr:uid="{00000000-0005-0000-0000-0000430A0000}"/>
    <cellStyle name="Morgan" xfId="1634" xr:uid="{00000000-0005-0000-0000-0000440A0000}"/>
    <cellStyle name="movimentação" xfId="1635" xr:uid="{00000000-0005-0000-0000-0000450A0000}"/>
    <cellStyle name="mt" xfId="1636" xr:uid="{00000000-0005-0000-0000-0000460A0000}"/>
    <cellStyle name="mult" xfId="1637" xr:uid="{00000000-0005-0000-0000-0000470A0000}"/>
    <cellStyle name="Multiple" xfId="1638" xr:uid="{00000000-0005-0000-0000-0000480A0000}"/>
    <cellStyle name="n" xfId="1639" xr:uid="{00000000-0005-0000-0000-0000490A0000}"/>
    <cellStyle name="n_Q2 pipeline" xfId="1640" xr:uid="{00000000-0005-0000-0000-00004A0A0000}"/>
    <cellStyle name="n_Q2 pipeline 2" xfId="7178" xr:uid="{00000000-0005-0000-0000-00004B0A0000}"/>
    <cellStyle name="n_Q2 pipeline_Cópia de Modelo - Fluxo de Caixa Orcamento 09052009_V36_3" xfId="1641" xr:uid="{00000000-0005-0000-0000-00004C0A0000}"/>
    <cellStyle name="n_Q2 pipeline_Cópia de Modelo - Fluxo de Caixa Orcamento 09052009_V36_3 2" xfId="7179" xr:uid="{00000000-0005-0000-0000-00004D0A0000}"/>
    <cellStyle name="n_Q2 pipeline_Fluxo de Caixa Orcamento FINAL_13052009" xfId="1642" xr:uid="{00000000-0005-0000-0000-00004E0A0000}"/>
    <cellStyle name="n_Q2 pipeline_Fluxo de Caixa Orcamento FINAL_13052009 2" xfId="7180" xr:uid="{00000000-0005-0000-0000-00004F0A0000}"/>
    <cellStyle name="n_Q2 pipeline_FM_dummyV4" xfId="1643" xr:uid="{00000000-0005-0000-0000-0000500A0000}"/>
    <cellStyle name="n_Q2 pipeline_lalur" xfId="1644" xr:uid="{00000000-0005-0000-0000-0000510A0000}"/>
    <cellStyle name="n_Q2 pipeline_Leasing_V3" xfId="1645" xr:uid="{00000000-0005-0000-0000-0000520A0000}"/>
    <cellStyle name="n_Q2 pipeline_MODELO PDP III" xfId="1646" xr:uid="{00000000-0005-0000-0000-0000530A0000}"/>
    <cellStyle name="n_Q2 pipeline_ORÇ_2009" xfId="1647" xr:uid="{00000000-0005-0000-0000-0000540A0000}"/>
    <cellStyle name="n_Q2 pipeline_ORÇ_2009 2" xfId="7181" xr:uid="{00000000-0005-0000-0000-0000550A0000}"/>
    <cellStyle name="n_Q2 pipeline_Pasta2" xfId="1648" xr:uid="{00000000-0005-0000-0000-0000560A0000}"/>
    <cellStyle name="n_Q2 pipeline_Pasta2 2" xfId="7182" xr:uid="{00000000-0005-0000-0000-0000570A0000}"/>
    <cellStyle name="n0" xfId="1649" xr:uid="{00000000-0005-0000-0000-0000580A0000}"/>
    <cellStyle name="n1" xfId="1650" xr:uid="{00000000-0005-0000-0000-0000590A0000}"/>
    <cellStyle name="n2" xfId="1651" xr:uid="{00000000-0005-0000-0000-00005A0A0000}"/>
    <cellStyle name="NA is zero" xfId="1652" xr:uid="{00000000-0005-0000-0000-00005B0A0000}"/>
    <cellStyle name="NA is zero 2" xfId="1653" xr:uid="{00000000-0005-0000-0000-00005C0A0000}"/>
    <cellStyle name="Names" xfId="1654" xr:uid="{00000000-0005-0000-0000-00005D0A0000}"/>
    <cellStyle name="Names 2" xfId="7183" xr:uid="{00000000-0005-0000-0000-00005E0A0000}"/>
    <cellStyle name="Neutra 2" xfId="34" xr:uid="{00000000-0005-0000-0000-00005F0A0000}"/>
    <cellStyle name="Neutra 3" xfId="6236" xr:uid="{00000000-0005-0000-0000-0000600A0000}"/>
    <cellStyle name="Neutra 4" xfId="7184" xr:uid="{00000000-0005-0000-0000-0000610A0000}"/>
    <cellStyle name="Neutra 5" xfId="6248" xr:uid="{00000000-0005-0000-0000-0000620A0000}"/>
    <cellStyle name="Neutral" xfId="1655" xr:uid="{00000000-0005-0000-0000-0000630A0000}"/>
    <cellStyle name="Neutral 2" xfId="1656" xr:uid="{00000000-0005-0000-0000-0000640A0000}"/>
    <cellStyle name="New Times Roman" xfId="7185" xr:uid="{00000000-0005-0000-0000-0000650A0000}"/>
    <cellStyle name="no" xfId="1657" xr:uid="{00000000-0005-0000-0000-0000660A0000}"/>
    <cellStyle name="no dec" xfId="1658" xr:uid="{00000000-0005-0000-0000-0000670A0000}"/>
    <cellStyle name="NODEC" xfId="1659" xr:uid="{00000000-0005-0000-0000-0000680A0000}"/>
    <cellStyle name="Normal" xfId="0" builtinId="0"/>
    <cellStyle name="Normal - Bold" xfId="1660" xr:uid="{00000000-0005-0000-0000-00006A0A0000}"/>
    <cellStyle name="Normal - Estilo1" xfId="7186" xr:uid="{00000000-0005-0000-0000-00006B0A0000}"/>
    <cellStyle name="Normal - Estilo2" xfId="7187" xr:uid="{00000000-0005-0000-0000-00006C0A0000}"/>
    <cellStyle name="Normal - Estilo3" xfId="7188" xr:uid="{00000000-0005-0000-0000-00006D0A0000}"/>
    <cellStyle name="Normal - Estilo4" xfId="7189" xr:uid="{00000000-0005-0000-0000-00006E0A0000}"/>
    <cellStyle name="Normal - Estilo5" xfId="7190" xr:uid="{00000000-0005-0000-0000-00006F0A0000}"/>
    <cellStyle name="Normal - Estilo6" xfId="7191" xr:uid="{00000000-0005-0000-0000-0000700A0000}"/>
    <cellStyle name="Normal - Estilo7" xfId="7192" xr:uid="{00000000-0005-0000-0000-0000710A0000}"/>
    <cellStyle name="Normal - Estilo8" xfId="7193" xr:uid="{00000000-0005-0000-0000-0000720A0000}"/>
    <cellStyle name="Normal - Style1" xfId="1661" xr:uid="{00000000-0005-0000-0000-0000730A0000}"/>
    <cellStyle name="Normal - Style1 2" xfId="1662" xr:uid="{00000000-0005-0000-0000-0000740A0000}"/>
    <cellStyle name="Normal (12)" xfId="1663" xr:uid="{00000000-0005-0000-0000-0000750A0000}"/>
    <cellStyle name="Normal [0]" xfId="1664" xr:uid="{00000000-0005-0000-0000-0000760A0000}"/>
    <cellStyle name="Normal [0] 2" xfId="1665" xr:uid="{00000000-0005-0000-0000-0000770A0000}"/>
    <cellStyle name="Normal [1]" xfId="1666" xr:uid="{00000000-0005-0000-0000-0000780A0000}"/>
    <cellStyle name="Normal [1] 2" xfId="1667" xr:uid="{00000000-0005-0000-0000-0000790A0000}"/>
    <cellStyle name="Normal [2]" xfId="1668" xr:uid="{00000000-0005-0000-0000-00007A0A0000}"/>
    <cellStyle name="Normal [2] 2" xfId="1669" xr:uid="{00000000-0005-0000-0000-00007B0A0000}"/>
    <cellStyle name="Normal [3]" xfId="1670" xr:uid="{00000000-0005-0000-0000-00007C0A0000}"/>
    <cellStyle name="Normal [3] 2" xfId="1671" xr:uid="{00000000-0005-0000-0000-00007D0A0000}"/>
    <cellStyle name="Normal 10" xfId="1672" xr:uid="{00000000-0005-0000-0000-00007E0A0000}"/>
    <cellStyle name="Normal 10 2" xfId="7194" xr:uid="{00000000-0005-0000-0000-00007F0A0000}"/>
    <cellStyle name="Normal 10 2 2" xfId="7195" xr:uid="{00000000-0005-0000-0000-0000800A0000}"/>
    <cellStyle name="Normal 10 5 2" xfId="9390" xr:uid="{00000000-0005-0000-0000-0000810A0000}"/>
    <cellStyle name="Normal 10 5 2 2" xfId="9517" xr:uid="{00000000-0005-0000-0000-0000820A0000}"/>
    <cellStyle name="Normal 11" xfId="1673" xr:uid="{00000000-0005-0000-0000-0000830A0000}"/>
    <cellStyle name="Normal 12" xfId="1674" xr:uid="{00000000-0005-0000-0000-0000840A0000}"/>
    <cellStyle name="Normal 12 2" xfId="1675" xr:uid="{00000000-0005-0000-0000-0000850A0000}"/>
    <cellStyle name="Normal 12 2 2" xfId="1676" xr:uid="{00000000-0005-0000-0000-0000860A0000}"/>
    <cellStyle name="Normal 12 2 2 2" xfId="9518" xr:uid="{00000000-0005-0000-0000-0000870A0000}"/>
    <cellStyle name="Normal 12 2 3" xfId="9519" xr:uid="{00000000-0005-0000-0000-0000880A0000}"/>
    <cellStyle name="Normal 12 3" xfId="1677" xr:uid="{00000000-0005-0000-0000-0000890A0000}"/>
    <cellStyle name="Normal 12 3 2" xfId="9520" xr:uid="{00000000-0005-0000-0000-00008A0A0000}"/>
    <cellStyle name="Normal 12 4" xfId="9521" xr:uid="{00000000-0005-0000-0000-00008B0A0000}"/>
    <cellStyle name="Normal 13" xfId="1678" xr:uid="{00000000-0005-0000-0000-00008C0A0000}"/>
    <cellStyle name="Normal 13 2" xfId="1679" xr:uid="{00000000-0005-0000-0000-00008D0A0000}"/>
    <cellStyle name="Normal 13 2 2" xfId="1680" xr:uid="{00000000-0005-0000-0000-00008E0A0000}"/>
    <cellStyle name="Normal 13 2 2 2" xfId="9522" xr:uid="{00000000-0005-0000-0000-00008F0A0000}"/>
    <cellStyle name="Normal 13 2 3" xfId="9523" xr:uid="{00000000-0005-0000-0000-0000900A0000}"/>
    <cellStyle name="Normal 13 3" xfId="1681" xr:uid="{00000000-0005-0000-0000-0000910A0000}"/>
    <cellStyle name="Normal 13 3 2" xfId="9524" xr:uid="{00000000-0005-0000-0000-0000920A0000}"/>
    <cellStyle name="Normal 13 4" xfId="9525" xr:uid="{00000000-0005-0000-0000-0000930A0000}"/>
    <cellStyle name="Normal 14" xfId="1682" xr:uid="{00000000-0005-0000-0000-0000940A0000}"/>
    <cellStyle name="Normal 14 2" xfId="1683" xr:uid="{00000000-0005-0000-0000-0000950A0000}"/>
    <cellStyle name="Normal 14 2 2" xfId="1684" xr:uid="{00000000-0005-0000-0000-0000960A0000}"/>
    <cellStyle name="Normal 14 2 2 2" xfId="9526" xr:uid="{00000000-0005-0000-0000-0000970A0000}"/>
    <cellStyle name="Normal 14 2 3" xfId="9527" xr:uid="{00000000-0005-0000-0000-0000980A0000}"/>
    <cellStyle name="Normal 14 3" xfId="1685" xr:uid="{00000000-0005-0000-0000-0000990A0000}"/>
    <cellStyle name="Normal 14 3 2" xfId="9528" xr:uid="{00000000-0005-0000-0000-00009A0A0000}"/>
    <cellStyle name="Normal 14 4" xfId="7196" xr:uid="{00000000-0005-0000-0000-00009B0A0000}"/>
    <cellStyle name="Normal 14 5" xfId="9529" xr:uid="{00000000-0005-0000-0000-00009C0A0000}"/>
    <cellStyle name="Normal 15" xfId="1686" xr:uid="{00000000-0005-0000-0000-00009D0A0000}"/>
    <cellStyle name="Normal 15 2" xfId="7197" xr:uid="{00000000-0005-0000-0000-00009E0A0000}"/>
    <cellStyle name="Normal 16" xfId="1687" xr:uid="{00000000-0005-0000-0000-00009F0A0000}"/>
    <cellStyle name="Normal 16 2" xfId="1688" xr:uid="{00000000-0005-0000-0000-0000A00A0000}"/>
    <cellStyle name="Normal 16 2 2" xfId="1689" xr:uid="{00000000-0005-0000-0000-0000A10A0000}"/>
    <cellStyle name="Normal 16 2 2 2" xfId="9530" xr:uid="{00000000-0005-0000-0000-0000A20A0000}"/>
    <cellStyle name="Normal 16 2 3" xfId="9531" xr:uid="{00000000-0005-0000-0000-0000A30A0000}"/>
    <cellStyle name="Normal 16 3" xfId="1690" xr:uid="{00000000-0005-0000-0000-0000A40A0000}"/>
    <cellStyle name="Normal 16 3 2" xfId="9532" xr:uid="{00000000-0005-0000-0000-0000A50A0000}"/>
    <cellStyle name="Normal 16 4" xfId="9533" xr:uid="{00000000-0005-0000-0000-0000A60A0000}"/>
    <cellStyle name="Normal 17" xfId="1691" xr:uid="{00000000-0005-0000-0000-0000A70A0000}"/>
    <cellStyle name="Normal 17 2" xfId="7198" xr:uid="{00000000-0005-0000-0000-0000A80A0000}"/>
    <cellStyle name="Normal 17 3" xfId="9389" xr:uid="{00000000-0005-0000-0000-0000A90A0000}"/>
    <cellStyle name="Normal 17 3 2" xfId="9394" xr:uid="{00000000-0005-0000-0000-0000AA0A0000}"/>
    <cellStyle name="Normal 18" xfId="1692" xr:uid="{00000000-0005-0000-0000-0000AB0A0000}"/>
    <cellStyle name="Normal 18 2" xfId="1693" xr:uid="{00000000-0005-0000-0000-0000AC0A0000}"/>
    <cellStyle name="Normal 18 2 2" xfId="1694" xr:uid="{00000000-0005-0000-0000-0000AD0A0000}"/>
    <cellStyle name="Normal 18 2 2 2" xfId="9534" xr:uid="{00000000-0005-0000-0000-0000AE0A0000}"/>
    <cellStyle name="Normal 18 2 3" xfId="9535" xr:uid="{00000000-0005-0000-0000-0000AF0A0000}"/>
    <cellStyle name="Normal 18 3" xfId="1695" xr:uid="{00000000-0005-0000-0000-0000B00A0000}"/>
    <cellStyle name="Normal 18 3 2" xfId="9536" xr:uid="{00000000-0005-0000-0000-0000B10A0000}"/>
    <cellStyle name="Normal 18 4" xfId="9537" xr:uid="{00000000-0005-0000-0000-0000B20A0000}"/>
    <cellStyle name="Normal 19" xfId="1696" xr:uid="{00000000-0005-0000-0000-0000B30A0000}"/>
    <cellStyle name="Normal 19 2" xfId="1697" xr:uid="{00000000-0005-0000-0000-0000B40A0000}"/>
    <cellStyle name="Normal 19 2 2" xfId="1698" xr:uid="{00000000-0005-0000-0000-0000B50A0000}"/>
    <cellStyle name="Normal 19 2 2 2" xfId="1699" xr:uid="{00000000-0005-0000-0000-0000B60A0000}"/>
    <cellStyle name="Normal 19 2 2 2 2" xfId="9538" xr:uid="{00000000-0005-0000-0000-0000B70A0000}"/>
    <cellStyle name="Normal 19 2 2 3" xfId="9539" xr:uid="{00000000-0005-0000-0000-0000B80A0000}"/>
    <cellStyle name="Normal 19 2 3" xfId="1700" xr:uid="{00000000-0005-0000-0000-0000B90A0000}"/>
    <cellStyle name="Normal 19 2 3 2" xfId="9540" xr:uid="{00000000-0005-0000-0000-0000BA0A0000}"/>
    <cellStyle name="Normal 19 2 4" xfId="9541" xr:uid="{00000000-0005-0000-0000-0000BB0A0000}"/>
    <cellStyle name="Normal 19 3" xfId="1701" xr:uid="{00000000-0005-0000-0000-0000BC0A0000}"/>
    <cellStyle name="Normal 19 3 2" xfId="1702" xr:uid="{00000000-0005-0000-0000-0000BD0A0000}"/>
    <cellStyle name="Normal 19 3 2 2" xfId="9542" xr:uid="{00000000-0005-0000-0000-0000BE0A0000}"/>
    <cellStyle name="Normal 19 3 3" xfId="9543" xr:uid="{00000000-0005-0000-0000-0000BF0A0000}"/>
    <cellStyle name="Normal 19 4" xfId="1703" xr:uid="{00000000-0005-0000-0000-0000C00A0000}"/>
    <cellStyle name="Normal 19 4 2" xfId="9544" xr:uid="{00000000-0005-0000-0000-0000C10A0000}"/>
    <cellStyle name="Normal 19 5" xfId="9545" xr:uid="{00000000-0005-0000-0000-0000C20A0000}"/>
    <cellStyle name="Normal 2" xfId="35" xr:uid="{00000000-0005-0000-0000-0000C30A0000}"/>
    <cellStyle name="Normal 2 12" xfId="1704" xr:uid="{00000000-0005-0000-0000-0000C40A0000}"/>
    <cellStyle name="Normal 2 2" xfId="73" xr:uid="{00000000-0005-0000-0000-0000C50A0000}"/>
    <cellStyle name="Normal 2 2 2" xfId="1705" xr:uid="{00000000-0005-0000-0000-0000C60A0000}"/>
    <cellStyle name="Normal 2 2 2 2" xfId="1706" xr:uid="{00000000-0005-0000-0000-0000C70A0000}"/>
    <cellStyle name="Normal 2 2 2 2 2" xfId="9546" xr:uid="{00000000-0005-0000-0000-0000C80A0000}"/>
    <cellStyle name="Normal 2 2 2 3" xfId="6230" xr:uid="{00000000-0005-0000-0000-0000C90A0000}"/>
    <cellStyle name="Normal 2 2 2 4" xfId="9547" xr:uid="{00000000-0005-0000-0000-0000CA0A0000}"/>
    <cellStyle name="Normal 2 2 3" xfId="6285" xr:uid="{00000000-0005-0000-0000-0000CB0A0000}"/>
    <cellStyle name="Normal 2 3" xfId="1707" xr:uid="{00000000-0005-0000-0000-0000CC0A0000}"/>
    <cellStyle name="Normal 2 3 2" xfId="1708" xr:uid="{00000000-0005-0000-0000-0000CD0A0000}"/>
    <cellStyle name="Normal 2 4" xfId="1709" xr:uid="{00000000-0005-0000-0000-0000CE0A0000}"/>
    <cellStyle name="Normal 2 5" xfId="1710" xr:uid="{00000000-0005-0000-0000-0000CF0A0000}"/>
    <cellStyle name="Normal 2 5 2" xfId="1711" xr:uid="{00000000-0005-0000-0000-0000D00A0000}"/>
    <cellStyle name="Normal 2 5 2 2" xfId="1712" xr:uid="{00000000-0005-0000-0000-0000D10A0000}"/>
    <cellStyle name="Normal 2 5 2 2 2" xfId="9548" xr:uid="{00000000-0005-0000-0000-0000D20A0000}"/>
    <cellStyle name="Normal 2 5 2 3" xfId="9549" xr:uid="{00000000-0005-0000-0000-0000D30A0000}"/>
    <cellStyle name="Normal 2 5 3" xfId="1713" xr:uid="{00000000-0005-0000-0000-0000D40A0000}"/>
    <cellStyle name="Normal 2 5 3 2" xfId="9550" xr:uid="{00000000-0005-0000-0000-0000D50A0000}"/>
    <cellStyle name="Normal 2 5 4" xfId="9551" xr:uid="{00000000-0005-0000-0000-0000D60A0000}"/>
    <cellStyle name="Normal 2 6" xfId="1714" xr:uid="{00000000-0005-0000-0000-0000D70A0000}"/>
    <cellStyle name="Normal 2 6 5" xfId="9393" xr:uid="{00000000-0005-0000-0000-0000D80A0000}"/>
    <cellStyle name="Normal 2 7" xfId="9387" xr:uid="{00000000-0005-0000-0000-0000D90A0000}"/>
    <cellStyle name="Normal 2 7 2" xfId="9388" xr:uid="{00000000-0005-0000-0000-0000DA0A0000}"/>
    <cellStyle name="Normal 2 7 2 2" xfId="9552" xr:uid="{00000000-0005-0000-0000-0000DB0A0000}"/>
    <cellStyle name="Normal 2 7 3" xfId="9553" xr:uid="{00000000-0005-0000-0000-0000DC0A0000}"/>
    <cellStyle name="Normal 2 8" xfId="70" xr:uid="{00000000-0005-0000-0000-0000DD0A0000}"/>
    <cellStyle name="Normal 2 9" xfId="61" xr:uid="{00000000-0005-0000-0000-0000DE0A0000}"/>
    <cellStyle name="Normal 20" xfId="1715" xr:uid="{00000000-0005-0000-0000-0000DF0A0000}"/>
    <cellStyle name="Normal 20 2" xfId="1716" xr:uid="{00000000-0005-0000-0000-0000E00A0000}"/>
    <cellStyle name="Normal 20 2 2" xfId="1717" xr:uid="{00000000-0005-0000-0000-0000E10A0000}"/>
    <cellStyle name="Normal 20 2 2 2" xfId="9554" xr:uid="{00000000-0005-0000-0000-0000E20A0000}"/>
    <cellStyle name="Normal 20 2 3" xfId="9555" xr:uid="{00000000-0005-0000-0000-0000E30A0000}"/>
    <cellStyle name="Normal 20 3" xfId="1718" xr:uid="{00000000-0005-0000-0000-0000E40A0000}"/>
    <cellStyle name="Normal 20 3 2" xfId="9556" xr:uid="{00000000-0005-0000-0000-0000E50A0000}"/>
    <cellStyle name="Normal 20 4" xfId="9557" xr:uid="{00000000-0005-0000-0000-0000E60A0000}"/>
    <cellStyle name="Normal 21" xfId="1719" xr:uid="{00000000-0005-0000-0000-0000E70A0000}"/>
    <cellStyle name="Normal 21 2" xfId="1720" xr:uid="{00000000-0005-0000-0000-0000E80A0000}"/>
    <cellStyle name="Normal 21 2 2" xfId="1721" xr:uid="{00000000-0005-0000-0000-0000E90A0000}"/>
    <cellStyle name="Normal 21 2 2 2" xfId="9558" xr:uid="{00000000-0005-0000-0000-0000EA0A0000}"/>
    <cellStyle name="Normal 21 2 3" xfId="9559" xr:uid="{00000000-0005-0000-0000-0000EB0A0000}"/>
    <cellStyle name="Normal 21 3" xfId="1722" xr:uid="{00000000-0005-0000-0000-0000EC0A0000}"/>
    <cellStyle name="Normal 21 3 2" xfId="9560" xr:uid="{00000000-0005-0000-0000-0000ED0A0000}"/>
    <cellStyle name="Normal 21 4" xfId="9561" xr:uid="{00000000-0005-0000-0000-0000EE0A0000}"/>
    <cellStyle name="Normal 22" xfId="1723" xr:uid="{00000000-0005-0000-0000-0000EF0A0000}"/>
    <cellStyle name="Normal 22 2" xfId="1724" xr:uid="{00000000-0005-0000-0000-0000F00A0000}"/>
    <cellStyle name="Normal 22 2 2" xfId="1725" xr:uid="{00000000-0005-0000-0000-0000F10A0000}"/>
    <cellStyle name="Normal 22 2 2 2" xfId="9562" xr:uid="{00000000-0005-0000-0000-0000F20A0000}"/>
    <cellStyle name="Normal 22 2 3" xfId="9563" xr:uid="{00000000-0005-0000-0000-0000F30A0000}"/>
    <cellStyle name="Normal 22 3" xfId="1726" xr:uid="{00000000-0005-0000-0000-0000F40A0000}"/>
    <cellStyle name="Normal 22 3 2" xfId="9564" xr:uid="{00000000-0005-0000-0000-0000F50A0000}"/>
    <cellStyle name="Normal 22 4" xfId="9565" xr:uid="{00000000-0005-0000-0000-0000F60A0000}"/>
    <cellStyle name="Normal 23" xfId="1727" xr:uid="{00000000-0005-0000-0000-0000F70A0000}"/>
    <cellStyle name="Normal 23 2" xfId="1728" xr:uid="{00000000-0005-0000-0000-0000F80A0000}"/>
    <cellStyle name="Normal 23 2 2" xfId="1729" xr:uid="{00000000-0005-0000-0000-0000F90A0000}"/>
    <cellStyle name="Normal 23 2 2 2" xfId="9566" xr:uid="{00000000-0005-0000-0000-0000FA0A0000}"/>
    <cellStyle name="Normal 23 2 3" xfId="9567" xr:uid="{00000000-0005-0000-0000-0000FB0A0000}"/>
    <cellStyle name="Normal 23 3" xfId="1730" xr:uid="{00000000-0005-0000-0000-0000FC0A0000}"/>
    <cellStyle name="Normal 23 3 2" xfId="9568" xr:uid="{00000000-0005-0000-0000-0000FD0A0000}"/>
    <cellStyle name="Normal 23 4" xfId="9569" xr:uid="{00000000-0005-0000-0000-0000FE0A0000}"/>
    <cellStyle name="Normal 24" xfId="1731" xr:uid="{00000000-0005-0000-0000-0000FF0A0000}"/>
    <cellStyle name="Normal 24 2" xfId="1732" xr:uid="{00000000-0005-0000-0000-0000000B0000}"/>
    <cellStyle name="Normal 24 2 2" xfId="1733" xr:uid="{00000000-0005-0000-0000-0000010B0000}"/>
    <cellStyle name="Normal 24 2 2 2" xfId="9570" xr:uid="{00000000-0005-0000-0000-0000020B0000}"/>
    <cellStyle name="Normal 24 2 3" xfId="9571" xr:uid="{00000000-0005-0000-0000-0000030B0000}"/>
    <cellStyle name="Normal 24 3" xfId="1734" xr:uid="{00000000-0005-0000-0000-0000040B0000}"/>
    <cellStyle name="Normal 24 3 2" xfId="9572" xr:uid="{00000000-0005-0000-0000-0000050B0000}"/>
    <cellStyle name="Normal 24 4" xfId="9573" xr:uid="{00000000-0005-0000-0000-0000060B0000}"/>
    <cellStyle name="Normal 25" xfId="1735" xr:uid="{00000000-0005-0000-0000-0000070B0000}"/>
    <cellStyle name="Normal 25 2" xfId="1736" xr:uid="{00000000-0005-0000-0000-0000080B0000}"/>
    <cellStyle name="Normal 25 2 2" xfId="1737" xr:uid="{00000000-0005-0000-0000-0000090B0000}"/>
    <cellStyle name="Normal 25 2 2 2" xfId="9574" xr:uid="{00000000-0005-0000-0000-00000A0B0000}"/>
    <cellStyle name="Normal 25 2 3" xfId="9575" xr:uid="{00000000-0005-0000-0000-00000B0B0000}"/>
    <cellStyle name="Normal 25 3" xfId="1738" xr:uid="{00000000-0005-0000-0000-00000C0B0000}"/>
    <cellStyle name="Normal 25 3 2" xfId="9576" xr:uid="{00000000-0005-0000-0000-00000D0B0000}"/>
    <cellStyle name="Normal 25 4" xfId="9577" xr:uid="{00000000-0005-0000-0000-00000E0B0000}"/>
    <cellStyle name="Normal 26" xfId="1739" xr:uid="{00000000-0005-0000-0000-00000F0B0000}"/>
    <cellStyle name="Normal 26 2" xfId="1740" xr:uid="{00000000-0005-0000-0000-0000100B0000}"/>
    <cellStyle name="Normal 26 2 2" xfId="9578" xr:uid="{00000000-0005-0000-0000-0000110B0000}"/>
    <cellStyle name="Normal 26 3" xfId="9579" xr:uid="{00000000-0005-0000-0000-0000120B0000}"/>
    <cellStyle name="Normal 27" xfId="1741" xr:uid="{00000000-0005-0000-0000-0000130B0000}"/>
    <cellStyle name="Normal 27 2" xfId="1742" xr:uid="{00000000-0005-0000-0000-0000140B0000}"/>
    <cellStyle name="Normal 27 2 2" xfId="9580" xr:uid="{00000000-0005-0000-0000-0000150B0000}"/>
    <cellStyle name="Normal 27 3" xfId="9581" xr:uid="{00000000-0005-0000-0000-0000160B0000}"/>
    <cellStyle name="Normal 28" xfId="1743" xr:uid="{00000000-0005-0000-0000-0000170B0000}"/>
    <cellStyle name="Normal 28 2" xfId="1744" xr:uid="{00000000-0005-0000-0000-0000180B0000}"/>
    <cellStyle name="Normal 28 2 2" xfId="1745" xr:uid="{00000000-0005-0000-0000-0000190B0000}"/>
    <cellStyle name="Normal 28 2 2 2" xfId="9582" xr:uid="{00000000-0005-0000-0000-00001A0B0000}"/>
    <cellStyle name="Normal 28 2 3" xfId="9583" xr:uid="{00000000-0005-0000-0000-00001B0B0000}"/>
    <cellStyle name="Normal 28 3" xfId="1746" xr:uid="{00000000-0005-0000-0000-00001C0B0000}"/>
    <cellStyle name="Normal 28 3 2" xfId="9584" xr:uid="{00000000-0005-0000-0000-00001D0B0000}"/>
    <cellStyle name="Normal 28 4" xfId="9585" xr:uid="{00000000-0005-0000-0000-00001E0B0000}"/>
    <cellStyle name="Normal 29" xfId="1747" xr:uid="{00000000-0005-0000-0000-00001F0B0000}"/>
    <cellStyle name="Normal 29 2" xfId="1748" xr:uid="{00000000-0005-0000-0000-0000200B0000}"/>
    <cellStyle name="Normal 29 2 2" xfId="9586" xr:uid="{00000000-0005-0000-0000-0000210B0000}"/>
    <cellStyle name="Normal 29 3" xfId="9587" xr:uid="{00000000-0005-0000-0000-0000220B0000}"/>
    <cellStyle name="Normal 3" xfId="3" xr:uid="{00000000-0005-0000-0000-0000230B0000}"/>
    <cellStyle name="Normal 3 2" xfId="1750" xr:uid="{00000000-0005-0000-0000-0000240B0000}"/>
    <cellStyle name="Normal 3 2 2" xfId="1751" xr:uid="{00000000-0005-0000-0000-0000250B0000}"/>
    <cellStyle name="Normal 3 2 2 2" xfId="1752" xr:uid="{00000000-0005-0000-0000-0000260B0000}"/>
    <cellStyle name="Normal 3 2 2 2 2" xfId="1753" xr:uid="{00000000-0005-0000-0000-0000270B0000}"/>
    <cellStyle name="Normal 3 2 2 2 2 2" xfId="9588" xr:uid="{00000000-0005-0000-0000-0000280B0000}"/>
    <cellStyle name="Normal 3 2 2 2 3" xfId="9589" xr:uid="{00000000-0005-0000-0000-0000290B0000}"/>
    <cellStyle name="Normal 3 2 2 3" xfId="1754" xr:uid="{00000000-0005-0000-0000-00002A0B0000}"/>
    <cellStyle name="Normal 3 2 2 3 2" xfId="9590" xr:uid="{00000000-0005-0000-0000-00002B0B0000}"/>
    <cellStyle name="Normal 3 2 2 4" xfId="9591" xr:uid="{00000000-0005-0000-0000-00002C0B0000}"/>
    <cellStyle name="Normal 3 3" xfId="1755" xr:uid="{00000000-0005-0000-0000-00002D0B0000}"/>
    <cellStyle name="Normal 3 4" xfId="1756" xr:uid="{00000000-0005-0000-0000-00002E0B0000}"/>
    <cellStyle name="Normal 3 4 2" xfId="1757" xr:uid="{00000000-0005-0000-0000-00002F0B0000}"/>
    <cellStyle name="Normal 3 4 2 2" xfId="9592" xr:uid="{00000000-0005-0000-0000-0000300B0000}"/>
    <cellStyle name="Normal 3 4 3" xfId="9593" xr:uid="{00000000-0005-0000-0000-0000310B0000}"/>
    <cellStyle name="Normal 3 5" xfId="1758" xr:uid="{00000000-0005-0000-0000-0000320B0000}"/>
    <cellStyle name="Normal 3 5 2" xfId="9594" xr:uid="{00000000-0005-0000-0000-0000330B0000}"/>
    <cellStyle name="Normal 3 6" xfId="1749" xr:uid="{00000000-0005-0000-0000-0000340B0000}"/>
    <cellStyle name="Normal 3 6 2" xfId="9595" xr:uid="{00000000-0005-0000-0000-0000350B0000}"/>
    <cellStyle name="Normal 3__Posição Hedge USD OIL" xfId="7199" xr:uid="{00000000-0005-0000-0000-0000360B0000}"/>
    <cellStyle name="Normal 30" xfId="1759" xr:uid="{00000000-0005-0000-0000-0000370B0000}"/>
    <cellStyle name="Normal 31" xfId="1760" xr:uid="{00000000-0005-0000-0000-0000380B0000}"/>
    <cellStyle name="Normal 32" xfId="1761" xr:uid="{00000000-0005-0000-0000-0000390B0000}"/>
    <cellStyle name="Normal 33" xfId="1762" xr:uid="{00000000-0005-0000-0000-00003A0B0000}"/>
    <cellStyle name="Normal 34" xfId="1763" xr:uid="{00000000-0005-0000-0000-00003B0B0000}"/>
    <cellStyle name="Normal 35" xfId="1764" xr:uid="{00000000-0005-0000-0000-00003C0B0000}"/>
    <cellStyle name="Normal 36" xfId="1765" xr:uid="{00000000-0005-0000-0000-00003D0B0000}"/>
    <cellStyle name="Normal 37" xfId="1766" xr:uid="{00000000-0005-0000-0000-00003E0B0000}"/>
    <cellStyle name="Normal 38" xfId="1767" xr:uid="{00000000-0005-0000-0000-00003F0B0000}"/>
    <cellStyle name="Normal 39" xfId="1768" xr:uid="{00000000-0005-0000-0000-0000400B0000}"/>
    <cellStyle name="Normal 4" xfId="36" xr:uid="{00000000-0005-0000-0000-0000410B0000}"/>
    <cellStyle name="Normal 4 2" xfId="1770" xr:uid="{00000000-0005-0000-0000-0000420B0000}"/>
    <cellStyle name="Normal 4 3" xfId="7200" xr:uid="{00000000-0005-0000-0000-0000430B0000}"/>
    <cellStyle name="Normal 4 4" xfId="1769" xr:uid="{00000000-0005-0000-0000-0000440B0000}"/>
    <cellStyle name="Normal 4 4 2" xfId="9596" xr:uid="{00000000-0005-0000-0000-0000450B0000}"/>
    <cellStyle name="Normal 4 5" xfId="62" xr:uid="{00000000-0005-0000-0000-0000460B0000}"/>
    <cellStyle name="Normal 40" xfId="1771" xr:uid="{00000000-0005-0000-0000-0000470B0000}"/>
    <cellStyle name="Normal 41" xfId="1772" xr:uid="{00000000-0005-0000-0000-0000480B0000}"/>
    <cellStyle name="Normal 42" xfId="1773" xr:uid="{00000000-0005-0000-0000-0000490B0000}"/>
    <cellStyle name="Normal 42 2" xfId="1774" xr:uid="{00000000-0005-0000-0000-00004A0B0000}"/>
    <cellStyle name="Normal 42 2 2" xfId="9597" xr:uid="{00000000-0005-0000-0000-00004B0B0000}"/>
    <cellStyle name="Normal 42 3" xfId="9598" xr:uid="{00000000-0005-0000-0000-00004C0B0000}"/>
    <cellStyle name="Normal 43" xfId="1775" xr:uid="{00000000-0005-0000-0000-00004D0B0000}"/>
    <cellStyle name="Normal 43 2" xfId="1776" xr:uid="{00000000-0005-0000-0000-00004E0B0000}"/>
    <cellStyle name="Normal 43 2 2" xfId="9599" xr:uid="{00000000-0005-0000-0000-00004F0B0000}"/>
    <cellStyle name="Normal 43 3" xfId="9600" xr:uid="{00000000-0005-0000-0000-0000500B0000}"/>
    <cellStyle name="Normal 44" xfId="1777" xr:uid="{00000000-0005-0000-0000-0000510B0000}"/>
    <cellStyle name="Normal 44 2" xfId="1778" xr:uid="{00000000-0005-0000-0000-0000520B0000}"/>
    <cellStyle name="Normal 44 2 2" xfId="9601" xr:uid="{00000000-0005-0000-0000-0000530B0000}"/>
    <cellStyle name="Normal 44 3" xfId="9602" xr:uid="{00000000-0005-0000-0000-0000540B0000}"/>
    <cellStyle name="Normal 45" xfId="1779" xr:uid="{00000000-0005-0000-0000-0000550B0000}"/>
    <cellStyle name="Normal 45 2" xfId="1780" xr:uid="{00000000-0005-0000-0000-0000560B0000}"/>
    <cellStyle name="Normal 45 2 2" xfId="9603" xr:uid="{00000000-0005-0000-0000-0000570B0000}"/>
    <cellStyle name="Normal 45 3" xfId="9604" xr:uid="{00000000-0005-0000-0000-0000580B0000}"/>
    <cellStyle name="Normal 46" xfId="1781" xr:uid="{00000000-0005-0000-0000-0000590B0000}"/>
    <cellStyle name="Normal 47" xfId="1782" xr:uid="{00000000-0005-0000-0000-00005A0B0000}"/>
    <cellStyle name="Normal 48" xfId="1783" xr:uid="{00000000-0005-0000-0000-00005B0B0000}"/>
    <cellStyle name="Normal 49" xfId="1784" xr:uid="{00000000-0005-0000-0000-00005C0B0000}"/>
    <cellStyle name="Normal 49 2" xfId="9605" xr:uid="{00000000-0005-0000-0000-00005D0B0000}"/>
    <cellStyle name="Normal 5" xfId="58" xr:uid="{00000000-0005-0000-0000-00005E0B0000}"/>
    <cellStyle name="Normal 5 2" xfId="1786" xr:uid="{00000000-0005-0000-0000-00005F0B0000}"/>
    <cellStyle name="Normal 5 3" xfId="1787" xr:uid="{00000000-0005-0000-0000-0000600B0000}"/>
    <cellStyle name="Normal 5 4" xfId="1785" xr:uid="{00000000-0005-0000-0000-0000610B0000}"/>
    <cellStyle name="Normal 50" xfId="1788" xr:uid="{00000000-0005-0000-0000-0000620B0000}"/>
    <cellStyle name="Normal 50 2" xfId="9606" xr:uid="{00000000-0005-0000-0000-0000630B0000}"/>
    <cellStyle name="Normal 51" xfId="1789" xr:uid="{00000000-0005-0000-0000-0000640B0000}"/>
    <cellStyle name="Normal 51 2" xfId="9607" xr:uid="{00000000-0005-0000-0000-0000650B0000}"/>
    <cellStyle name="Normal 52" xfId="1790" xr:uid="{00000000-0005-0000-0000-0000660B0000}"/>
    <cellStyle name="Normal 53" xfId="1791" xr:uid="{00000000-0005-0000-0000-0000670B0000}"/>
    <cellStyle name="Normal 54" xfId="1792" xr:uid="{00000000-0005-0000-0000-0000680B0000}"/>
    <cellStyle name="Normal 55" xfId="6225" xr:uid="{00000000-0005-0000-0000-0000690B0000}"/>
    <cellStyle name="Normal 56" xfId="6226" xr:uid="{00000000-0005-0000-0000-00006A0B0000}"/>
    <cellStyle name="Normal 57" xfId="6283" xr:uid="{00000000-0005-0000-0000-00006B0B0000}"/>
    <cellStyle name="Normal 58" xfId="6286" xr:uid="{00000000-0005-0000-0000-00006C0B0000}"/>
    <cellStyle name="Normal 59" xfId="6287" xr:uid="{00000000-0005-0000-0000-00006D0B0000}"/>
    <cellStyle name="Normal 6" xfId="37" xr:uid="{00000000-0005-0000-0000-00006E0B0000}"/>
    <cellStyle name="Normal 6 2" xfId="1794" xr:uid="{00000000-0005-0000-0000-00006F0B0000}"/>
    <cellStyle name="Normal 6 2 2" xfId="9494" xr:uid="{00000000-0005-0000-0000-0000700B0000}"/>
    <cellStyle name="Normal 6 3" xfId="1795" xr:uid="{00000000-0005-0000-0000-0000710B0000}"/>
    <cellStyle name="Normal 6 4" xfId="1793" xr:uid="{00000000-0005-0000-0000-0000720B0000}"/>
    <cellStyle name="Normal 6 5" xfId="63" xr:uid="{00000000-0005-0000-0000-0000730B0000}"/>
    <cellStyle name="Normal 60" xfId="6288" xr:uid="{00000000-0005-0000-0000-0000740B0000}"/>
    <cellStyle name="Normal 61" xfId="6289" xr:uid="{00000000-0005-0000-0000-0000750B0000}"/>
    <cellStyle name="Normal 62" xfId="6290" xr:uid="{00000000-0005-0000-0000-0000760B0000}"/>
    <cellStyle name="Normal 63" xfId="9386" xr:uid="{00000000-0005-0000-0000-0000770B0000}"/>
    <cellStyle name="Normal 64" xfId="69" xr:uid="{00000000-0005-0000-0000-0000780B0000}"/>
    <cellStyle name="Normal 64 2" xfId="9608" xr:uid="{00000000-0005-0000-0000-0000790B0000}"/>
    <cellStyle name="Normal 65" xfId="6018" xr:uid="{00000000-0005-0000-0000-00007A0B0000}"/>
    <cellStyle name="Normal 66" xfId="57" xr:uid="{00000000-0005-0000-0000-00007B0B0000}"/>
    <cellStyle name="Normal 66 2" xfId="9609" xr:uid="{00000000-0005-0000-0000-00007C0B0000}"/>
    <cellStyle name="Normal 7" xfId="1796" xr:uid="{00000000-0005-0000-0000-00007D0B0000}"/>
    <cellStyle name="Normal 7 2" xfId="1797" xr:uid="{00000000-0005-0000-0000-00007E0B0000}"/>
    <cellStyle name="Normal 7 2 2" xfId="7201" xr:uid="{00000000-0005-0000-0000-00007F0B0000}"/>
    <cellStyle name="Normal 7 3" xfId="6229" xr:uid="{00000000-0005-0000-0000-0000800B0000}"/>
    <cellStyle name="Normal 8" xfId="38" xr:uid="{00000000-0005-0000-0000-0000810B0000}"/>
    <cellStyle name="Normal 8 2" xfId="1799" xr:uid="{00000000-0005-0000-0000-0000820B0000}"/>
    <cellStyle name="Normal 8 2 2" xfId="9495" xr:uid="{00000000-0005-0000-0000-0000830B0000}"/>
    <cellStyle name="Normal 8 2 2 2" xfId="9610" xr:uid="{00000000-0005-0000-0000-0000840B0000}"/>
    <cellStyle name="Normal 8 2 3" xfId="9498" xr:uid="{00000000-0005-0000-0000-0000850B0000}"/>
    <cellStyle name="Normal 8 2 3 2" xfId="9611" xr:uid="{00000000-0005-0000-0000-0000860B0000}"/>
    <cellStyle name="Normal 8 3" xfId="7202" xr:uid="{00000000-0005-0000-0000-0000870B0000}"/>
    <cellStyle name="Normal 8 3 2" xfId="9612" xr:uid="{00000000-0005-0000-0000-0000880B0000}"/>
    <cellStyle name="Normal 8 4" xfId="1798" xr:uid="{00000000-0005-0000-0000-0000890B0000}"/>
    <cellStyle name="Normal 8 5" xfId="64" xr:uid="{00000000-0005-0000-0000-00008A0B0000}"/>
    <cellStyle name="Normal 8 5 2" xfId="9613" xr:uid="{00000000-0005-0000-0000-00008B0B0000}"/>
    <cellStyle name="Normal 8 6" xfId="9493" xr:uid="{00000000-0005-0000-0000-00008C0B0000}"/>
    <cellStyle name="Normal 8 6 2" xfId="9614" xr:uid="{00000000-0005-0000-0000-00008D0B0000}"/>
    <cellStyle name="Normal 8 7" xfId="9497" xr:uid="{00000000-0005-0000-0000-00008E0B0000}"/>
    <cellStyle name="Normal 8 7 2" xfId="9615" xr:uid="{00000000-0005-0000-0000-00008F0B0000}"/>
    <cellStyle name="Normal 8 8" xfId="9616" xr:uid="{00000000-0005-0000-0000-0000900B0000}"/>
    <cellStyle name="Normal 9" xfId="1800" xr:uid="{00000000-0005-0000-0000-0000910B0000}"/>
    <cellStyle name="Normal 9 2" xfId="7203" xr:uid="{00000000-0005-0000-0000-0000920B0000}"/>
    <cellStyle name="Normal 9 3" xfId="7204" xr:uid="{00000000-0005-0000-0000-0000930B0000}"/>
    <cellStyle name="Normal 9 3 2" xfId="9617" xr:uid="{00000000-0005-0000-0000-0000940B0000}"/>
    <cellStyle name="Normal Bold" xfId="1801" xr:uid="{00000000-0005-0000-0000-0000950B0000}"/>
    <cellStyle name="Normal Bold 2" xfId="1802" xr:uid="{00000000-0005-0000-0000-0000960B0000}"/>
    <cellStyle name="Normal Pct" xfId="1803" xr:uid="{00000000-0005-0000-0000-0000970B0000}"/>
    <cellStyle name="Normal Pct 2" xfId="1804" xr:uid="{00000000-0005-0000-0000-0000980B0000}"/>
    <cellStyle name="Normal Small" xfId="1805" xr:uid="{00000000-0005-0000-0000-0000990B0000}"/>
    <cellStyle name="normal1" xfId="1806" xr:uid="{00000000-0005-0000-0000-00009A0B0000}"/>
    <cellStyle name="normal1 2" xfId="7205" xr:uid="{00000000-0005-0000-0000-00009B0B0000}"/>
    <cellStyle name="Normal10pt" xfId="1807" xr:uid="{00000000-0005-0000-0000-00009C0B0000}"/>
    <cellStyle name="Normal2" xfId="1808" xr:uid="{00000000-0005-0000-0000-00009D0B0000}"/>
    <cellStyle name="Normal9pt" xfId="1809" xr:uid="{00000000-0005-0000-0000-00009E0B0000}"/>
    <cellStyle name="Normal9pt 2" xfId="7206" xr:uid="{00000000-0005-0000-0000-00009F0B0000}"/>
    <cellStyle name="NormalBold" xfId="1810" xr:uid="{00000000-0005-0000-0000-0000A00B0000}"/>
    <cellStyle name="NormalBold 2" xfId="1811" xr:uid="{00000000-0005-0000-0000-0000A10B0000}"/>
    <cellStyle name="NormalGB" xfId="1812" xr:uid="{00000000-0005-0000-0000-0000A20B0000}"/>
    <cellStyle name="Normal-HelBold" xfId="1813" xr:uid="{00000000-0005-0000-0000-0000A30B0000}"/>
    <cellStyle name="Normal-HelBold 2" xfId="1814" xr:uid="{00000000-0005-0000-0000-0000A40B0000}"/>
    <cellStyle name="Normal-HelUnderline" xfId="1815" xr:uid="{00000000-0005-0000-0000-0000A50B0000}"/>
    <cellStyle name="Normal-HelUnderline 2" xfId="1816" xr:uid="{00000000-0005-0000-0000-0000A60B0000}"/>
    <cellStyle name="Normal-Helvetica" xfId="1817" xr:uid="{00000000-0005-0000-0000-0000A70B0000}"/>
    <cellStyle name="Normal-Helvetica 2" xfId="1818" xr:uid="{00000000-0005-0000-0000-0000A80B0000}"/>
    <cellStyle name="NormalInput" xfId="1819" xr:uid="{00000000-0005-0000-0000-0000A90B0000}"/>
    <cellStyle name="Normalny_laroux" xfId="1820" xr:uid="{00000000-0005-0000-0000-0000AA0B0000}"/>
    <cellStyle name="Nosso" xfId="7207" xr:uid="{00000000-0005-0000-0000-0000AB0B0000}"/>
    <cellStyle name="Nota 2" xfId="39" xr:uid="{00000000-0005-0000-0000-0000AC0B0000}"/>
    <cellStyle name="Nota 2 2" xfId="7208" xr:uid="{00000000-0005-0000-0000-0000AD0B0000}"/>
    <cellStyle name="Nota 2 2 2" xfId="7209" xr:uid="{00000000-0005-0000-0000-0000AE0B0000}"/>
    <cellStyle name="Nota 2 3" xfId="7210" xr:uid="{00000000-0005-0000-0000-0000AF0B0000}"/>
    <cellStyle name="Nota 2 4" xfId="7211" xr:uid="{00000000-0005-0000-0000-0000B00B0000}"/>
    <cellStyle name="Nota 2 5" xfId="1821" xr:uid="{00000000-0005-0000-0000-0000B10B0000}"/>
    <cellStyle name="Nota 3" xfId="6237" xr:uid="{00000000-0005-0000-0000-0000B20B0000}"/>
    <cellStyle name="Nota 3 2" xfId="7212" xr:uid="{00000000-0005-0000-0000-0000B30B0000}"/>
    <cellStyle name="Nota 3 3" xfId="7213" xr:uid="{00000000-0005-0000-0000-0000B40B0000}"/>
    <cellStyle name="Nota 4" xfId="7214" xr:uid="{00000000-0005-0000-0000-0000B50B0000}"/>
    <cellStyle name="Nota 4 2" xfId="7215" xr:uid="{00000000-0005-0000-0000-0000B60B0000}"/>
    <cellStyle name="Nota 5" xfId="6255" xr:uid="{00000000-0005-0000-0000-0000B70B0000}"/>
    <cellStyle name="Nota 5 2" xfId="9618" xr:uid="{00000000-0005-0000-0000-0000B80B0000}"/>
    <cellStyle name="Note" xfId="1822" xr:uid="{00000000-0005-0000-0000-0000B90B0000}"/>
    <cellStyle name="Note 2" xfId="1823" xr:uid="{00000000-0005-0000-0000-0000BA0B0000}"/>
    <cellStyle name="Note 2 2" xfId="7216" xr:uid="{00000000-0005-0000-0000-0000BB0B0000}"/>
    <cellStyle name="Note 3" xfId="7217" xr:uid="{00000000-0005-0000-0000-0000BC0B0000}"/>
    <cellStyle name="NPPESalesPct" xfId="1824" xr:uid="{00000000-0005-0000-0000-0000BD0B0000}"/>
    <cellStyle name="NPPESalesPct 2" xfId="1825" xr:uid="{00000000-0005-0000-0000-0000BE0B0000}"/>
    <cellStyle name="Num_Normal" xfId="1826" xr:uid="{00000000-0005-0000-0000-0000BF0B0000}"/>
    <cellStyle name="Number0" xfId="1827" xr:uid="{00000000-0005-0000-0000-0000C00B0000}"/>
    <cellStyle name="Number1" xfId="1828" xr:uid="{00000000-0005-0000-0000-0000C10B0000}"/>
    <cellStyle name="Number1-" xfId="1829" xr:uid="{00000000-0005-0000-0000-0000C20B0000}"/>
    <cellStyle name="Number1_Q2 pipeline" xfId="1830" xr:uid="{00000000-0005-0000-0000-0000C30B0000}"/>
    <cellStyle name="Number1-_Q2 pipeline" xfId="1831" xr:uid="{00000000-0005-0000-0000-0000C40B0000}"/>
    <cellStyle name="Number1_Q2 pipeline 10" xfId="7218" xr:uid="{00000000-0005-0000-0000-0000C50B0000}"/>
    <cellStyle name="Number1-_Q2 pipeline 10" xfId="7219" xr:uid="{00000000-0005-0000-0000-0000C60B0000}"/>
    <cellStyle name="Number1_Q2 pipeline 11" xfId="7220" xr:uid="{00000000-0005-0000-0000-0000C70B0000}"/>
    <cellStyle name="Number1-_Q2 pipeline 11" xfId="7221" xr:uid="{00000000-0005-0000-0000-0000C80B0000}"/>
    <cellStyle name="Number1_Q2 pipeline 2" xfId="7222" xr:uid="{00000000-0005-0000-0000-0000C90B0000}"/>
    <cellStyle name="Number1-_Q2 pipeline 2" xfId="7223" xr:uid="{00000000-0005-0000-0000-0000CA0B0000}"/>
    <cellStyle name="Number1_Q2 pipeline 3" xfId="7224" xr:uid="{00000000-0005-0000-0000-0000CB0B0000}"/>
    <cellStyle name="Number1-_Q2 pipeline 3" xfId="7225" xr:uid="{00000000-0005-0000-0000-0000CC0B0000}"/>
    <cellStyle name="Number1_Q2 pipeline 4" xfId="7226" xr:uid="{00000000-0005-0000-0000-0000CD0B0000}"/>
    <cellStyle name="Number1-_Q2 pipeline 4" xfId="7227" xr:uid="{00000000-0005-0000-0000-0000CE0B0000}"/>
    <cellStyle name="Number1_Q2 pipeline 5" xfId="7228" xr:uid="{00000000-0005-0000-0000-0000CF0B0000}"/>
    <cellStyle name="Number1-_Q2 pipeline 5" xfId="7229" xr:uid="{00000000-0005-0000-0000-0000D00B0000}"/>
    <cellStyle name="Number1_Q2 pipeline 6" xfId="7230" xr:uid="{00000000-0005-0000-0000-0000D10B0000}"/>
    <cellStyle name="Number1-_Q2 pipeline 6" xfId="7231" xr:uid="{00000000-0005-0000-0000-0000D20B0000}"/>
    <cellStyle name="Number1_Q2 pipeline 7" xfId="7232" xr:uid="{00000000-0005-0000-0000-0000D30B0000}"/>
    <cellStyle name="Number1-_Q2 pipeline 7" xfId="7233" xr:uid="{00000000-0005-0000-0000-0000D40B0000}"/>
    <cellStyle name="Number1_Q2 pipeline 8" xfId="7234" xr:uid="{00000000-0005-0000-0000-0000D50B0000}"/>
    <cellStyle name="Number1-_Q2 pipeline 8" xfId="7235" xr:uid="{00000000-0005-0000-0000-0000D60B0000}"/>
    <cellStyle name="Number1_Q2 pipeline 9" xfId="7236" xr:uid="{00000000-0005-0000-0000-0000D70B0000}"/>
    <cellStyle name="Number1-_Q2 pipeline 9" xfId="7237" xr:uid="{00000000-0005-0000-0000-0000D80B0000}"/>
    <cellStyle name="Number1_Q2 pipeline_Cópia de Modelo - Fluxo de Caixa Orcamento 09052009_V36_3" xfId="1832" xr:uid="{00000000-0005-0000-0000-0000D90B0000}"/>
    <cellStyle name="Number1-_Q2 pipeline_Cópia de Modelo - Fluxo de Caixa Orcamento 09052009_V36_3" xfId="1833" xr:uid="{00000000-0005-0000-0000-0000DA0B0000}"/>
    <cellStyle name="Number1_Q2 pipeline_Cópia de Modelo - Fluxo de Caixa Orcamento 09052009_V36_3 10" xfId="7238" xr:uid="{00000000-0005-0000-0000-0000DB0B0000}"/>
    <cellStyle name="Number1-_Q2 pipeline_Cópia de Modelo - Fluxo de Caixa Orcamento 09052009_V36_3 10" xfId="7239" xr:uid="{00000000-0005-0000-0000-0000DC0B0000}"/>
    <cellStyle name="Number1_Q2 pipeline_Cópia de Modelo - Fluxo de Caixa Orcamento 09052009_V36_3 11" xfId="7240" xr:uid="{00000000-0005-0000-0000-0000DD0B0000}"/>
    <cellStyle name="Number1-_Q2 pipeline_Cópia de Modelo - Fluxo de Caixa Orcamento 09052009_V36_3 11" xfId="7241" xr:uid="{00000000-0005-0000-0000-0000DE0B0000}"/>
    <cellStyle name="Number1_Q2 pipeline_Cópia de Modelo - Fluxo de Caixa Orcamento 09052009_V36_3 2" xfId="7242" xr:uid="{00000000-0005-0000-0000-0000DF0B0000}"/>
    <cellStyle name="Number1-_Q2 pipeline_Cópia de Modelo - Fluxo de Caixa Orcamento 09052009_V36_3 2" xfId="7243" xr:uid="{00000000-0005-0000-0000-0000E00B0000}"/>
    <cellStyle name="Number1_Q2 pipeline_Cópia de Modelo - Fluxo de Caixa Orcamento 09052009_V36_3 3" xfId="7244" xr:uid="{00000000-0005-0000-0000-0000E10B0000}"/>
    <cellStyle name="Number1-_Q2 pipeline_Cópia de Modelo - Fluxo de Caixa Orcamento 09052009_V36_3 3" xfId="7245" xr:uid="{00000000-0005-0000-0000-0000E20B0000}"/>
    <cellStyle name="Number1_Q2 pipeline_Cópia de Modelo - Fluxo de Caixa Orcamento 09052009_V36_3 4" xfId="7246" xr:uid="{00000000-0005-0000-0000-0000E30B0000}"/>
    <cellStyle name="Number1-_Q2 pipeline_Cópia de Modelo - Fluxo de Caixa Orcamento 09052009_V36_3 4" xfId="7247" xr:uid="{00000000-0005-0000-0000-0000E40B0000}"/>
    <cellStyle name="Number1_Q2 pipeline_Cópia de Modelo - Fluxo de Caixa Orcamento 09052009_V36_3 5" xfId="7248" xr:uid="{00000000-0005-0000-0000-0000E50B0000}"/>
    <cellStyle name="Number1-_Q2 pipeline_Cópia de Modelo - Fluxo de Caixa Orcamento 09052009_V36_3 5" xfId="7249" xr:uid="{00000000-0005-0000-0000-0000E60B0000}"/>
    <cellStyle name="Number1_Q2 pipeline_Cópia de Modelo - Fluxo de Caixa Orcamento 09052009_V36_3 6" xfId="7250" xr:uid="{00000000-0005-0000-0000-0000E70B0000}"/>
    <cellStyle name="Number1-_Q2 pipeline_Cópia de Modelo - Fluxo de Caixa Orcamento 09052009_V36_3 6" xfId="7251" xr:uid="{00000000-0005-0000-0000-0000E80B0000}"/>
    <cellStyle name="Number1_Q2 pipeline_Cópia de Modelo - Fluxo de Caixa Orcamento 09052009_V36_3 7" xfId="7252" xr:uid="{00000000-0005-0000-0000-0000E90B0000}"/>
    <cellStyle name="Number1-_Q2 pipeline_Cópia de Modelo - Fluxo de Caixa Orcamento 09052009_V36_3 7" xfId="7253" xr:uid="{00000000-0005-0000-0000-0000EA0B0000}"/>
    <cellStyle name="Number1_Q2 pipeline_Cópia de Modelo - Fluxo de Caixa Orcamento 09052009_V36_3 8" xfId="7254" xr:uid="{00000000-0005-0000-0000-0000EB0B0000}"/>
    <cellStyle name="Number1-_Q2 pipeline_Cópia de Modelo - Fluxo de Caixa Orcamento 09052009_V36_3 8" xfId="7255" xr:uid="{00000000-0005-0000-0000-0000EC0B0000}"/>
    <cellStyle name="Number1_Q2 pipeline_Cópia de Modelo - Fluxo de Caixa Orcamento 09052009_V36_3 9" xfId="7256" xr:uid="{00000000-0005-0000-0000-0000ED0B0000}"/>
    <cellStyle name="Number1-_Q2 pipeline_Cópia de Modelo - Fluxo de Caixa Orcamento 09052009_V36_3 9" xfId="7257" xr:uid="{00000000-0005-0000-0000-0000EE0B0000}"/>
    <cellStyle name="Number1_Q2 pipeline_Fluxo de Caixa Orcamento FINAL_13052009" xfId="1834" xr:uid="{00000000-0005-0000-0000-0000EF0B0000}"/>
    <cellStyle name="Number1-_Q2 pipeline_Fluxo de Caixa Orcamento FINAL_13052009" xfId="1835" xr:uid="{00000000-0005-0000-0000-0000F00B0000}"/>
    <cellStyle name="Number1_Q2 pipeline_Fluxo de Caixa Orcamento FINAL_13052009 10" xfId="7258" xr:uid="{00000000-0005-0000-0000-0000F10B0000}"/>
    <cellStyle name="Number1-_Q2 pipeline_Fluxo de Caixa Orcamento FINAL_13052009 10" xfId="7259" xr:uid="{00000000-0005-0000-0000-0000F20B0000}"/>
    <cellStyle name="Number1_Q2 pipeline_Fluxo de Caixa Orcamento FINAL_13052009 11" xfId="7260" xr:uid="{00000000-0005-0000-0000-0000F30B0000}"/>
    <cellStyle name="Number1-_Q2 pipeline_Fluxo de Caixa Orcamento FINAL_13052009 11" xfId="7261" xr:uid="{00000000-0005-0000-0000-0000F40B0000}"/>
    <cellStyle name="Number1_Q2 pipeline_Fluxo de Caixa Orcamento FINAL_13052009 2" xfId="7262" xr:uid="{00000000-0005-0000-0000-0000F50B0000}"/>
    <cellStyle name="Number1-_Q2 pipeline_Fluxo de Caixa Orcamento FINAL_13052009 2" xfId="7263" xr:uid="{00000000-0005-0000-0000-0000F60B0000}"/>
    <cellStyle name="Number1_Q2 pipeline_Fluxo de Caixa Orcamento FINAL_13052009 3" xfId="7264" xr:uid="{00000000-0005-0000-0000-0000F70B0000}"/>
    <cellStyle name="Number1-_Q2 pipeline_Fluxo de Caixa Orcamento FINAL_13052009 3" xfId="7265" xr:uid="{00000000-0005-0000-0000-0000F80B0000}"/>
    <cellStyle name="Number1_Q2 pipeline_Fluxo de Caixa Orcamento FINAL_13052009 4" xfId="7266" xr:uid="{00000000-0005-0000-0000-0000F90B0000}"/>
    <cellStyle name="Number1-_Q2 pipeline_Fluxo de Caixa Orcamento FINAL_13052009 4" xfId="7267" xr:uid="{00000000-0005-0000-0000-0000FA0B0000}"/>
    <cellStyle name="Number1_Q2 pipeline_Fluxo de Caixa Orcamento FINAL_13052009 5" xfId="7268" xr:uid="{00000000-0005-0000-0000-0000FB0B0000}"/>
    <cellStyle name="Number1-_Q2 pipeline_Fluxo de Caixa Orcamento FINAL_13052009 5" xfId="7269" xr:uid="{00000000-0005-0000-0000-0000FC0B0000}"/>
    <cellStyle name="Number1_Q2 pipeline_Fluxo de Caixa Orcamento FINAL_13052009 6" xfId="7270" xr:uid="{00000000-0005-0000-0000-0000FD0B0000}"/>
    <cellStyle name="Number1-_Q2 pipeline_Fluxo de Caixa Orcamento FINAL_13052009 6" xfId="7271" xr:uid="{00000000-0005-0000-0000-0000FE0B0000}"/>
    <cellStyle name="Number1_Q2 pipeline_Fluxo de Caixa Orcamento FINAL_13052009 7" xfId="7272" xr:uid="{00000000-0005-0000-0000-0000FF0B0000}"/>
    <cellStyle name="Number1-_Q2 pipeline_Fluxo de Caixa Orcamento FINAL_13052009 7" xfId="7273" xr:uid="{00000000-0005-0000-0000-0000000C0000}"/>
    <cellStyle name="Number1_Q2 pipeline_Fluxo de Caixa Orcamento FINAL_13052009 8" xfId="7274" xr:uid="{00000000-0005-0000-0000-0000010C0000}"/>
    <cellStyle name="Number1-_Q2 pipeline_Fluxo de Caixa Orcamento FINAL_13052009 8" xfId="7275" xr:uid="{00000000-0005-0000-0000-0000020C0000}"/>
    <cellStyle name="Number1_Q2 pipeline_Fluxo de Caixa Orcamento FINAL_13052009 9" xfId="7276" xr:uid="{00000000-0005-0000-0000-0000030C0000}"/>
    <cellStyle name="Number1-_Q2 pipeline_Fluxo de Caixa Orcamento FINAL_13052009 9" xfId="7277" xr:uid="{00000000-0005-0000-0000-0000040C0000}"/>
    <cellStyle name="Number1_Q2 pipeline_FM_dummyV4" xfId="1836" xr:uid="{00000000-0005-0000-0000-0000050C0000}"/>
    <cellStyle name="Number1-_Q2 pipeline_FM_dummyV4" xfId="1837" xr:uid="{00000000-0005-0000-0000-0000060C0000}"/>
    <cellStyle name="Number1_Q2 pipeline_lalur" xfId="1838" xr:uid="{00000000-0005-0000-0000-0000070C0000}"/>
    <cellStyle name="Number1-_Q2 pipeline_lalur" xfId="1839" xr:uid="{00000000-0005-0000-0000-0000080C0000}"/>
    <cellStyle name="Number1_Q2 pipeline_Leasing_V3" xfId="1840" xr:uid="{00000000-0005-0000-0000-0000090C0000}"/>
    <cellStyle name="Number1-_Q2 pipeline_Leasing_V3" xfId="1841" xr:uid="{00000000-0005-0000-0000-00000A0C0000}"/>
    <cellStyle name="Number1_Q2 pipeline_MODELO PDP III" xfId="1842" xr:uid="{00000000-0005-0000-0000-00000B0C0000}"/>
    <cellStyle name="Number1-_Q2 pipeline_MODELO PDP III" xfId="1843" xr:uid="{00000000-0005-0000-0000-00000C0C0000}"/>
    <cellStyle name="Number1_Q2 pipeline_ORÇ_2009" xfId="1844" xr:uid="{00000000-0005-0000-0000-00000D0C0000}"/>
    <cellStyle name="Number1-_Q2 pipeline_ORÇ_2009" xfId="1845" xr:uid="{00000000-0005-0000-0000-00000E0C0000}"/>
    <cellStyle name="Number1_Q2 pipeline_ORÇ_2009 10" xfId="7278" xr:uid="{00000000-0005-0000-0000-00000F0C0000}"/>
    <cellStyle name="Number1-_Q2 pipeline_ORÇ_2009 10" xfId="7279" xr:uid="{00000000-0005-0000-0000-0000100C0000}"/>
    <cellStyle name="Number1_Q2 pipeline_ORÇ_2009 11" xfId="7280" xr:uid="{00000000-0005-0000-0000-0000110C0000}"/>
    <cellStyle name="Number1-_Q2 pipeline_ORÇ_2009 11" xfId="7281" xr:uid="{00000000-0005-0000-0000-0000120C0000}"/>
    <cellStyle name="Number1_Q2 pipeline_ORÇ_2009 2" xfId="7282" xr:uid="{00000000-0005-0000-0000-0000130C0000}"/>
    <cellStyle name="Number1-_Q2 pipeline_ORÇ_2009 2" xfId="7283" xr:uid="{00000000-0005-0000-0000-0000140C0000}"/>
    <cellStyle name="Number1_Q2 pipeline_ORÇ_2009 3" xfId="7284" xr:uid="{00000000-0005-0000-0000-0000150C0000}"/>
    <cellStyle name="Number1-_Q2 pipeline_ORÇ_2009 3" xfId="7285" xr:uid="{00000000-0005-0000-0000-0000160C0000}"/>
    <cellStyle name="Number1_Q2 pipeline_ORÇ_2009 4" xfId="7286" xr:uid="{00000000-0005-0000-0000-0000170C0000}"/>
    <cellStyle name="Number1-_Q2 pipeline_ORÇ_2009 4" xfId="7287" xr:uid="{00000000-0005-0000-0000-0000180C0000}"/>
    <cellStyle name="Number1_Q2 pipeline_ORÇ_2009 5" xfId="7288" xr:uid="{00000000-0005-0000-0000-0000190C0000}"/>
    <cellStyle name="Number1-_Q2 pipeline_ORÇ_2009 5" xfId="7289" xr:uid="{00000000-0005-0000-0000-00001A0C0000}"/>
    <cellStyle name="Number1_Q2 pipeline_ORÇ_2009 6" xfId="7290" xr:uid="{00000000-0005-0000-0000-00001B0C0000}"/>
    <cellStyle name="Number1-_Q2 pipeline_ORÇ_2009 6" xfId="7291" xr:uid="{00000000-0005-0000-0000-00001C0C0000}"/>
    <cellStyle name="Number1_Q2 pipeline_ORÇ_2009 7" xfId="7292" xr:uid="{00000000-0005-0000-0000-00001D0C0000}"/>
    <cellStyle name="Number1-_Q2 pipeline_ORÇ_2009 7" xfId="7293" xr:uid="{00000000-0005-0000-0000-00001E0C0000}"/>
    <cellStyle name="Number1_Q2 pipeline_ORÇ_2009 8" xfId="7294" xr:uid="{00000000-0005-0000-0000-00001F0C0000}"/>
    <cellStyle name="Number1-_Q2 pipeline_ORÇ_2009 8" xfId="7295" xr:uid="{00000000-0005-0000-0000-0000200C0000}"/>
    <cellStyle name="Number1_Q2 pipeline_ORÇ_2009 9" xfId="7296" xr:uid="{00000000-0005-0000-0000-0000210C0000}"/>
    <cellStyle name="Number1-_Q2 pipeline_ORÇ_2009 9" xfId="7297" xr:uid="{00000000-0005-0000-0000-0000220C0000}"/>
    <cellStyle name="Number1_Q2 pipeline_Pasta2" xfId="1846" xr:uid="{00000000-0005-0000-0000-0000230C0000}"/>
    <cellStyle name="Number1-_Q2 pipeline_Pasta2" xfId="1847" xr:uid="{00000000-0005-0000-0000-0000240C0000}"/>
    <cellStyle name="Number1_Q2 pipeline_Pasta2 10" xfId="7298" xr:uid="{00000000-0005-0000-0000-0000250C0000}"/>
    <cellStyle name="Number1-_Q2 pipeline_Pasta2 10" xfId="7299" xr:uid="{00000000-0005-0000-0000-0000260C0000}"/>
    <cellStyle name="Number1_Q2 pipeline_Pasta2 11" xfId="7300" xr:uid="{00000000-0005-0000-0000-0000270C0000}"/>
    <cellStyle name="Number1-_Q2 pipeline_Pasta2 11" xfId="7301" xr:uid="{00000000-0005-0000-0000-0000280C0000}"/>
    <cellStyle name="Number1_Q2 pipeline_Pasta2 2" xfId="7302" xr:uid="{00000000-0005-0000-0000-0000290C0000}"/>
    <cellStyle name="Number1-_Q2 pipeline_Pasta2 2" xfId="7303" xr:uid="{00000000-0005-0000-0000-00002A0C0000}"/>
    <cellStyle name="Number1_Q2 pipeline_Pasta2 3" xfId="7304" xr:uid="{00000000-0005-0000-0000-00002B0C0000}"/>
    <cellStyle name="Number1-_Q2 pipeline_Pasta2 3" xfId="7305" xr:uid="{00000000-0005-0000-0000-00002C0C0000}"/>
    <cellStyle name="Number1_Q2 pipeline_Pasta2 4" xfId="7306" xr:uid="{00000000-0005-0000-0000-00002D0C0000}"/>
    <cellStyle name="Number1-_Q2 pipeline_Pasta2 4" xfId="7307" xr:uid="{00000000-0005-0000-0000-00002E0C0000}"/>
    <cellStyle name="Number1_Q2 pipeline_Pasta2 5" xfId="7308" xr:uid="{00000000-0005-0000-0000-00002F0C0000}"/>
    <cellStyle name="Number1-_Q2 pipeline_Pasta2 5" xfId="7309" xr:uid="{00000000-0005-0000-0000-0000300C0000}"/>
    <cellStyle name="Number1_Q2 pipeline_Pasta2 6" xfId="7310" xr:uid="{00000000-0005-0000-0000-0000310C0000}"/>
    <cellStyle name="Number1-_Q2 pipeline_Pasta2 6" xfId="7311" xr:uid="{00000000-0005-0000-0000-0000320C0000}"/>
    <cellStyle name="Number1_Q2 pipeline_Pasta2 7" xfId="7312" xr:uid="{00000000-0005-0000-0000-0000330C0000}"/>
    <cellStyle name="Number1-_Q2 pipeline_Pasta2 7" xfId="7313" xr:uid="{00000000-0005-0000-0000-0000340C0000}"/>
    <cellStyle name="Number1_Q2 pipeline_Pasta2 8" xfId="7314" xr:uid="{00000000-0005-0000-0000-0000350C0000}"/>
    <cellStyle name="Number1-_Q2 pipeline_Pasta2 8" xfId="7315" xr:uid="{00000000-0005-0000-0000-0000360C0000}"/>
    <cellStyle name="Number1_Q2 pipeline_Pasta2 9" xfId="7316" xr:uid="{00000000-0005-0000-0000-0000370C0000}"/>
    <cellStyle name="Number1-_Q2 pipeline_Pasta2 9" xfId="7317" xr:uid="{00000000-0005-0000-0000-0000380C0000}"/>
    <cellStyle name="Number2" xfId="1848" xr:uid="{00000000-0005-0000-0000-0000390C0000}"/>
    <cellStyle name="Number2-" xfId="1849" xr:uid="{00000000-0005-0000-0000-00003A0C0000}"/>
    <cellStyle name="Number2_Comparativo VP FIN v1_So 2008" xfId="7318" xr:uid="{00000000-0005-0000-0000-00003B0C0000}"/>
    <cellStyle name="Number2-_Q2 pipeline" xfId="1850" xr:uid="{00000000-0005-0000-0000-00003C0C0000}"/>
    <cellStyle name="NWI%S" xfId="1851" xr:uid="{00000000-0005-0000-0000-00003D0C0000}"/>
    <cellStyle name="NWI%S 2" xfId="1852" xr:uid="{00000000-0005-0000-0000-00003E0C0000}"/>
    <cellStyle name="Œ…‹æØ‚è [0.00]_GE 3 MINIMUM" xfId="1853" xr:uid="{00000000-0005-0000-0000-00003F0C0000}"/>
    <cellStyle name="Œ…‹æØ‚è_GE 3 MINIMUM" xfId="1854" xr:uid="{00000000-0005-0000-0000-0000400C0000}"/>
    <cellStyle name="orh" xfId="7319" xr:uid="{00000000-0005-0000-0000-0000410C0000}"/>
    <cellStyle name="outh America" xfId="1855" xr:uid="{00000000-0005-0000-0000-0000420C0000}"/>
    <cellStyle name="Output" xfId="1856" xr:uid="{00000000-0005-0000-0000-0000430C0000}"/>
    <cellStyle name="Output 2" xfId="1857" xr:uid="{00000000-0005-0000-0000-0000440C0000}"/>
    <cellStyle name="Output Amounts" xfId="1858" xr:uid="{00000000-0005-0000-0000-0000450C0000}"/>
    <cellStyle name="Output Column Headings" xfId="1859" xr:uid="{00000000-0005-0000-0000-0000460C0000}"/>
    <cellStyle name="Output Labels" xfId="1860" xr:uid="{00000000-0005-0000-0000-0000470C0000}"/>
    <cellStyle name="Output Line Items" xfId="1861" xr:uid="{00000000-0005-0000-0000-0000480C0000}"/>
    <cellStyle name="Output Report Heading" xfId="1862" xr:uid="{00000000-0005-0000-0000-0000490C0000}"/>
    <cellStyle name="Output Report Title" xfId="1863" xr:uid="{00000000-0005-0000-0000-00004A0C0000}"/>
    <cellStyle name="Output_Balanco Patrimonial" xfId="1864" xr:uid="{00000000-0005-0000-0000-00004B0C0000}"/>
    <cellStyle name="Output1_Back" xfId="1865" xr:uid="{00000000-0005-0000-0000-00004C0C0000}"/>
    <cellStyle name="p0" xfId="1866" xr:uid="{00000000-0005-0000-0000-00004D0C0000}"/>
    <cellStyle name="Page Number" xfId="1867" xr:uid="{00000000-0005-0000-0000-00004E0C0000}"/>
    <cellStyle name="pb_table_format_bottomonly" xfId="40" xr:uid="{00000000-0005-0000-0000-00004F0C0000}"/>
    <cellStyle name="per.style" xfId="7320" xr:uid="{00000000-0005-0000-0000-0000500C0000}"/>
    <cellStyle name="Percent %" xfId="1868" xr:uid="{00000000-0005-0000-0000-0000510C0000}"/>
    <cellStyle name="Percent % Long Underline" xfId="1869" xr:uid="{00000000-0005-0000-0000-0000520C0000}"/>
    <cellStyle name="Percent %_Empr-CP LP - 1º e 2º  trim-2001." xfId="1870" xr:uid="{00000000-0005-0000-0000-0000530C0000}"/>
    <cellStyle name="Percent (0)" xfId="1871" xr:uid="{00000000-0005-0000-0000-0000540C0000}"/>
    <cellStyle name="Percent (0) 2" xfId="1872" xr:uid="{00000000-0005-0000-0000-0000550C0000}"/>
    <cellStyle name="Percent [0]" xfId="1873" xr:uid="{00000000-0005-0000-0000-0000560C0000}"/>
    <cellStyle name="Percent [0] 2" xfId="1874" xr:uid="{00000000-0005-0000-0000-0000570C0000}"/>
    <cellStyle name="Percent [00]" xfId="1875" xr:uid="{00000000-0005-0000-0000-0000580C0000}"/>
    <cellStyle name="Percent [00] 2" xfId="7321" xr:uid="{00000000-0005-0000-0000-0000590C0000}"/>
    <cellStyle name="Percent [1]" xfId="1876" xr:uid="{00000000-0005-0000-0000-00005A0C0000}"/>
    <cellStyle name="Percent [1] 2" xfId="1877" xr:uid="{00000000-0005-0000-0000-00005B0C0000}"/>
    <cellStyle name="Percent [2]" xfId="1878" xr:uid="{00000000-0005-0000-0000-00005C0C0000}"/>
    <cellStyle name="Percent [2] 2" xfId="1879" xr:uid="{00000000-0005-0000-0000-00005D0C0000}"/>
    <cellStyle name="Percent 0.0%" xfId="1880" xr:uid="{00000000-0005-0000-0000-00005E0C0000}"/>
    <cellStyle name="Percent 0.0% Long Underline" xfId="1881" xr:uid="{00000000-0005-0000-0000-00005F0C0000}"/>
    <cellStyle name="Percent 0.0%_Empr-CP LP - 1º e 2º  trim-2001." xfId="1882" xr:uid="{00000000-0005-0000-0000-0000600C0000}"/>
    <cellStyle name="Percent 0.00%" xfId="1883" xr:uid="{00000000-0005-0000-0000-0000610C0000}"/>
    <cellStyle name="Percent 0.00% Long Underline" xfId="1884" xr:uid="{00000000-0005-0000-0000-0000620C0000}"/>
    <cellStyle name="Percent 0.00%_Empr-CP LP - 1º e 2º  trim-2001." xfId="1885" xr:uid="{00000000-0005-0000-0000-0000630C0000}"/>
    <cellStyle name="Percent 0.000%" xfId="1886" xr:uid="{00000000-0005-0000-0000-0000640C0000}"/>
    <cellStyle name="Percent 0.000% Long Underline" xfId="1887" xr:uid="{00000000-0005-0000-0000-0000650C0000}"/>
    <cellStyle name="Percent 0.000%_Empr-CP LP - 1º e 2º  trim-2001." xfId="1888" xr:uid="{00000000-0005-0000-0000-0000660C0000}"/>
    <cellStyle name="Percent 1" xfId="1889" xr:uid="{00000000-0005-0000-0000-0000670C0000}"/>
    <cellStyle name="Percent 10" xfId="7322" xr:uid="{00000000-0005-0000-0000-0000680C0000}"/>
    <cellStyle name="Percent 11" xfId="7323" xr:uid="{00000000-0005-0000-0000-0000690C0000}"/>
    <cellStyle name="Percent 2" xfId="1890" xr:uid="{00000000-0005-0000-0000-00006A0C0000}"/>
    <cellStyle name="Percent 2 2" xfId="7324" xr:uid="{00000000-0005-0000-0000-00006B0C0000}"/>
    <cellStyle name="percent 2 decimal" xfId="1891" xr:uid="{00000000-0005-0000-0000-00006C0C0000}"/>
    <cellStyle name="Percent 3" xfId="1892" xr:uid="{00000000-0005-0000-0000-00006D0C0000}"/>
    <cellStyle name="Percent 4" xfId="1893" xr:uid="{00000000-0005-0000-0000-00006E0C0000}"/>
    <cellStyle name="Percent 4 2" xfId="7325" xr:uid="{00000000-0005-0000-0000-00006F0C0000}"/>
    <cellStyle name="Percent 5" xfId="1894" xr:uid="{00000000-0005-0000-0000-0000700C0000}"/>
    <cellStyle name="Percent 5 2" xfId="7326" xr:uid="{00000000-0005-0000-0000-0000710C0000}"/>
    <cellStyle name="Percent 5 2 2" xfId="7327" xr:uid="{00000000-0005-0000-0000-0000720C0000}"/>
    <cellStyle name="Percent 5 3" xfId="7328" xr:uid="{00000000-0005-0000-0000-0000730C0000}"/>
    <cellStyle name="Percent 6" xfId="7329" xr:uid="{00000000-0005-0000-0000-0000740C0000}"/>
    <cellStyle name="Percent 7" xfId="7330" xr:uid="{00000000-0005-0000-0000-0000750C0000}"/>
    <cellStyle name="Percent 8" xfId="7331" xr:uid="{00000000-0005-0000-0000-0000760C0000}"/>
    <cellStyle name="Percent 9" xfId="7332" xr:uid="{00000000-0005-0000-0000-0000770C0000}"/>
    <cellStyle name="Percent_Account Detail" xfId="7333" xr:uid="{00000000-0005-0000-0000-0000780C0000}"/>
    <cellStyle name="percent0" xfId="1895" xr:uid="{00000000-0005-0000-0000-0000790C0000}"/>
    <cellStyle name="percent0 2" xfId="7334" xr:uid="{00000000-0005-0000-0000-00007A0C0000}"/>
    <cellStyle name="Percent-0.0%" xfId="1896" xr:uid="{00000000-0005-0000-0000-00007B0C0000}"/>
    <cellStyle name="percent1" xfId="1897" xr:uid="{00000000-0005-0000-0000-00007C0C0000}"/>
    <cellStyle name="percent1 2" xfId="7335" xr:uid="{00000000-0005-0000-0000-00007D0C0000}"/>
    <cellStyle name="PercentChange" xfId="1898" xr:uid="{00000000-0005-0000-0000-00007E0C0000}"/>
    <cellStyle name="Percent-no dec" xfId="1899" xr:uid="{00000000-0005-0000-0000-00007F0C0000}"/>
    <cellStyle name="PercentSales" xfId="1900" xr:uid="{00000000-0005-0000-0000-0000800C0000}"/>
    <cellStyle name="PercentSales 2" xfId="1901" xr:uid="{00000000-0005-0000-0000-0000810C0000}"/>
    <cellStyle name="Percentual" xfId="1902" xr:uid="{00000000-0005-0000-0000-0000820C0000}"/>
    <cellStyle name="Percentual[2]" xfId="1903" xr:uid="{00000000-0005-0000-0000-0000830C0000}"/>
    <cellStyle name="Percentual[2] 2" xfId="7336" xr:uid="{00000000-0005-0000-0000-0000840C0000}"/>
    <cellStyle name="Plain0Decimals" xfId="1904" xr:uid="{00000000-0005-0000-0000-0000850C0000}"/>
    <cellStyle name="PlainDollar" xfId="1905" xr:uid="{00000000-0005-0000-0000-0000860C0000}"/>
    <cellStyle name="Porcentagem" xfId="2" builtinId="5"/>
    <cellStyle name="Porcentagem 10" xfId="1906" xr:uid="{00000000-0005-0000-0000-0000880C0000}"/>
    <cellStyle name="Porcentagem 11" xfId="1907" xr:uid="{00000000-0005-0000-0000-0000890C0000}"/>
    <cellStyle name="Porcentagem 11 2" xfId="1908" xr:uid="{00000000-0005-0000-0000-00008A0C0000}"/>
    <cellStyle name="Porcentagem 11 2 2" xfId="9619" xr:uid="{00000000-0005-0000-0000-00008B0C0000}"/>
    <cellStyle name="Porcentagem 11 3" xfId="9620" xr:uid="{00000000-0005-0000-0000-00008C0C0000}"/>
    <cellStyle name="Porcentagem 12" xfId="1909" xr:uid="{00000000-0005-0000-0000-00008D0C0000}"/>
    <cellStyle name="Porcentagem 12 2" xfId="1910" xr:uid="{00000000-0005-0000-0000-00008E0C0000}"/>
    <cellStyle name="Porcentagem 12 2 2" xfId="9621" xr:uid="{00000000-0005-0000-0000-00008F0C0000}"/>
    <cellStyle name="Porcentagem 12 3" xfId="9622" xr:uid="{00000000-0005-0000-0000-0000900C0000}"/>
    <cellStyle name="Porcentagem 13" xfId="1911" xr:uid="{00000000-0005-0000-0000-0000910C0000}"/>
    <cellStyle name="Porcentagem 13 2" xfId="1912" xr:uid="{00000000-0005-0000-0000-0000920C0000}"/>
    <cellStyle name="Porcentagem 13 2 2" xfId="9623" xr:uid="{00000000-0005-0000-0000-0000930C0000}"/>
    <cellStyle name="Porcentagem 13 3" xfId="9624" xr:uid="{00000000-0005-0000-0000-0000940C0000}"/>
    <cellStyle name="Porcentagem 14" xfId="1913" xr:uid="{00000000-0005-0000-0000-0000950C0000}"/>
    <cellStyle name="Porcentagem 14 2" xfId="1914" xr:uid="{00000000-0005-0000-0000-0000960C0000}"/>
    <cellStyle name="Porcentagem 14 2 2" xfId="9625" xr:uid="{00000000-0005-0000-0000-0000970C0000}"/>
    <cellStyle name="Porcentagem 14 3" xfId="9626" xr:uid="{00000000-0005-0000-0000-0000980C0000}"/>
    <cellStyle name="Porcentagem 15" xfId="1915" xr:uid="{00000000-0005-0000-0000-0000990C0000}"/>
    <cellStyle name="Porcentagem 16" xfId="1916" xr:uid="{00000000-0005-0000-0000-00009A0C0000}"/>
    <cellStyle name="Porcentagem 17" xfId="7337" xr:uid="{00000000-0005-0000-0000-00009B0C0000}"/>
    <cellStyle name="Porcentagem 18" xfId="6227" xr:uid="{00000000-0005-0000-0000-00009C0C0000}"/>
    <cellStyle name="Porcentagem 18 2" xfId="9627" xr:uid="{00000000-0005-0000-0000-00009D0C0000}"/>
    <cellStyle name="Porcentagem 2" xfId="42" xr:uid="{00000000-0005-0000-0000-00009E0C0000}"/>
    <cellStyle name="Porcentagem 2 2" xfId="1917" xr:uid="{00000000-0005-0000-0000-00009F0C0000}"/>
    <cellStyle name="Porcentagem 2 2 2" xfId="9496" xr:uid="{00000000-0005-0000-0000-0000A00C0000}"/>
    <cellStyle name="Porcentagem 2 3" xfId="6284" xr:uid="{00000000-0005-0000-0000-0000A10C0000}"/>
    <cellStyle name="Porcentagem 2 3 2" xfId="9628" xr:uid="{00000000-0005-0000-0000-0000A20C0000}"/>
    <cellStyle name="Porcentagem 2 4" xfId="72" xr:uid="{00000000-0005-0000-0000-0000A30C0000}"/>
    <cellStyle name="Porcentagem 2 5" xfId="65" xr:uid="{00000000-0005-0000-0000-0000A40C0000}"/>
    <cellStyle name="Porcentagem 3" xfId="43" xr:uid="{00000000-0005-0000-0000-0000A50C0000}"/>
    <cellStyle name="Porcentagem 3 2" xfId="1919" xr:uid="{00000000-0005-0000-0000-0000A60C0000}"/>
    <cellStyle name="Porcentagem 3 2 2" xfId="1920" xr:uid="{00000000-0005-0000-0000-0000A70C0000}"/>
    <cellStyle name="Porcentagem 3 3" xfId="1921" xr:uid="{00000000-0005-0000-0000-0000A80C0000}"/>
    <cellStyle name="Porcentagem 3 4" xfId="1918" xr:uid="{00000000-0005-0000-0000-0000A90C0000}"/>
    <cellStyle name="Porcentagem 3 5" xfId="66" xr:uid="{00000000-0005-0000-0000-0000AA0C0000}"/>
    <cellStyle name="Porcentagem 4" xfId="41" xr:uid="{00000000-0005-0000-0000-0000AB0C0000}"/>
    <cellStyle name="Porcentagem 4 2" xfId="1923" xr:uid="{00000000-0005-0000-0000-0000AC0C0000}"/>
    <cellStyle name="Porcentagem 4 2 2" xfId="7338" xr:uid="{00000000-0005-0000-0000-0000AD0C0000}"/>
    <cellStyle name="Porcentagem 4 3" xfId="1924" xr:uid="{00000000-0005-0000-0000-0000AE0C0000}"/>
    <cellStyle name="Porcentagem 4 3 2" xfId="1925" xr:uid="{00000000-0005-0000-0000-0000AF0C0000}"/>
    <cellStyle name="Porcentagem 4 3 2 2" xfId="9629" xr:uid="{00000000-0005-0000-0000-0000B00C0000}"/>
    <cellStyle name="Porcentagem 4 3 3" xfId="9630" xr:uid="{00000000-0005-0000-0000-0000B10C0000}"/>
    <cellStyle name="Porcentagem 4 4" xfId="7339" xr:uid="{00000000-0005-0000-0000-0000B20C0000}"/>
    <cellStyle name="Porcentagem 4 5" xfId="7340" xr:uid="{00000000-0005-0000-0000-0000B30C0000}"/>
    <cellStyle name="Porcentagem 4 6" xfId="1922" xr:uid="{00000000-0005-0000-0000-0000B40C0000}"/>
    <cellStyle name="Porcentagem 5" xfId="60" xr:uid="{00000000-0005-0000-0000-0000B50C0000}"/>
    <cellStyle name="Porcentagem 5 2" xfId="7341" xr:uid="{00000000-0005-0000-0000-0000B60C0000}"/>
    <cellStyle name="Porcentagem 5 2 2" xfId="9631" xr:uid="{00000000-0005-0000-0000-0000B70C0000}"/>
    <cellStyle name="Porcentagem 5 3" xfId="1926" xr:uid="{00000000-0005-0000-0000-0000B80C0000}"/>
    <cellStyle name="Porcentagem 6" xfId="1927" xr:uid="{00000000-0005-0000-0000-0000B90C0000}"/>
    <cellStyle name="Porcentagem 6 2" xfId="1928" xr:uid="{00000000-0005-0000-0000-0000BA0C0000}"/>
    <cellStyle name="Porcentagem 7" xfId="1929" xr:uid="{00000000-0005-0000-0000-0000BB0C0000}"/>
    <cellStyle name="Porcentagem 7 2" xfId="1930" xr:uid="{00000000-0005-0000-0000-0000BC0C0000}"/>
    <cellStyle name="Porcentagem 8" xfId="1931" xr:uid="{00000000-0005-0000-0000-0000BD0C0000}"/>
    <cellStyle name="Porcentagem 8 2" xfId="1932" xr:uid="{00000000-0005-0000-0000-0000BE0C0000}"/>
    <cellStyle name="Porcentagem 8 2 2" xfId="1933" xr:uid="{00000000-0005-0000-0000-0000BF0C0000}"/>
    <cellStyle name="Porcentagem 8 2 2 2" xfId="1934" xr:uid="{00000000-0005-0000-0000-0000C00C0000}"/>
    <cellStyle name="Porcentagem 8 2 2 2 2" xfId="9632" xr:uid="{00000000-0005-0000-0000-0000C10C0000}"/>
    <cellStyle name="Porcentagem 8 2 2 3" xfId="9633" xr:uid="{00000000-0005-0000-0000-0000C20C0000}"/>
    <cellStyle name="Porcentagem 8 2 3" xfId="1935" xr:uid="{00000000-0005-0000-0000-0000C30C0000}"/>
    <cellStyle name="Porcentagem 8 2 3 2" xfId="9634" xr:uid="{00000000-0005-0000-0000-0000C40C0000}"/>
    <cellStyle name="Porcentagem 8 2 4" xfId="9635" xr:uid="{00000000-0005-0000-0000-0000C50C0000}"/>
    <cellStyle name="Porcentagem 8 3" xfId="1936" xr:uid="{00000000-0005-0000-0000-0000C60C0000}"/>
    <cellStyle name="Porcentagem 8 3 2" xfId="1937" xr:uid="{00000000-0005-0000-0000-0000C70C0000}"/>
    <cellStyle name="Porcentagem 8 3 2 2" xfId="9636" xr:uid="{00000000-0005-0000-0000-0000C80C0000}"/>
    <cellStyle name="Porcentagem 8 3 3" xfId="9637" xr:uid="{00000000-0005-0000-0000-0000C90C0000}"/>
    <cellStyle name="Porcentagem 8 4" xfId="1938" xr:uid="{00000000-0005-0000-0000-0000CA0C0000}"/>
    <cellStyle name="Porcentagem 8 4 2" xfId="9638" xr:uid="{00000000-0005-0000-0000-0000CB0C0000}"/>
    <cellStyle name="Porcentagem 8 5" xfId="9639" xr:uid="{00000000-0005-0000-0000-0000CC0C0000}"/>
    <cellStyle name="Porcentagem 9" xfId="1939" xr:uid="{00000000-0005-0000-0000-0000CD0C0000}"/>
    <cellStyle name="Porcentagem 9 2" xfId="1940" xr:uid="{00000000-0005-0000-0000-0000CE0C0000}"/>
    <cellStyle name="Porcentagem 9 2 2" xfId="1941" xr:uid="{00000000-0005-0000-0000-0000CF0C0000}"/>
    <cellStyle name="Porcentagem 9 2 2 2" xfId="9640" xr:uid="{00000000-0005-0000-0000-0000D00C0000}"/>
    <cellStyle name="Porcentagem 9 2 3" xfId="9641" xr:uid="{00000000-0005-0000-0000-0000D10C0000}"/>
    <cellStyle name="Porcentagem 9 3" xfId="1942" xr:uid="{00000000-0005-0000-0000-0000D20C0000}"/>
    <cellStyle name="Porcentagem 9 3 2" xfId="9642" xr:uid="{00000000-0005-0000-0000-0000D30C0000}"/>
    <cellStyle name="Porcentagem 9 4" xfId="9643" xr:uid="{00000000-0005-0000-0000-0000D40C0000}"/>
    <cellStyle name="Porcentaje" xfId="1943" xr:uid="{00000000-0005-0000-0000-0000D50C0000}"/>
    <cellStyle name="Pound" xfId="1944" xr:uid="{00000000-0005-0000-0000-0000D60C0000}"/>
    <cellStyle name="Pound [1]" xfId="1945" xr:uid="{00000000-0005-0000-0000-0000D70C0000}"/>
    <cellStyle name="Pound [2]" xfId="1946" xr:uid="{00000000-0005-0000-0000-0000D80C0000}"/>
    <cellStyle name="PrePop Currency (0)" xfId="1947" xr:uid="{00000000-0005-0000-0000-0000D90C0000}"/>
    <cellStyle name="PrePop Currency (0) 2" xfId="7342" xr:uid="{00000000-0005-0000-0000-0000DA0C0000}"/>
    <cellStyle name="PrePop Currency (2)" xfId="1948" xr:uid="{00000000-0005-0000-0000-0000DB0C0000}"/>
    <cellStyle name="PrePop Currency (2) 2" xfId="7343" xr:uid="{00000000-0005-0000-0000-0000DC0C0000}"/>
    <cellStyle name="PrePop Units (0)" xfId="1949" xr:uid="{00000000-0005-0000-0000-0000DD0C0000}"/>
    <cellStyle name="PrePop Units (0) 2" xfId="7344" xr:uid="{00000000-0005-0000-0000-0000DE0C0000}"/>
    <cellStyle name="PrePop Units (1)" xfId="1950" xr:uid="{00000000-0005-0000-0000-0000DF0C0000}"/>
    <cellStyle name="PrePop Units (1) 2" xfId="7345" xr:uid="{00000000-0005-0000-0000-0000E00C0000}"/>
    <cellStyle name="PrePop Units (2)" xfId="1951" xr:uid="{00000000-0005-0000-0000-0000E10C0000}"/>
    <cellStyle name="PrePop Units (2) 2" xfId="7346" xr:uid="{00000000-0005-0000-0000-0000E20C0000}"/>
    <cellStyle name="Price" xfId="1952" xr:uid="{00000000-0005-0000-0000-0000E30C0000}"/>
    <cellStyle name="Price 2" xfId="1953" xr:uid="{00000000-0005-0000-0000-0000E40C0000}"/>
    <cellStyle name="Produtos" xfId="1954" xr:uid="{00000000-0005-0000-0000-0000E50C0000}"/>
    <cellStyle name="Projeções" xfId="1955" xr:uid="{00000000-0005-0000-0000-0000E60C0000}"/>
    <cellStyle name="PSChar" xfId="1956" xr:uid="{00000000-0005-0000-0000-0000E70C0000}"/>
    <cellStyle name="PSDate" xfId="1957" xr:uid="{00000000-0005-0000-0000-0000E80C0000}"/>
    <cellStyle name="PSDec" xfId="1958" xr:uid="{00000000-0005-0000-0000-0000E90C0000}"/>
    <cellStyle name="PSHeading" xfId="1959" xr:uid="{00000000-0005-0000-0000-0000EA0C0000}"/>
    <cellStyle name="PSHeading 2" xfId="1960" xr:uid="{00000000-0005-0000-0000-0000EB0C0000}"/>
    <cellStyle name="PSInt" xfId="1961" xr:uid="{00000000-0005-0000-0000-0000EC0C0000}"/>
    <cellStyle name="PSSpacer" xfId="1962" xr:uid="{00000000-0005-0000-0000-0000ED0C0000}"/>
    <cellStyle name="pt" xfId="1963" xr:uid="{00000000-0005-0000-0000-0000EE0C0000}"/>
    <cellStyle name="Punto0" xfId="1964" xr:uid="{00000000-0005-0000-0000-0000EF0C0000}"/>
    <cellStyle name="Punto0 - Estilo6" xfId="1965" xr:uid="{00000000-0005-0000-0000-0000F00C0000}"/>
    <cellStyle name="Quantidade" xfId="1966" xr:uid="{00000000-0005-0000-0000-0000F10C0000}"/>
    <cellStyle name="Quantidade 2" xfId="7347" xr:uid="{00000000-0005-0000-0000-0000F20C0000}"/>
    <cellStyle name="QuantidadeSaldo" xfId="1967" xr:uid="{00000000-0005-0000-0000-0000F30C0000}"/>
    <cellStyle name="QuantidadeSaldo 2" xfId="7348" xr:uid="{00000000-0005-0000-0000-0000F40C0000}"/>
    <cellStyle name="QuantidadeSaldo1" xfId="1968" xr:uid="{00000000-0005-0000-0000-0000F50C0000}"/>
    <cellStyle name="r0" xfId="1969" xr:uid="{00000000-0005-0000-0000-0000F60C0000}"/>
    <cellStyle name="RatioX" xfId="1970" xr:uid="{00000000-0005-0000-0000-0000F70C0000}"/>
    <cellStyle name="Red" xfId="1971" xr:uid="{00000000-0005-0000-0000-0000F80C0000}"/>
    <cellStyle name="Red font" xfId="1972" xr:uid="{00000000-0005-0000-0000-0000F90C0000}"/>
    <cellStyle name="Red font 2" xfId="1973" xr:uid="{00000000-0005-0000-0000-0000FA0C0000}"/>
    <cellStyle name="Red Text" xfId="1974" xr:uid="{00000000-0005-0000-0000-0000FB0C0000}"/>
    <cellStyle name="Regular" xfId="1975" xr:uid="{00000000-0005-0000-0000-0000FC0C0000}"/>
    <cellStyle name="Regular 2" xfId="7349" xr:uid="{00000000-0005-0000-0000-0000FD0C0000}"/>
    <cellStyle name="RevList" xfId="7350" xr:uid="{00000000-0005-0000-0000-0000FE0C0000}"/>
    <cellStyle name="rh" xfId="7351" xr:uid="{00000000-0005-0000-0000-0000FF0C0000}"/>
    <cellStyle name="ri" xfId="1976" xr:uid="{00000000-0005-0000-0000-0000000D0000}"/>
    <cellStyle name="Right" xfId="1977" xr:uid="{00000000-0005-0000-0000-0000010D0000}"/>
    <cellStyle name="RM" xfId="1978" xr:uid="{00000000-0005-0000-0000-0000020D0000}"/>
    <cellStyle name="Roadrunner" xfId="1979" xr:uid="{00000000-0005-0000-0000-0000030D0000}"/>
    <cellStyle name="Roadrunner 2" xfId="1980" xr:uid="{00000000-0005-0000-0000-0000040D0000}"/>
    <cellStyle name="rodape" xfId="1981" xr:uid="{00000000-0005-0000-0000-0000050D0000}"/>
    <cellStyle name="s" xfId="1982" xr:uid="{00000000-0005-0000-0000-0000060D0000}"/>
    <cellStyle name="s_Acc (Dil) Matrix (2)" xfId="1983" xr:uid="{00000000-0005-0000-0000-0000070D0000}"/>
    <cellStyle name="s_Acc (Dil) Matrix (2)_1" xfId="1984" xr:uid="{00000000-0005-0000-0000-0000080D0000}"/>
    <cellStyle name="s_Acc (Dil) Matrix (2)_1_Comparativo VP FIN v1_So 2008" xfId="7352" xr:uid="{00000000-0005-0000-0000-0000090D0000}"/>
    <cellStyle name="s_Acc (Dil) Matrix (2)_1_Comparativo VP MKT 2008 v1_So 2008" xfId="7353" xr:uid="{00000000-0005-0000-0000-00000A0D0000}"/>
    <cellStyle name="s_Acc (Dil) Matrix (2)_1_Comparativo VP TEC 2008 v1_So 2008" xfId="7354" xr:uid="{00000000-0005-0000-0000-00000B0D0000}"/>
    <cellStyle name="s_Acc (Dil) Matrix (2)_1_Comparativo VP TEC 2008_Luiz Sergio" xfId="7355" xr:uid="{00000000-0005-0000-0000-00000C0D0000}"/>
    <cellStyle name="s_Acc (Dil) Matrix (2)_1_Cópia de Modelo - Fluxo de Caixa Orcamento 09052009_V36_3" xfId="1985" xr:uid="{00000000-0005-0000-0000-00000D0D0000}"/>
    <cellStyle name="s_Acc (Dil) Matrix (2)_1_Fluxo de Caixa Orcamento FINAL_13052009" xfId="1986" xr:uid="{00000000-0005-0000-0000-00000E0D0000}"/>
    <cellStyle name="s_Acc (Dil) Matrix (2)_1_FM_dummyV4" xfId="1987" xr:uid="{00000000-0005-0000-0000-00000F0D0000}"/>
    <cellStyle name="s_Acc (Dil) Matrix (2)_1_lalur" xfId="1988" xr:uid="{00000000-0005-0000-0000-0000100D0000}"/>
    <cellStyle name="s_Acc (Dil) Matrix (2)_1_Leasing_V3" xfId="1989" xr:uid="{00000000-0005-0000-0000-0000110D0000}"/>
    <cellStyle name="s_Acc (Dil) Matrix (2)_1_MODELO PDP III" xfId="1990" xr:uid="{00000000-0005-0000-0000-0000120D0000}"/>
    <cellStyle name="s_Acc (Dil) Matrix (2)_1_ORÇ_2009" xfId="1991" xr:uid="{00000000-0005-0000-0000-0000130D0000}"/>
    <cellStyle name="s_Acc (Dil) Matrix (2)_1_Pasta2" xfId="1992" xr:uid="{00000000-0005-0000-0000-0000140D0000}"/>
    <cellStyle name="s_Acc (Dil) Matrix (2)_2" xfId="1993" xr:uid="{00000000-0005-0000-0000-0000150D0000}"/>
    <cellStyle name="s_Acc (Dil) Matrix (2)_2_Celtic DCF" xfId="1994" xr:uid="{00000000-0005-0000-0000-0000160D0000}"/>
    <cellStyle name="s_Acc (Dil) Matrix (2)_2_Celtic DCF Inputs" xfId="1995" xr:uid="{00000000-0005-0000-0000-0000170D0000}"/>
    <cellStyle name="s_Acc (Dil) Matrix (2)_2_Celtic DCF Inputs_Comparativo VP FIN v1_So 2008" xfId="7356" xr:uid="{00000000-0005-0000-0000-0000180D0000}"/>
    <cellStyle name="s_Acc (Dil) Matrix (2)_2_Celtic DCF Inputs_Comparativo VP MKT 2008 v1_So 2008" xfId="7357" xr:uid="{00000000-0005-0000-0000-0000190D0000}"/>
    <cellStyle name="s_Acc (Dil) Matrix (2)_2_Celtic DCF Inputs_Comparativo VP TEC 2008 v1_So 2008" xfId="7358" xr:uid="{00000000-0005-0000-0000-00001A0D0000}"/>
    <cellStyle name="s_Acc (Dil) Matrix (2)_2_Celtic DCF Inputs_Comparativo VP TEC 2008_Luiz Sergio" xfId="7359" xr:uid="{00000000-0005-0000-0000-00001B0D0000}"/>
    <cellStyle name="s_Acc (Dil) Matrix (2)_2_Celtic DCF Inputs_Cópia de Modelo - Fluxo de Caixa Orcamento 09052009_V36_3" xfId="1996" xr:uid="{00000000-0005-0000-0000-00001C0D0000}"/>
    <cellStyle name="s_Acc (Dil) Matrix (2)_2_Celtic DCF Inputs_Fluxo de Caixa Orcamento FINAL_13052009" xfId="1997" xr:uid="{00000000-0005-0000-0000-00001D0D0000}"/>
    <cellStyle name="s_Acc (Dil) Matrix (2)_2_Celtic DCF Inputs_FM_dummyV4" xfId="1998" xr:uid="{00000000-0005-0000-0000-00001E0D0000}"/>
    <cellStyle name="s_Acc (Dil) Matrix (2)_2_Celtic DCF Inputs_lalur" xfId="1999" xr:uid="{00000000-0005-0000-0000-00001F0D0000}"/>
    <cellStyle name="s_Acc (Dil) Matrix (2)_2_Celtic DCF Inputs_Leasing_V3" xfId="2000" xr:uid="{00000000-0005-0000-0000-0000200D0000}"/>
    <cellStyle name="s_Acc (Dil) Matrix (2)_2_Celtic DCF Inputs_MODELO PDP III" xfId="2001" xr:uid="{00000000-0005-0000-0000-0000210D0000}"/>
    <cellStyle name="s_Acc (Dil) Matrix (2)_2_Celtic DCF Inputs_ORÇ_2009" xfId="2002" xr:uid="{00000000-0005-0000-0000-0000220D0000}"/>
    <cellStyle name="s_Acc (Dil) Matrix (2)_2_Celtic DCF Inputs_Pasta2" xfId="2003" xr:uid="{00000000-0005-0000-0000-0000230D0000}"/>
    <cellStyle name="s_Acc (Dil) Matrix (2)_2_Celtic DCF_Comparativo VP FIN v1_So 2008" xfId="7360" xr:uid="{00000000-0005-0000-0000-0000240D0000}"/>
    <cellStyle name="s_Acc (Dil) Matrix (2)_2_Celtic DCF_Comparativo VP MKT 2008 v1_So 2008" xfId="7361" xr:uid="{00000000-0005-0000-0000-0000250D0000}"/>
    <cellStyle name="s_Acc (Dil) Matrix (2)_2_Celtic DCF_Comparativo VP TEC 2008 v1_So 2008" xfId="7362" xr:uid="{00000000-0005-0000-0000-0000260D0000}"/>
    <cellStyle name="s_Acc (Dil) Matrix (2)_2_Celtic DCF_Comparativo VP TEC 2008_Luiz Sergio" xfId="7363" xr:uid="{00000000-0005-0000-0000-0000270D0000}"/>
    <cellStyle name="s_Acc (Dil) Matrix (2)_2_Celtic DCF_Cópia de Modelo - Fluxo de Caixa Orcamento 09052009_V36_3" xfId="2004" xr:uid="{00000000-0005-0000-0000-0000280D0000}"/>
    <cellStyle name="s_Acc (Dil) Matrix (2)_2_Celtic DCF_Fluxo de Caixa Orcamento FINAL_13052009" xfId="2005" xr:uid="{00000000-0005-0000-0000-0000290D0000}"/>
    <cellStyle name="s_Acc (Dil) Matrix (2)_2_Celtic DCF_FM_dummyV4" xfId="2006" xr:uid="{00000000-0005-0000-0000-00002A0D0000}"/>
    <cellStyle name="s_Acc (Dil) Matrix (2)_2_Celtic DCF_lalur" xfId="2007" xr:uid="{00000000-0005-0000-0000-00002B0D0000}"/>
    <cellStyle name="s_Acc (Dil) Matrix (2)_2_Celtic DCF_Leasing_V3" xfId="2008" xr:uid="{00000000-0005-0000-0000-00002C0D0000}"/>
    <cellStyle name="s_Acc (Dil) Matrix (2)_2_Celtic DCF_MODELO PDP III" xfId="2009" xr:uid="{00000000-0005-0000-0000-00002D0D0000}"/>
    <cellStyle name="s_Acc (Dil) Matrix (2)_2_Celtic DCF_ORÇ_2009" xfId="2010" xr:uid="{00000000-0005-0000-0000-00002E0D0000}"/>
    <cellStyle name="s_Acc (Dil) Matrix (2)_2_Celtic DCF_Pasta2" xfId="2011" xr:uid="{00000000-0005-0000-0000-00002F0D0000}"/>
    <cellStyle name="s_Acc (Dil) Matrix (2)_2_Comparativo VP FIN v1_So 2008" xfId="7364" xr:uid="{00000000-0005-0000-0000-0000300D0000}"/>
    <cellStyle name="s_Acc (Dil) Matrix (2)_2_Comparativo VP MKT 2008 v1_So 2008" xfId="7365" xr:uid="{00000000-0005-0000-0000-0000310D0000}"/>
    <cellStyle name="s_Acc (Dil) Matrix (2)_2_Comparativo VP TEC 2008 v1_So 2008" xfId="7366" xr:uid="{00000000-0005-0000-0000-0000320D0000}"/>
    <cellStyle name="s_Acc (Dil) Matrix (2)_2_Comparativo VP TEC 2008_Luiz Sergio" xfId="7367" xr:uid="{00000000-0005-0000-0000-0000330D0000}"/>
    <cellStyle name="s_Acc (Dil) Matrix (2)_2_Cópia de Modelo - Fluxo de Caixa Orcamento 09052009_V36_3" xfId="2012" xr:uid="{00000000-0005-0000-0000-0000340D0000}"/>
    <cellStyle name="s_Acc (Dil) Matrix (2)_2_Fluxo de Caixa Orcamento FINAL_13052009" xfId="2013" xr:uid="{00000000-0005-0000-0000-0000350D0000}"/>
    <cellStyle name="s_Acc (Dil) Matrix (2)_2_FM_dummyV4" xfId="2014" xr:uid="{00000000-0005-0000-0000-0000360D0000}"/>
    <cellStyle name="s_Acc (Dil) Matrix (2)_2_lalur" xfId="2015" xr:uid="{00000000-0005-0000-0000-0000370D0000}"/>
    <cellStyle name="s_Acc (Dil) Matrix (2)_2_Leasing_V3" xfId="2016" xr:uid="{00000000-0005-0000-0000-0000380D0000}"/>
    <cellStyle name="s_Acc (Dil) Matrix (2)_2_MODELO PDP III" xfId="2017" xr:uid="{00000000-0005-0000-0000-0000390D0000}"/>
    <cellStyle name="s_Acc (Dil) Matrix (2)_2_ORÇ_2009" xfId="2018" xr:uid="{00000000-0005-0000-0000-00003A0D0000}"/>
    <cellStyle name="s_Acc (Dil) Matrix (2)_2_Pasta2" xfId="2019" xr:uid="{00000000-0005-0000-0000-00003B0D0000}"/>
    <cellStyle name="s_Acc (Dil) Matrix (2)_2_Valuation Summary" xfId="2020" xr:uid="{00000000-0005-0000-0000-00003C0D0000}"/>
    <cellStyle name="s_Acc (Dil) Matrix (2)_2_Valuation Summary_Comparativo VP FIN v1_So 2008" xfId="7368" xr:uid="{00000000-0005-0000-0000-00003D0D0000}"/>
    <cellStyle name="s_Acc (Dil) Matrix (2)_2_Valuation Summary_Comparativo VP MKT 2008 v1_So 2008" xfId="7369" xr:uid="{00000000-0005-0000-0000-00003E0D0000}"/>
    <cellStyle name="s_Acc (Dil) Matrix (2)_2_Valuation Summary_Comparativo VP TEC 2008 v1_So 2008" xfId="7370" xr:uid="{00000000-0005-0000-0000-00003F0D0000}"/>
    <cellStyle name="s_Acc (Dil) Matrix (2)_2_Valuation Summary_Comparativo VP TEC 2008_Luiz Sergio" xfId="7371" xr:uid="{00000000-0005-0000-0000-0000400D0000}"/>
    <cellStyle name="s_Acc (Dil) Matrix (2)_2_Valuation Summary_Cópia de Modelo - Fluxo de Caixa Orcamento 09052009_V36_3" xfId="2021" xr:uid="{00000000-0005-0000-0000-0000410D0000}"/>
    <cellStyle name="s_Acc (Dil) Matrix (2)_2_Valuation Summary_Fluxo de Caixa Orcamento FINAL_13052009" xfId="2022" xr:uid="{00000000-0005-0000-0000-0000420D0000}"/>
    <cellStyle name="s_Acc (Dil) Matrix (2)_2_Valuation Summary_FM_dummyV4" xfId="2023" xr:uid="{00000000-0005-0000-0000-0000430D0000}"/>
    <cellStyle name="s_Acc (Dil) Matrix (2)_2_Valuation Summary_lalur" xfId="2024" xr:uid="{00000000-0005-0000-0000-0000440D0000}"/>
    <cellStyle name="s_Acc (Dil) Matrix (2)_2_Valuation Summary_Leasing_V3" xfId="2025" xr:uid="{00000000-0005-0000-0000-0000450D0000}"/>
    <cellStyle name="s_Acc (Dil) Matrix (2)_2_Valuation Summary_MODELO PDP III" xfId="2026" xr:uid="{00000000-0005-0000-0000-0000460D0000}"/>
    <cellStyle name="s_Acc (Dil) Matrix (2)_2_Valuation Summary_ORÇ_2009" xfId="2027" xr:uid="{00000000-0005-0000-0000-0000470D0000}"/>
    <cellStyle name="s_Acc (Dil) Matrix (2)_2_Valuation Summary_Pasta2" xfId="2028" xr:uid="{00000000-0005-0000-0000-0000480D0000}"/>
    <cellStyle name="s_Acc (Dil) Matrix (2)_Comparativo VP FIN v1_So 2008" xfId="7372" xr:uid="{00000000-0005-0000-0000-0000490D0000}"/>
    <cellStyle name="s_Acc (Dil) Matrix (2)_Comparativo VP MKT 2008 v1_So 2008" xfId="7373" xr:uid="{00000000-0005-0000-0000-00004A0D0000}"/>
    <cellStyle name="s_Acc (Dil) Matrix (2)_Comparativo VP TEC 2008 v1_So 2008" xfId="7374" xr:uid="{00000000-0005-0000-0000-00004B0D0000}"/>
    <cellStyle name="s_Acc (Dil) Matrix (2)_Comparativo VP TEC 2008_Luiz Sergio" xfId="7375" xr:uid="{00000000-0005-0000-0000-00004C0D0000}"/>
    <cellStyle name="s_Acc (Dil) Matrix (2)_Cópia de Modelo - Fluxo de Caixa Orcamento 09052009_V36_3" xfId="2029" xr:uid="{00000000-0005-0000-0000-00004D0D0000}"/>
    <cellStyle name="s_Acc (Dil) Matrix (2)_Fluxo de Caixa Orcamento FINAL_13052009" xfId="2030" xr:uid="{00000000-0005-0000-0000-00004E0D0000}"/>
    <cellStyle name="s_Acc (Dil) Matrix (2)_FM_dummyV4" xfId="2031" xr:uid="{00000000-0005-0000-0000-00004F0D0000}"/>
    <cellStyle name="s_Acc (Dil) Matrix (2)_lalur" xfId="2032" xr:uid="{00000000-0005-0000-0000-0000500D0000}"/>
    <cellStyle name="s_Acc (Dil) Matrix (2)_Leasing_V3" xfId="2033" xr:uid="{00000000-0005-0000-0000-0000510D0000}"/>
    <cellStyle name="s_Acc (Dil) Matrix (2)_MODELO PDP III" xfId="2034" xr:uid="{00000000-0005-0000-0000-0000520D0000}"/>
    <cellStyle name="s_Acc (Dil) Matrix (2)_ORÇ_2009" xfId="2035" xr:uid="{00000000-0005-0000-0000-0000530D0000}"/>
    <cellStyle name="s_Acc (Dil) Matrix (2)_Pasta2" xfId="2036" xr:uid="{00000000-0005-0000-0000-0000540D0000}"/>
    <cellStyle name="s_Ariz_Nevada (2)" xfId="2037" xr:uid="{00000000-0005-0000-0000-0000550D0000}"/>
    <cellStyle name="s_Ariz_Nevada (2)_1" xfId="2038" xr:uid="{00000000-0005-0000-0000-0000560D0000}"/>
    <cellStyle name="s_Ariz_Nevada (2)_1_Comparativo VP FIN v1_So 2008" xfId="7376" xr:uid="{00000000-0005-0000-0000-0000570D0000}"/>
    <cellStyle name="s_Ariz_Nevada (2)_1_Comparativo VP MKT 2008 v1_So 2008" xfId="7377" xr:uid="{00000000-0005-0000-0000-0000580D0000}"/>
    <cellStyle name="s_Ariz_Nevada (2)_1_Comparativo VP TEC 2008 v1_So 2008" xfId="7378" xr:uid="{00000000-0005-0000-0000-0000590D0000}"/>
    <cellStyle name="s_Ariz_Nevada (2)_1_Comparativo VP TEC 2008_Luiz Sergio" xfId="7379" xr:uid="{00000000-0005-0000-0000-00005A0D0000}"/>
    <cellStyle name="s_Ariz_Nevada (2)_1_Cópia de Modelo - Fluxo de Caixa Orcamento 09052009_V36_3" xfId="2039" xr:uid="{00000000-0005-0000-0000-00005B0D0000}"/>
    <cellStyle name="s_Ariz_Nevada (2)_1_Fluxo de Caixa Orcamento FINAL_13052009" xfId="2040" xr:uid="{00000000-0005-0000-0000-00005C0D0000}"/>
    <cellStyle name="s_Ariz_Nevada (2)_1_FM_dummyV4" xfId="2041" xr:uid="{00000000-0005-0000-0000-00005D0D0000}"/>
    <cellStyle name="s_Ariz_Nevada (2)_1_lalur" xfId="2042" xr:uid="{00000000-0005-0000-0000-00005E0D0000}"/>
    <cellStyle name="s_Ariz_Nevada (2)_1_Leasing_V3" xfId="2043" xr:uid="{00000000-0005-0000-0000-00005F0D0000}"/>
    <cellStyle name="s_Ariz_Nevada (2)_1_MODELO PDP III" xfId="2044" xr:uid="{00000000-0005-0000-0000-0000600D0000}"/>
    <cellStyle name="s_Ariz_Nevada (2)_1_ORÇ_2009" xfId="2045" xr:uid="{00000000-0005-0000-0000-0000610D0000}"/>
    <cellStyle name="s_Ariz_Nevada (2)_1_Pasta2" xfId="2046" xr:uid="{00000000-0005-0000-0000-0000620D0000}"/>
    <cellStyle name="s_Ariz_Nevada (2)_Comparativo VP FIN v1_So 2008" xfId="7380" xr:uid="{00000000-0005-0000-0000-0000630D0000}"/>
    <cellStyle name="s_Ariz_Nevada (2)_Comparativo VP MKT 2008 v1_So 2008" xfId="7381" xr:uid="{00000000-0005-0000-0000-0000640D0000}"/>
    <cellStyle name="s_Ariz_Nevada (2)_Comparativo VP TEC 2008 v1_So 2008" xfId="7382" xr:uid="{00000000-0005-0000-0000-0000650D0000}"/>
    <cellStyle name="s_Ariz_Nevada (2)_Comparativo VP TEC 2008_Luiz Sergio" xfId="7383" xr:uid="{00000000-0005-0000-0000-0000660D0000}"/>
    <cellStyle name="s_Ariz_Nevada (2)_Cópia de Modelo - Fluxo de Caixa Orcamento 09052009_V36_3" xfId="2047" xr:uid="{00000000-0005-0000-0000-0000670D0000}"/>
    <cellStyle name="s_Ariz_Nevada (2)_Fluxo de Caixa Orcamento FINAL_13052009" xfId="2048" xr:uid="{00000000-0005-0000-0000-0000680D0000}"/>
    <cellStyle name="s_Ariz_Nevada (2)_FM_dummyV4" xfId="2049" xr:uid="{00000000-0005-0000-0000-0000690D0000}"/>
    <cellStyle name="s_Ariz_Nevada (2)_lalur" xfId="2050" xr:uid="{00000000-0005-0000-0000-00006A0D0000}"/>
    <cellStyle name="s_Ariz_Nevada (2)_Leasing_V3" xfId="2051" xr:uid="{00000000-0005-0000-0000-00006B0D0000}"/>
    <cellStyle name="s_Ariz_Nevada (2)_MODELO PDP III" xfId="2052" xr:uid="{00000000-0005-0000-0000-00006C0D0000}"/>
    <cellStyle name="s_Ariz_Nevada (2)_ORÇ_2009" xfId="2053" xr:uid="{00000000-0005-0000-0000-00006D0D0000}"/>
    <cellStyle name="s_Ariz_Nevada (2)_Pasta2" xfId="2054" xr:uid="{00000000-0005-0000-0000-00006E0D0000}"/>
    <cellStyle name="s_Assumptions" xfId="2055" xr:uid="{00000000-0005-0000-0000-00006F0D0000}"/>
    <cellStyle name="s_Assumptions_Comparativo VP FIN v1_So 2008" xfId="7384" xr:uid="{00000000-0005-0000-0000-0000700D0000}"/>
    <cellStyle name="s_Assumptions_Comparativo VP MKT 2008 v1_So 2008" xfId="7385" xr:uid="{00000000-0005-0000-0000-0000710D0000}"/>
    <cellStyle name="s_Assumptions_Comparativo VP TEC 2008 v1_So 2008" xfId="7386" xr:uid="{00000000-0005-0000-0000-0000720D0000}"/>
    <cellStyle name="s_Assumptions_Comparativo VP TEC 2008_Luiz Sergio" xfId="7387" xr:uid="{00000000-0005-0000-0000-0000730D0000}"/>
    <cellStyle name="s_Assumptions_Cópia de Modelo - Fluxo de Caixa Orcamento 09052009_V36_3" xfId="2056" xr:uid="{00000000-0005-0000-0000-0000740D0000}"/>
    <cellStyle name="s_Assumptions_Fluxo de Caixa Orcamento FINAL_13052009" xfId="2057" xr:uid="{00000000-0005-0000-0000-0000750D0000}"/>
    <cellStyle name="s_Assumptions_FM_dummyV4" xfId="2058" xr:uid="{00000000-0005-0000-0000-0000760D0000}"/>
    <cellStyle name="s_Assumptions_lalur" xfId="2059" xr:uid="{00000000-0005-0000-0000-0000770D0000}"/>
    <cellStyle name="s_Assumptions_Leasing_V3" xfId="2060" xr:uid="{00000000-0005-0000-0000-0000780D0000}"/>
    <cellStyle name="s_Assumptions_MODELO PDP III" xfId="2061" xr:uid="{00000000-0005-0000-0000-0000790D0000}"/>
    <cellStyle name="s_Assumptions_ORÇ_2009" xfId="2062" xr:uid="{00000000-0005-0000-0000-00007A0D0000}"/>
    <cellStyle name="s_Assumptions_Pasta2" xfId="2063" xr:uid="{00000000-0005-0000-0000-00007B0D0000}"/>
    <cellStyle name="s_Assumptions_Q2 pipeline" xfId="2064" xr:uid="{00000000-0005-0000-0000-00007C0D0000}"/>
    <cellStyle name="s_Assumptions_Q2 pipeline 2" xfId="7388" xr:uid="{00000000-0005-0000-0000-00007D0D0000}"/>
    <cellStyle name="s_Assumptions_Q2 pipeline_Cópia de Modelo - Fluxo de Caixa Orcamento 09052009_V36_3" xfId="2065" xr:uid="{00000000-0005-0000-0000-00007E0D0000}"/>
    <cellStyle name="s_Assumptions_Q2 pipeline_Cópia de Modelo - Fluxo de Caixa Orcamento 09052009_V36_3 2" xfId="7389" xr:uid="{00000000-0005-0000-0000-00007F0D0000}"/>
    <cellStyle name="s_Assumptions_Q2 pipeline_Fluxo de Caixa Orcamento FINAL_13052009" xfId="2066" xr:uid="{00000000-0005-0000-0000-0000800D0000}"/>
    <cellStyle name="s_Assumptions_Q2 pipeline_Fluxo de Caixa Orcamento FINAL_13052009 2" xfId="7390" xr:uid="{00000000-0005-0000-0000-0000810D0000}"/>
    <cellStyle name="s_Assumptions_Q2 pipeline_FM_dummyV4" xfId="2067" xr:uid="{00000000-0005-0000-0000-0000820D0000}"/>
    <cellStyle name="s_Assumptions_Q2 pipeline_lalur" xfId="2068" xr:uid="{00000000-0005-0000-0000-0000830D0000}"/>
    <cellStyle name="s_Assumptions_Q2 pipeline_Leasing_V3" xfId="2069" xr:uid="{00000000-0005-0000-0000-0000840D0000}"/>
    <cellStyle name="s_Assumptions_Q2 pipeline_MODELO PDP III" xfId="2070" xr:uid="{00000000-0005-0000-0000-0000850D0000}"/>
    <cellStyle name="s_Assumptions_Q2 pipeline_ORÇ_2009" xfId="2071" xr:uid="{00000000-0005-0000-0000-0000860D0000}"/>
    <cellStyle name="s_Assumptions_Q2 pipeline_ORÇ_2009 2" xfId="7391" xr:uid="{00000000-0005-0000-0000-0000870D0000}"/>
    <cellStyle name="s_Assumptions_Q2 pipeline_Pasta2" xfId="2072" xr:uid="{00000000-0005-0000-0000-0000880D0000}"/>
    <cellStyle name="s_Assumptions_Q2 pipeline_Pasta2 2" xfId="7392" xr:uid="{00000000-0005-0000-0000-0000890D0000}"/>
    <cellStyle name="s_B_S_Ratios _B" xfId="2073" xr:uid="{00000000-0005-0000-0000-00008A0D0000}"/>
    <cellStyle name="s_B_S_Ratios _B_Comparativo VP FIN v1_So 2008" xfId="7393" xr:uid="{00000000-0005-0000-0000-00008B0D0000}"/>
    <cellStyle name="s_B_S_Ratios _B_Comparativo VP MKT 2008 v1_So 2008" xfId="7394" xr:uid="{00000000-0005-0000-0000-00008C0D0000}"/>
    <cellStyle name="s_B_S_Ratios _B_Comparativo VP TEC 2008 v1_So 2008" xfId="7395" xr:uid="{00000000-0005-0000-0000-00008D0D0000}"/>
    <cellStyle name="s_B_S_Ratios _B_Comparativo VP TEC 2008_Luiz Sergio" xfId="7396" xr:uid="{00000000-0005-0000-0000-00008E0D0000}"/>
    <cellStyle name="s_B_S_Ratios _B_Cópia de Modelo - Fluxo de Caixa Orcamento 09052009_V36_3" xfId="2074" xr:uid="{00000000-0005-0000-0000-00008F0D0000}"/>
    <cellStyle name="s_B_S_Ratios _B_Fluxo de Caixa Orcamento FINAL_13052009" xfId="2075" xr:uid="{00000000-0005-0000-0000-0000900D0000}"/>
    <cellStyle name="s_B_S_Ratios _B_FM_dummyV4" xfId="2076" xr:uid="{00000000-0005-0000-0000-0000910D0000}"/>
    <cellStyle name="s_B_S_Ratios _B_lalur" xfId="2077" xr:uid="{00000000-0005-0000-0000-0000920D0000}"/>
    <cellStyle name="s_B_S_Ratios _B_Leasing_V3" xfId="2078" xr:uid="{00000000-0005-0000-0000-0000930D0000}"/>
    <cellStyle name="s_B_S_Ratios _B_MODELO PDP III" xfId="2079" xr:uid="{00000000-0005-0000-0000-0000940D0000}"/>
    <cellStyle name="s_B_S_Ratios _B_ORÇ_2009" xfId="2080" xr:uid="{00000000-0005-0000-0000-0000950D0000}"/>
    <cellStyle name="s_B_S_Ratios _B_Pasta2" xfId="2081" xr:uid="{00000000-0005-0000-0000-0000960D0000}"/>
    <cellStyle name="s_B_S_Ratios _B_Q2 pipeline" xfId="2082" xr:uid="{00000000-0005-0000-0000-0000970D0000}"/>
    <cellStyle name="s_B_S_Ratios _B_Q2 pipeline 2" xfId="7397" xr:uid="{00000000-0005-0000-0000-0000980D0000}"/>
    <cellStyle name="s_B_S_Ratios _B_Q2 pipeline_Cópia de Modelo - Fluxo de Caixa Orcamento 09052009_V36_3" xfId="2083" xr:uid="{00000000-0005-0000-0000-0000990D0000}"/>
    <cellStyle name="s_B_S_Ratios _B_Q2 pipeline_Cópia de Modelo - Fluxo de Caixa Orcamento 09052009_V36_3 2" xfId="7398" xr:uid="{00000000-0005-0000-0000-00009A0D0000}"/>
    <cellStyle name="s_B_S_Ratios _B_Q2 pipeline_Fluxo de Caixa Orcamento FINAL_13052009" xfId="2084" xr:uid="{00000000-0005-0000-0000-00009B0D0000}"/>
    <cellStyle name="s_B_S_Ratios _B_Q2 pipeline_Fluxo de Caixa Orcamento FINAL_13052009 2" xfId="7399" xr:uid="{00000000-0005-0000-0000-00009C0D0000}"/>
    <cellStyle name="s_B_S_Ratios _B_Q2 pipeline_FM_dummyV4" xfId="2085" xr:uid="{00000000-0005-0000-0000-00009D0D0000}"/>
    <cellStyle name="s_B_S_Ratios _B_Q2 pipeline_lalur" xfId="2086" xr:uid="{00000000-0005-0000-0000-00009E0D0000}"/>
    <cellStyle name="s_B_S_Ratios _B_Q2 pipeline_Leasing_V3" xfId="2087" xr:uid="{00000000-0005-0000-0000-00009F0D0000}"/>
    <cellStyle name="s_B_S_Ratios _B_Q2 pipeline_MODELO PDP III" xfId="2088" xr:uid="{00000000-0005-0000-0000-0000A00D0000}"/>
    <cellStyle name="s_B_S_Ratios _B_Q2 pipeline_ORÇ_2009" xfId="2089" xr:uid="{00000000-0005-0000-0000-0000A10D0000}"/>
    <cellStyle name="s_B_S_Ratios _B_Q2 pipeline_ORÇ_2009 2" xfId="7400" xr:uid="{00000000-0005-0000-0000-0000A20D0000}"/>
    <cellStyle name="s_B_S_Ratios _B_Q2 pipeline_Pasta2" xfId="2090" xr:uid="{00000000-0005-0000-0000-0000A30D0000}"/>
    <cellStyle name="s_B_S_Ratios _B_Q2 pipeline_Pasta2 2" xfId="7401" xr:uid="{00000000-0005-0000-0000-0000A40D0000}"/>
    <cellStyle name="s_B_S_Ratios_T" xfId="2091" xr:uid="{00000000-0005-0000-0000-0000A50D0000}"/>
    <cellStyle name="s_B_S_Ratios_T_Comparativo VP FIN v1_So 2008" xfId="7402" xr:uid="{00000000-0005-0000-0000-0000A60D0000}"/>
    <cellStyle name="s_B_S_Ratios_T_Comparativo VP MKT 2008 v1_So 2008" xfId="7403" xr:uid="{00000000-0005-0000-0000-0000A70D0000}"/>
    <cellStyle name="s_B_S_Ratios_T_Comparativo VP TEC 2008 v1_So 2008" xfId="7404" xr:uid="{00000000-0005-0000-0000-0000A80D0000}"/>
    <cellStyle name="s_B_S_Ratios_T_Comparativo VP TEC 2008_Luiz Sergio" xfId="7405" xr:uid="{00000000-0005-0000-0000-0000A90D0000}"/>
    <cellStyle name="s_B_S_Ratios_T_Cópia de Modelo - Fluxo de Caixa Orcamento 09052009_V36_3" xfId="2092" xr:uid="{00000000-0005-0000-0000-0000AA0D0000}"/>
    <cellStyle name="s_B_S_Ratios_T_Fluxo de Caixa Orcamento FINAL_13052009" xfId="2093" xr:uid="{00000000-0005-0000-0000-0000AB0D0000}"/>
    <cellStyle name="s_B_S_Ratios_T_FM_dummyV4" xfId="2094" xr:uid="{00000000-0005-0000-0000-0000AC0D0000}"/>
    <cellStyle name="s_B_S_Ratios_T_lalur" xfId="2095" xr:uid="{00000000-0005-0000-0000-0000AD0D0000}"/>
    <cellStyle name="s_B_S_Ratios_T_Leasing_V3" xfId="2096" xr:uid="{00000000-0005-0000-0000-0000AE0D0000}"/>
    <cellStyle name="s_B_S_Ratios_T_MODELO PDP III" xfId="2097" xr:uid="{00000000-0005-0000-0000-0000AF0D0000}"/>
    <cellStyle name="s_B_S_Ratios_T_ORÇ_2009" xfId="2098" xr:uid="{00000000-0005-0000-0000-0000B00D0000}"/>
    <cellStyle name="s_B_S_Ratios_T_Pasta2" xfId="2099" xr:uid="{00000000-0005-0000-0000-0000B10D0000}"/>
    <cellStyle name="s_B_S_Ratios_T_Q2 pipeline" xfId="2100" xr:uid="{00000000-0005-0000-0000-0000B20D0000}"/>
    <cellStyle name="s_B_S_Ratios_T_Q2 pipeline 2" xfId="7406" xr:uid="{00000000-0005-0000-0000-0000B30D0000}"/>
    <cellStyle name="s_B_S_Ratios_T_Q2 pipeline_Cópia de Modelo - Fluxo de Caixa Orcamento 09052009_V36_3" xfId="2101" xr:uid="{00000000-0005-0000-0000-0000B40D0000}"/>
    <cellStyle name="s_B_S_Ratios_T_Q2 pipeline_Cópia de Modelo - Fluxo de Caixa Orcamento 09052009_V36_3 2" xfId="7407" xr:uid="{00000000-0005-0000-0000-0000B50D0000}"/>
    <cellStyle name="s_B_S_Ratios_T_Q2 pipeline_Fluxo de Caixa Orcamento FINAL_13052009" xfId="2102" xr:uid="{00000000-0005-0000-0000-0000B60D0000}"/>
    <cellStyle name="s_B_S_Ratios_T_Q2 pipeline_Fluxo de Caixa Orcamento FINAL_13052009 2" xfId="7408" xr:uid="{00000000-0005-0000-0000-0000B70D0000}"/>
    <cellStyle name="s_B_S_Ratios_T_Q2 pipeline_FM_dummyV4" xfId="2103" xr:uid="{00000000-0005-0000-0000-0000B80D0000}"/>
    <cellStyle name="s_B_S_Ratios_T_Q2 pipeline_lalur" xfId="2104" xr:uid="{00000000-0005-0000-0000-0000B90D0000}"/>
    <cellStyle name="s_B_S_Ratios_T_Q2 pipeline_Leasing_V3" xfId="2105" xr:uid="{00000000-0005-0000-0000-0000BA0D0000}"/>
    <cellStyle name="s_B_S_Ratios_T_Q2 pipeline_MODELO PDP III" xfId="2106" xr:uid="{00000000-0005-0000-0000-0000BB0D0000}"/>
    <cellStyle name="s_B_S_Ratios_T_Q2 pipeline_ORÇ_2009" xfId="2107" xr:uid="{00000000-0005-0000-0000-0000BC0D0000}"/>
    <cellStyle name="s_B_S_Ratios_T_Q2 pipeline_ORÇ_2009 2" xfId="7409" xr:uid="{00000000-0005-0000-0000-0000BD0D0000}"/>
    <cellStyle name="s_B_S_Ratios_T_Q2 pipeline_Pasta2" xfId="2108" xr:uid="{00000000-0005-0000-0000-0000BE0D0000}"/>
    <cellStyle name="s_B_S_Ratios_T_Q2 pipeline_Pasta2 2" xfId="7410" xr:uid="{00000000-0005-0000-0000-0000BF0D0000}"/>
    <cellStyle name="s_Bal Sheets" xfId="2109" xr:uid="{00000000-0005-0000-0000-0000C00D0000}"/>
    <cellStyle name="s_Bal Sheets (2)" xfId="2110" xr:uid="{00000000-0005-0000-0000-0000C10D0000}"/>
    <cellStyle name="s_Bal Sheets (2)_1" xfId="2111" xr:uid="{00000000-0005-0000-0000-0000C20D0000}"/>
    <cellStyle name="s_Bal Sheets (2)_1_Comparativo VP FIN v1_So 2008" xfId="7411" xr:uid="{00000000-0005-0000-0000-0000C30D0000}"/>
    <cellStyle name="s_Bal Sheets (2)_1_Comparativo VP MKT 2008 v1_So 2008" xfId="7412" xr:uid="{00000000-0005-0000-0000-0000C40D0000}"/>
    <cellStyle name="s_Bal Sheets (2)_1_Comparativo VP TEC 2008 v1_So 2008" xfId="7413" xr:uid="{00000000-0005-0000-0000-0000C50D0000}"/>
    <cellStyle name="s_Bal Sheets (2)_1_Comparativo VP TEC 2008_Luiz Sergio" xfId="7414" xr:uid="{00000000-0005-0000-0000-0000C60D0000}"/>
    <cellStyle name="s_Bal Sheets (2)_1_Cópia de Modelo - Fluxo de Caixa Orcamento 09052009_V36_3" xfId="2112" xr:uid="{00000000-0005-0000-0000-0000C70D0000}"/>
    <cellStyle name="s_Bal Sheets (2)_1_Fluxo de Caixa Orcamento FINAL_13052009" xfId="2113" xr:uid="{00000000-0005-0000-0000-0000C80D0000}"/>
    <cellStyle name="s_Bal Sheets (2)_1_FM_dummyV4" xfId="2114" xr:uid="{00000000-0005-0000-0000-0000C90D0000}"/>
    <cellStyle name="s_Bal Sheets (2)_1_lalur" xfId="2115" xr:uid="{00000000-0005-0000-0000-0000CA0D0000}"/>
    <cellStyle name="s_Bal Sheets (2)_1_Leasing_V3" xfId="2116" xr:uid="{00000000-0005-0000-0000-0000CB0D0000}"/>
    <cellStyle name="s_Bal Sheets (2)_1_MODELO PDP III" xfId="2117" xr:uid="{00000000-0005-0000-0000-0000CC0D0000}"/>
    <cellStyle name="s_Bal Sheets (2)_1_ORÇ_2009" xfId="2118" xr:uid="{00000000-0005-0000-0000-0000CD0D0000}"/>
    <cellStyle name="s_Bal Sheets (2)_1_Pasta2" xfId="2119" xr:uid="{00000000-0005-0000-0000-0000CE0D0000}"/>
    <cellStyle name="s_Bal Sheets (2)_Comparativo VP FIN v1_So 2008" xfId="7415" xr:uid="{00000000-0005-0000-0000-0000CF0D0000}"/>
    <cellStyle name="s_Bal Sheets (2)_Comparativo VP MKT 2008 v1_So 2008" xfId="7416" xr:uid="{00000000-0005-0000-0000-0000D00D0000}"/>
    <cellStyle name="s_Bal Sheets (2)_Comparativo VP TEC 2008 v1_So 2008" xfId="7417" xr:uid="{00000000-0005-0000-0000-0000D10D0000}"/>
    <cellStyle name="s_Bal Sheets (2)_Comparativo VP TEC 2008_Luiz Sergio" xfId="7418" xr:uid="{00000000-0005-0000-0000-0000D20D0000}"/>
    <cellStyle name="s_Bal Sheets (2)_Cópia de Modelo - Fluxo de Caixa Orcamento 09052009_V36_3" xfId="2120" xr:uid="{00000000-0005-0000-0000-0000D30D0000}"/>
    <cellStyle name="s_Bal Sheets (2)_Fluxo de Caixa Orcamento FINAL_13052009" xfId="2121" xr:uid="{00000000-0005-0000-0000-0000D40D0000}"/>
    <cellStyle name="s_Bal Sheets (2)_FM_dummyV4" xfId="2122" xr:uid="{00000000-0005-0000-0000-0000D50D0000}"/>
    <cellStyle name="s_Bal Sheets (2)_lalur" xfId="2123" xr:uid="{00000000-0005-0000-0000-0000D60D0000}"/>
    <cellStyle name="s_Bal Sheets (2)_Leasing_V3" xfId="2124" xr:uid="{00000000-0005-0000-0000-0000D70D0000}"/>
    <cellStyle name="s_Bal Sheets (2)_MODELO PDP III" xfId="2125" xr:uid="{00000000-0005-0000-0000-0000D80D0000}"/>
    <cellStyle name="s_Bal Sheets (2)_ORÇ_2009" xfId="2126" xr:uid="{00000000-0005-0000-0000-0000D90D0000}"/>
    <cellStyle name="s_Bal Sheets (2)_Pasta2" xfId="2127" xr:uid="{00000000-0005-0000-0000-0000DA0D0000}"/>
    <cellStyle name="s_Bal Sheets_1" xfId="2128" xr:uid="{00000000-0005-0000-0000-0000DB0D0000}"/>
    <cellStyle name="s_Bal Sheets_1_AM0909" xfId="2129" xr:uid="{00000000-0005-0000-0000-0000DC0D0000}"/>
    <cellStyle name="s_Bal Sheets_1_AM0909_Comparativo VP FIN v1_So 2008" xfId="7419" xr:uid="{00000000-0005-0000-0000-0000DD0D0000}"/>
    <cellStyle name="s_Bal Sheets_1_AM0909_Comparativo VP MKT 2008 v1_So 2008" xfId="7420" xr:uid="{00000000-0005-0000-0000-0000DE0D0000}"/>
    <cellStyle name="s_Bal Sheets_1_AM0909_Comparativo VP TEC 2008 v1_So 2008" xfId="7421" xr:uid="{00000000-0005-0000-0000-0000DF0D0000}"/>
    <cellStyle name="s_Bal Sheets_1_AM0909_Comparativo VP TEC 2008_Luiz Sergio" xfId="7422" xr:uid="{00000000-0005-0000-0000-0000E00D0000}"/>
    <cellStyle name="s_Bal Sheets_1_AM0909_Cópia de Modelo - Fluxo de Caixa Orcamento 09052009_V36_3" xfId="2130" xr:uid="{00000000-0005-0000-0000-0000E10D0000}"/>
    <cellStyle name="s_Bal Sheets_1_AM0909_Fluxo de Caixa Orcamento FINAL_13052009" xfId="2131" xr:uid="{00000000-0005-0000-0000-0000E20D0000}"/>
    <cellStyle name="s_Bal Sheets_1_AM0909_FM_dummyV4" xfId="2132" xr:uid="{00000000-0005-0000-0000-0000E30D0000}"/>
    <cellStyle name="s_Bal Sheets_1_AM0909_lalur" xfId="2133" xr:uid="{00000000-0005-0000-0000-0000E40D0000}"/>
    <cellStyle name="s_Bal Sheets_1_AM0909_Leasing_V3" xfId="2134" xr:uid="{00000000-0005-0000-0000-0000E50D0000}"/>
    <cellStyle name="s_Bal Sheets_1_AM0909_MODELO PDP III" xfId="2135" xr:uid="{00000000-0005-0000-0000-0000E60D0000}"/>
    <cellStyle name="s_Bal Sheets_1_AM0909_ORÇ_2009" xfId="2136" xr:uid="{00000000-0005-0000-0000-0000E70D0000}"/>
    <cellStyle name="s_Bal Sheets_1_AM0909_Pasta2" xfId="2137" xr:uid="{00000000-0005-0000-0000-0000E80D0000}"/>
    <cellStyle name="s_Bal Sheets_1_Brenner" xfId="2138" xr:uid="{00000000-0005-0000-0000-0000E90D0000}"/>
    <cellStyle name="s_Bal Sheets_1_Brenner_Comparativo VP FIN v1_So 2008" xfId="7423" xr:uid="{00000000-0005-0000-0000-0000EA0D0000}"/>
    <cellStyle name="s_Bal Sheets_1_Brenner_Comparativo VP MKT 2008 v1_So 2008" xfId="7424" xr:uid="{00000000-0005-0000-0000-0000EB0D0000}"/>
    <cellStyle name="s_Bal Sheets_1_Brenner_Comparativo VP TEC 2008 v1_So 2008" xfId="7425" xr:uid="{00000000-0005-0000-0000-0000EC0D0000}"/>
    <cellStyle name="s_Bal Sheets_1_Brenner_Comparativo VP TEC 2008_Luiz Sergio" xfId="7426" xr:uid="{00000000-0005-0000-0000-0000ED0D0000}"/>
    <cellStyle name="s_Bal Sheets_1_Brenner_Cópia de Modelo - Fluxo de Caixa Orcamento 09052009_V36_3" xfId="2139" xr:uid="{00000000-0005-0000-0000-0000EE0D0000}"/>
    <cellStyle name="s_Bal Sheets_1_Brenner_Fluxo de Caixa Orcamento FINAL_13052009" xfId="2140" xr:uid="{00000000-0005-0000-0000-0000EF0D0000}"/>
    <cellStyle name="s_Bal Sheets_1_Brenner_FM_dummyV4" xfId="2141" xr:uid="{00000000-0005-0000-0000-0000F00D0000}"/>
    <cellStyle name="s_Bal Sheets_1_Brenner_lalur" xfId="2142" xr:uid="{00000000-0005-0000-0000-0000F10D0000}"/>
    <cellStyle name="s_Bal Sheets_1_Brenner_Leasing_V3" xfId="2143" xr:uid="{00000000-0005-0000-0000-0000F20D0000}"/>
    <cellStyle name="s_Bal Sheets_1_Brenner_MODELO PDP III" xfId="2144" xr:uid="{00000000-0005-0000-0000-0000F30D0000}"/>
    <cellStyle name="s_Bal Sheets_1_Brenner_ORÇ_2009" xfId="2145" xr:uid="{00000000-0005-0000-0000-0000F40D0000}"/>
    <cellStyle name="s_Bal Sheets_1_Brenner_Pasta2" xfId="2146" xr:uid="{00000000-0005-0000-0000-0000F50D0000}"/>
    <cellStyle name="s_Bal Sheets_1_Comparativo VP FIN v1_So 2008" xfId="7427" xr:uid="{00000000-0005-0000-0000-0000F60D0000}"/>
    <cellStyle name="s_Bal Sheets_1_Comparativo VP MKT 2008 v1_So 2008" xfId="7428" xr:uid="{00000000-0005-0000-0000-0000F70D0000}"/>
    <cellStyle name="s_Bal Sheets_1_Comparativo VP TEC 2008 v1_So 2008" xfId="7429" xr:uid="{00000000-0005-0000-0000-0000F80D0000}"/>
    <cellStyle name="s_Bal Sheets_1_Comparativo VP TEC 2008_Luiz Sergio" xfId="7430" xr:uid="{00000000-0005-0000-0000-0000F90D0000}"/>
    <cellStyle name="s_Bal Sheets_1_Cópia de Modelo - Fluxo de Caixa Orcamento 09052009_V36_3" xfId="2147" xr:uid="{00000000-0005-0000-0000-0000FA0D0000}"/>
    <cellStyle name="s_Bal Sheets_1_Fluxo de Caixa Orcamento FINAL_13052009" xfId="2148" xr:uid="{00000000-0005-0000-0000-0000FB0D0000}"/>
    <cellStyle name="s_Bal Sheets_1_FM_dummyV4" xfId="2149" xr:uid="{00000000-0005-0000-0000-0000FC0D0000}"/>
    <cellStyle name="s_Bal Sheets_1_lalur" xfId="2150" xr:uid="{00000000-0005-0000-0000-0000FD0D0000}"/>
    <cellStyle name="s_Bal Sheets_1_Leasing_V3" xfId="2151" xr:uid="{00000000-0005-0000-0000-0000FE0D0000}"/>
    <cellStyle name="s_Bal Sheets_1_MODELO PDP III" xfId="2152" xr:uid="{00000000-0005-0000-0000-0000FF0D0000}"/>
    <cellStyle name="s_Bal Sheets_1_ORÇ_2009" xfId="2153" xr:uid="{00000000-0005-0000-0000-0000000E0000}"/>
    <cellStyle name="s_Bal Sheets_1_Pasta2" xfId="2154" xr:uid="{00000000-0005-0000-0000-0000010E0000}"/>
    <cellStyle name="s_Bal Sheets_2" xfId="2155" xr:uid="{00000000-0005-0000-0000-0000020E0000}"/>
    <cellStyle name="s_Bal Sheets_2_Comparativo VP FIN v1_So 2008" xfId="7431" xr:uid="{00000000-0005-0000-0000-0000030E0000}"/>
    <cellStyle name="s_Bal Sheets_2_Comparativo VP MKT 2008 v1_So 2008" xfId="7432" xr:uid="{00000000-0005-0000-0000-0000040E0000}"/>
    <cellStyle name="s_Bal Sheets_2_Comparativo VP TEC 2008 v1_So 2008" xfId="7433" xr:uid="{00000000-0005-0000-0000-0000050E0000}"/>
    <cellStyle name="s_Bal Sheets_2_Comparativo VP TEC 2008_Luiz Sergio" xfId="7434" xr:uid="{00000000-0005-0000-0000-0000060E0000}"/>
    <cellStyle name="s_Bal Sheets_2_Cópia de Modelo - Fluxo de Caixa Orcamento 09052009_V36_3" xfId="2156" xr:uid="{00000000-0005-0000-0000-0000070E0000}"/>
    <cellStyle name="s_Bal Sheets_2_Fluxo de Caixa Orcamento FINAL_13052009" xfId="2157" xr:uid="{00000000-0005-0000-0000-0000080E0000}"/>
    <cellStyle name="s_Bal Sheets_2_FM_dummyV4" xfId="2158" xr:uid="{00000000-0005-0000-0000-0000090E0000}"/>
    <cellStyle name="s_Bal Sheets_2_lalur" xfId="2159" xr:uid="{00000000-0005-0000-0000-00000A0E0000}"/>
    <cellStyle name="s_Bal Sheets_2_Leasing_V3" xfId="2160" xr:uid="{00000000-0005-0000-0000-00000B0E0000}"/>
    <cellStyle name="s_Bal Sheets_2_MODELO PDP III" xfId="2161" xr:uid="{00000000-0005-0000-0000-00000C0E0000}"/>
    <cellStyle name="s_Bal Sheets_2_ORÇ_2009" xfId="2162" xr:uid="{00000000-0005-0000-0000-00000D0E0000}"/>
    <cellStyle name="s_Bal Sheets_2_Pasta2" xfId="2163" xr:uid="{00000000-0005-0000-0000-00000E0E0000}"/>
    <cellStyle name="s_Bal Sheets_AM0909" xfId="2164" xr:uid="{00000000-0005-0000-0000-00000F0E0000}"/>
    <cellStyle name="s_Bal Sheets_AM0909_Comparativo VP FIN v1_So 2008" xfId="7435" xr:uid="{00000000-0005-0000-0000-0000100E0000}"/>
    <cellStyle name="s_Bal Sheets_AM0909_Comparativo VP MKT 2008 v1_So 2008" xfId="7436" xr:uid="{00000000-0005-0000-0000-0000110E0000}"/>
    <cellStyle name="s_Bal Sheets_AM0909_Comparativo VP TEC 2008 v1_So 2008" xfId="7437" xr:uid="{00000000-0005-0000-0000-0000120E0000}"/>
    <cellStyle name="s_Bal Sheets_AM0909_Comparativo VP TEC 2008_Luiz Sergio" xfId="7438" xr:uid="{00000000-0005-0000-0000-0000130E0000}"/>
    <cellStyle name="s_Bal Sheets_AM0909_Cópia de Modelo - Fluxo de Caixa Orcamento 09052009_V36_3" xfId="2165" xr:uid="{00000000-0005-0000-0000-0000140E0000}"/>
    <cellStyle name="s_Bal Sheets_AM0909_Fluxo de Caixa Orcamento FINAL_13052009" xfId="2166" xr:uid="{00000000-0005-0000-0000-0000150E0000}"/>
    <cellStyle name="s_Bal Sheets_AM0909_FM_dummyV4" xfId="2167" xr:uid="{00000000-0005-0000-0000-0000160E0000}"/>
    <cellStyle name="s_Bal Sheets_AM0909_lalur" xfId="2168" xr:uid="{00000000-0005-0000-0000-0000170E0000}"/>
    <cellStyle name="s_Bal Sheets_AM0909_Leasing_V3" xfId="2169" xr:uid="{00000000-0005-0000-0000-0000180E0000}"/>
    <cellStyle name="s_Bal Sheets_AM0909_MODELO PDP III" xfId="2170" xr:uid="{00000000-0005-0000-0000-0000190E0000}"/>
    <cellStyle name="s_Bal Sheets_AM0909_ORÇ_2009" xfId="2171" xr:uid="{00000000-0005-0000-0000-00001A0E0000}"/>
    <cellStyle name="s_Bal Sheets_AM0909_Pasta2" xfId="2172" xr:uid="{00000000-0005-0000-0000-00001B0E0000}"/>
    <cellStyle name="s_Bal Sheets_Brenner" xfId="2173" xr:uid="{00000000-0005-0000-0000-00001C0E0000}"/>
    <cellStyle name="s_Bal Sheets_Brenner_Comparativo VP FIN v1_So 2008" xfId="7439" xr:uid="{00000000-0005-0000-0000-00001D0E0000}"/>
    <cellStyle name="s_Bal Sheets_Brenner_Comparativo VP MKT 2008 v1_So 2008" xfId="7440" xr:uid="{00000000-0005-0000-0000-00001E0E0000}"/>
    <cellStyle name="s_Bal Sheets_Brenner_Comparativo VP TEC 2008 v1_So 2008" xfId="7441" xr:uid="{00000000-0005-0000-0000-00001F0E0000}"/>
    <cellStyle name="s_Bal Sheets_Brenner_Comparativo VP TEC 2008_Luiz Sergio" xfId="7442" xr:uid="{00000000-0005-0000-0000-0000200E0000}"/>
    <cellStyle name="s_Bal Sheets_Brenner_Cópia de Modelo - Fluxo de Caixa Orcamento 09052009_V36_3" xfId="2174" xr:uid="{00000000-0005-0000-0000-0000210E0000}"/>
    <cellStyle name="s_Bal Sheets_Brenner_Fluxo de Caixa Orcamento FINAL_13052009" xfId="2175" xr:uid="{00000000-0005-0000-0000-0000220E0000}"/>
    <cellStyle name="s_Bal Sheets_Brenner_FM_dummyV4" xfId="2176" xr:uid="{00000000-0005-0000-0000-0000230E0000}"/>
    <cellStyle name="s_Bal Sheets_Brenner_lalur" xfId="2177" xr:uid="{00000000-0005-0000-0000-0000240E0000}"/>
    <cellStyle name="s_Bal Sheets_Brenner_Leasing_V3" xfId="2178" xr:uid="{00000000-0005-0000-0000-0000250E0000}"/>
    <cellStyle name="s_Bal Sheets_Brenner_MODELO PDP III" xfId="2179" xr:uid="{00000000-0005-0000-0000-0000260E0000}"/>
    <cellStyle name="s_Bal Sheets_Brenner_ORÇ_2009" xfId="2180" xr:uid="{00000000-0005-0000-0000-0000270E0000}"/>
    <cellStyle name="s_Bal Sheets_Brenner_Pasta2" xfId="2181" xr:uid="{00000000-0005-0000-0000-0000280E0000}"/>
    <cellStyle name="s_Bal Sheets_Comparativo VP FIN v1_So 2008" xfId="7443" xr:uid="{00000000-0005-0000-0000-0000290E0000}"/>
    <cellStyle name="s_Bal Sheets_Comparativo VP MKT 2008 v1_So 2008" xfId="7444" xr:uid="{00000000-0005-0000-0000-00002A0E0000}"/>
    <cellStyle name="s_Bal Sheets_Comparativo VP TEC 2008 v1_So 2008" xfId="7445" xr:uid="{00000000-0005-0000-0000-00002B0E0000}"/>
    <cellStyle name="s_Bal Sheets_Comparativo VP TEC 2008_Luiz Sergio" xfId="7446" xr:uid="{00000000-0005-0000-0000-00002C0E0000}"/>
    <cellStyle name="s_Bal Sheets_Cópia de Modelo - Fluxo de Caixa Orcamento 09052009_V36_3" xfId="2182" xr:uid="{00000000-0005-0000-0000-00002D0E0000}"/>
    <cellStyle name="s_Bal Sheets_Fluxo de Caixa Orcamento FINAL_13052009" xfId="2183" xr:uid="{00000000-0005-0000-0000-00002E0E0000}"/>
    <cellStyle name="s_Bal Sheets_FM_dummyV4" xfId="2184" xr:uid="{00000000-0005-0000-0000-00002F0E0000}"/>
    <cellStyle name="s_Bal Sheets_lalur" xfId="2185" xr:uid="{00000000-0005-0000-0000-0000300E0000}"/>
    <cellStyle name="s_Bal Sheets_Leasing_V3" xfId="2186" xr:uid="{00000000-0005-0000-0000-0000310E0000}"/>
    <cellStyle name="s_Bal Sheets_MODELO PDP III" xfId="2187" xr:uid="{00000000-0005-0000-0000-0000320E0000}"/>
    <cellStyle name="s_Bal Sheets_ORÇ_2009" xfId="2188" xr:uid="{00000000-0005-0000-0000-0000330E0000}"/>
    <cellStyle name="s_Bal Sheets_Pasta2" xfId="2189" xr:uid="{00000000-0005-0000-0000-0000340E0000}"/>
    <cellStyle name="s_Base Apresentação" xfId="7447" xr:uid="{00000000-0005-0000-0000-0000350E0000}"/>
    <cellStyle name="s_Base Apresentação_Base ITR Set-10 - Ajustes Resmat" xfId="7448" xr:uid="{00000000-0005-0000-0000-0000360E0000}"/>
    <cellStyle name="s_But813" xfId="2190" xr:uid="{00000000-0005-0000-0000-0000370E0000}"/>
    <cellStyle name="s_But813_Comparativo VP FIN v1_So 2008" xfId="7449" xr:uid="{00000000-0005-0000-0000-0000380E0000}"/>
    <cellStyle name="s_But813_Comparativo VP MKT 2008 v1_So 2008" xfId="7450" xr:uid="{00000000-0005-0000-0000-0000390E0000}"/>
    <cellStyle name="s_But813_Comparativo VP TEC 2008 v1_So 2008" xfId="7451" xr:uid="{00000000-0005-0000-0000-00003A0E0000}"/>
    <cellStyle name="s_But813_Comparativo VP TEC 2008_Luiz Sergio" xfId="7452" xr:uid="{00000000-0005-0000-0000-00003B0E0000}"/>
    <cellStyle name="s_But813_Cópia de Modelo - Fluxo de Caixa Orcamento 09052009_V36_3" xfId="2191" xr:uid="{00000000-0005-0000-0000-00003C0E0000}"/>
    <cellStyle name="s_But813_Fluxo de Caixa Orcamento FINAL_13052009" xfId="2192" xr:uid="{00000000-0005-0000-0000-00003D0E0000}"/>
    <cellStyle name="s_But813_FM_dummyV4" xfId="2193" xr:uid="{00000000-0005-0000-0000-00003E0E0000}"/>
    <cellStyle name="s_But813_lalur" xfId="2194" xr:uid="{00000000-0005-0000-0000-00003F0E0000}"/>
    <cellStyle name="s_But813_Leasing_V3" xfId="2195" xr:uid="{00000000-0005-0000-0000-0000400E0000}"/>
    <cellStyle name="s_But813_MODELO PDP III" xfId="2196" xr:uid="{00000000-0005-0000-0000-0000410E0000}"/>
    <cellStyle name="s_But813_ORÇ_2009" xfId="2197" xr:uid="{00000000-0005-0000-0000-0000420E0000}"/>
    <cellStyle name="s_But813_Pasta2" xfId="2198" xr:uid="{00000000-0005-0000-0000-0000430E0000}"/>
    <cellStyle name="s_But925" xfId="2199" xr:uid="{00000000-0005-0000-0000-0000440E0000}"/>
    <cellStyle name="s_But925_Comparativo VP FIN v1_So 2008" xfId="7453" xr:uid="{00000000-0005-0000-0000-0000450E0000}"/>
    <cellStyle name="s_But925_Comparativo VP MKT 2008 v1_So 2008" xfId="7454" xr:uid="{00000000-0005-0000-0000-0000460E0000}"/>
    <cellStyle name="s_But925_Comparativo VP TEC 2008 v1_So 2008" xfId="7455" xr:uid="{00000000-0005-0000-0000-0000470E0000}"/>
    <cellStyle name="s_But925_Comparativo VP TEC 2008_Luiz Sergio" xfId="7456" xr:uid="{00000000-0005-0000-0000-0000480E0000}"/>
    <cellStyle name="s_But925_Cópia de Modelo - Fluxo de Caixa Orcamento 09052009_V36_3" xfId="2200" xr:uid="{00000000-0005-0000-0000-0000490E0000}"/>
    <cellStyle name="s_But925_Fluxo de Caixa Orcamento FINAL_13052009" xfId="2201" xr:uid="{00000000-0005-0000-0000-00004A0E0000}"/>
    <cellStyle name="s_But925_FM_dummyV4" xfId="2202" xr:uid="{00000000-0005-0000-0000-00004B0E0000}"/>
    <cellStyle name="s_But925_lalur" xfId="2203" xr:uid="{00000000-0005-0000-0000-00004C0E0000}"/>
    <cellStyle name="s_But925_Leasing_V3" xfId="2204" xr:uid="{00000000-0005-0000-0000-00004D0E0000}"/>
    <cellStyle name="s_But925_MODELO PDP III" xfId="2205" xr:uid="{00000000-0005-0000-0000-00004E0E0000}"/>
    <cellStyle name="s_But925_ORÇ_2009" xfId="2206" xr:uid="{00000000-0005-0000-0000-00004F0E0000}"/>
    <cellStyle name="s_But925_Pasta2" xfId="2207" xr:uid="{00000000-0005-0000-0000-0000500E0000}"/>
    <cellStyle name="s_CA Cases (2)" xfId="2208" xr:uid="{00000000-0005-0000-0000-0000510E0000}"/>
    <cellStyle name="s_CA Cases (2)_1" xfId="2209" xr:uid="{00000000-0005-0000-0000-0000520E0000}"/>
    <cellStyle name="s_CA Cases (2)_1_Comparativo VP FIN v1_So 2008" xfId="7457" xr:uid="{00000000-0005-0000-0000-0000530E0000}"/>
    <cellStyle name="s_CA Cases (2)_1_Comparativo VP MKT 2008 v1_So 2008" xfId="7458" xr:uid="{00000000-0005-0000-0000-0000540E0000}"/>
    <cellStyle name="s_CA Cases (2)_1_Comparativo VP TEC 2008 v1_So 2008" xfId="7459" xr:uid="{00000000-0005-0000-0000-0000550E0000}"/>
    <cellStyle name="s_CA Cases (2)_1_Comparativo VP TEC 2008_Luiz Sergio" xfId="7460" xr:uid="{00000000-0005-0000-0000-0000560E0000}"/>
    <cellStyle name="s_CA Cases (2)_1_Cópia de Modelo - Fluxo de Caixa Orcamento 09052009_V36_3" xfId="2210" xr:uid="{00000000-0005-0000-0000-0000570E0000}"/>
    <cellStyle name="s_CA Cases (2)_1_Fluxo de Caixa Orcamento FINAL_13052009" xfId="2211" xr:uid="{00000000-0005-0000-0000-0000580E0000}"/>
    <cellStyle name="s_CA Cases (2)_1_FM_dummyV4" xfId="2212" xr:uid="{00000000-0005-0000-0000-0000590E0000}"/>
    <cellStyle name="s_CA Cases (2)_1_lalur" xfId="2213" xr:uid="{00000000-0005-0000-0000-00005A0E0000}"/>
    <cellStyle name="s_CA Cases (2)_1_Leasing_V3" xfId="2214" xr:uid="{00000000-0005-0000-0000-00005B0E0000}"/>
    <cellStyle name="s_CA Cases (2)_1_MODELO PDP III" xfId="2215" xr:uid="{00000000-0005-0000-0000-00005C0E0000}"/>
    <cellStyle name="s_CA Cases (2)_1_ORÇ_2009" xfId="2216" xr:uid="{00000000-0005-0000-0000-00005D0E0000}"/>
    <cellStyle name="s_CA Cases (2)_1_Pasta2" xfId="2217" xr:uid="{00000000-0005-0000-0000-00005E0E0000}"/>
    <cellStyle name="s_CA Cases (2)_Celtic DCF" xfId="2218" xr:uid="{00000000-0005-0000-0000-00005F0E0000}"/>
    <cellStyle name="s_CA Cases (2)_Celtic DCF Inputs" xfId="2219" xr:uid="{00000000-0005-0000-0000-0000600E0000}"/>
    <cellStyle name="s_CA Cases (2)_Celtic DCF Inputs_Comparativo VP FIN v1_So 2008" xfId="7461" xr:uid="{00000000-0005-0000-0000-0000610E0000}"/>
    <cellStyle name="s_CA Cases (2)_Celtic DCF Inputs_Comparativo VP MKT 2008 v1_So 2008" xfId="7462" xr:uid="{00000000-0005-0000-0000-0000620E0000}"/>
    <cellStyle name="s_CA Cases (2)_Celtic DCF Inputs_Comparativo VP TEC 2008 v1_So 2008" xfId="7463" xr:uid="{00000000-0005-0000-0000-0000630E0000}"/>
    <cellStyle name="s_CA Cases (2)_Celtic DCF Inputs_Comparativo VP TEC 2008_Luiz Sergio" xfId="7464" xr:uid="{00000000-0005-0000-0000-0000640E0000}"/>
    <cellStyle name="s_CA Cases (2)_Celtic DCF Inputs_Cópia de Modelo - Fluxo de Caixa Orcamento 09052009_V36_3" xfId="2220" xr:uid="{00000000-0005-0000-0000-0000650E0000}"/>
    <cellStyle name="s_CA Cases (2)_Celtic DCF Inputs_Fluxo de Caixa Orcamento FINAL_13052009" xfId="2221" xr:uid="{00000000-0005-0000-0000-0000660E0000}"/>
    <cellStyle name="s_CA Cases (2)_Celtic DCF Inputs_FM_dummyV4" xfId="2222" xr:uid="{00000000-0005-0000-0000-0000670E0000}"/>
    <cellStyle name="s_CA Cases (2)_Celtic DCF Inputs_lalur" xfId="2223" xr:uid="{00000000-0005-0000-0000-0000680E0000}"/>
    <cellStyle name="s_CA Cases (2)_Celtic DCF Inputs_Leasing_V3" xfId="2224" xr:uid="{00000000-0005-0000-0000-0000690E0000}"/>
    <cellStyle name="s_CA Cases (2)_Celtic DCF Inputs_MODELO PDP III" xfId="2225" xr:uid="{00000000-0005-0000-0000-00006A0E0000}"/>
    <cellStyle name="s_CA Cases (2)_Celtic DCF Inputs_ORÇ_2009" xfId="2226" xr:uid="{00000000-0005-0000-0000-00006B0E0000}"/>
    <cellStyle name="s_CA Cases (2)_Celtic DCF Inputs_Pasta2" xfId="2227" xr:uid="{00000000-0005-0000-0000-00006C0E0000}"/>
    <cellStyle name="s_CA Cases (2)_Celtic DCF_Comparativo VP FIN v1_So 2008" xfId="7465" xr:uid="{00000000-0005-0000-0000-00006D0E0000}"/>
    <cellStyle name="s_CA Cases (2)_Celtic DCF_Comparativo VP MKT 2008 v1_So 2008" xfId="7466" xr:uid="{00000000-0005-0000-0000-00006E0E0000}"/>
    <cellStyle name="s_CA Cases (2)_Celtic DCF_Comparativo VP TEC 2008 v1_So 2008" xfId="7467" xr:uid="{00000000-0005-0000-0000-00006F0E0000}"/>
    <cellStyle name="s_CA Cases (2)_Celtic DCF_Comparativo VP TEC 2008_Luiz Sergio" xfId="7468" xr:uid="{00000000-0005-0000-0000-0000700E0000}"/>
    <cellStyle name="s_CA Cases (2)_Celtic DCF_Cópia de Modelo - Fluxo de Caixa Orcamento 09052009_V36_3" xfId="2228" xr:uid="{00000000-0005-0000-0000-0000710E0000}"/>
    <cellStyle name="s_CA Cases (2)_Celtic DCF_Fluxo de Caixa Orcamento FINAL_13052009" xfId="2229" xr:uid="{00000000-0005-0000-0000-0000720E0000}"/>
    <cellStyle name="s_CA Cases (2)_Celtic DCF_FM_dummyV4" xfId="2230" xr:uid="{00000000-0005-0000-0000-0000730E0000}"/>
    <cellStyle name="s_CA Cases (2)_Celtic DCF_lalur" xfId="2231" xr:uid="{00000000-0005-0000-0000-0000740E0000}"/>
    <cellStyle name="s_CA Cases (2)_Celtic DCF_Leasing_V3" xfId="2232" xr:uid="{00000000-0005-0000-0000-0000750E0000}"/>
    <cellStyle name="s_CA Cases (2)_Celtic DCF_MODELO PDP III" xfId="2233" xr:uid="{00000000-0005-0000-0000-0000760E0000}"/>
    <cellStyle name="s_CA Cases (2)_Celtic DCF_ORÇ_2009" xfId="2234" xr:uid="{00000000-0005-0000-0000-0000770E0000}"/>
    <cellStyle name="s_CA Cases (2)_Celtic DCF_Pasta2" xfId="2235" xr:uid="{00000000-0005-0000-0000-0000780E0000}"/>
    <cellStyle name="s_CA Cases (2)_Comparativo VP FIN v1_So 2008" xfId="7469" xr:uid="{00000000-0005-0000-0000-0000790E0000}"/>
    <cellStyle name="s_CA Cases (2)_Comparativo VP MKT 2008 v1_So 2008" xfId="7470" xr:uid="{00000000-0005-0000-0000-00007A0E0000}"/>
    <cellStyle name="s_CA Cases (2)_Comparativo VP TEC 2008 v1_So 2008" xfId="7471" xr:uid="{00000000-0005-0000-0000-00007B0E0000}"/>
    <cellStyle name="s_CA Cases (2)_Comparativo VP TEC 2008_Luiz Sergio" xfId="7472" xr:uid="{00000000-0005-0000-0000-00007C0E0000}"/>
    <cellStyle name="s_CA Cases (2)_Cópia de Modelo - Fluxo de Caixa Orcamento 09052009_V36_3" xfId="2236" xr:uid="{00000000-0005-0000-0000-00007D0E0000}"/>
    <cellStyle name="s_CA Cases (2)_Fluxo de Caixa Orcamento FINAL_13052009" xfId="2237" xr:uid="{00000000-0005-0000-0000-00007E0E0000}"/>
    <cellStyle name="s_CA Cases (2)_FM_dummyV4" xfId="2238" xr:uid="{00000000-0005-0000-0000-00007F0E0000}"/>
    <cellStyle name="s_CA Cases (2)_lalur" xfId="2239" xr:uid="{00000000-0005-0000-0000-0000800E0000}"/>
    <cellStyle name="s_CA Cases (2)_Leasing_V3" xfId="2240" xr:uid="{00000000-0005-0000-0000-0000810E0000}"/>
    <cellStyle name="s_CA Cases (2)_MODELO PDP III" xfId="2241" xr:uid="{00000000-0005-0000-0000-0000820E0000}"/>
    <cellStyle name="s_CA Cases (2)_ORÇ_2009" xfId="2242" xr:uid="{00000000-0005-0000-0000-0000830E0000}"/>
    <cellStyle name="s_CA Cases (2)_Pasta2" xfId="2243" xr:uid="{00000000-0005-0000-0000-0000840E0000}"/>
    <cellStyle name="s_CA Cases (2)_Valuation Summary" xfId="2244" xr:uid="{00000000-0005-0000-0000-0000850E0000}"/>
    <cellStyle name="s_CA Cases (2)_Valuation Summary_Comparativo VP FIN v1_So 2008" xfId="7473" xr:uid="{00000000-0005-0000-0000-0000860E0000}"/>
    <cellStyle name="s_CA Cases (2)_Valuation Summary_Comparativo VP MKT 2008 v1_So 2008" xfId="7474" xr:uid="{00000000-0005-0000-0000-0000870E0000}"/>
    <cellStyle name="s_CA Cases (2)_Valuation Summary_Comparativo VP TEC 2008 v1_So 2008" xfId="7475" xr:uid="{00000000-0005-0000-0000-0000880E0000}"/>
    <cellStyle name="s_CA Cases (2)_Valuation Summary_Comparativo VP TEC 2008_Luiz Sergio" xfId="7476" xr:uid="{00000000-0005-0000-0000-0000890E0000}"/>
    <cellStyle name="s_CA Cases (2)_Valuation Summary_Cópia de Modelo - Fluxo de Caixa Orcamento 09052009_V36_3" xfId="2245" xr:uid="{00000000-0005-0000-0000-00008A0E0000}"/>
    <cellStyle name="s_CA Cases (2)_Valuation Summary_Fluxo de Caixa Orcamento FINAL_13052009" xfId="2246" xr:uid="{00000000-0005-0000-0000-00008B0E0000}"/>
    <cellStyle name="s_CA Cases (2)_Valuation Summary_FM_dummyV4" xfId="2247" xr:uid="{00000000-0005-0000-0000-00008C0E0000}"/>
    <cellStyle name="s_CA Cases (2)_Valuation Summary_lalur" xfId="2248" xr:uid="{00000000-0005-0000-0000-00008D0E0000}"/>
    <cellStyle name="s_CA Cases (2)_Valuation Summary_Leasing_V3" xfId="2249" xr:uid="{00000000-0005-0000-0000-00008E0E0000}"/>
    <cellStyle name="s_CA Cases (2)_Valuation Summary_MODELO PDP III" xfId="2250" xr:uid="{00000000-0005-0000-0000-00008F0E0000}"/>
    <cellStyle name="s_CA Cases (2)_Valuation Summary_ORÇ_2009" xfId="2251" xr:uid="{00000000-0005-0000-0000-0000900E0000}"/>
    <cellStyle name="s_CA Cases (2)_Valuation Summary_Pasta2" xfId="2252" xr:uid="{00000000-0005-0000-0000-0000910E0000}"/>
    <cellStyle name="s_Cal. (2)" xfId="2253" xr:uid="{00000000-0005-0000-0000-0000920E0000}"/>
    <cellStyle name="s_Cal. (2)_1" xfId="2254" xr:uid="{00000000-0005-0000-0000-0000930E0000}"/>
    <cellStyle name="s_Cal. (2)_1_Comparativo VP FIN v1_So 2008" xfId="7477" xr:uid="{00000000-0005-0000-0000-0000940E0000}"/>
    <cellStyle name="s_Cal. (2)_1_Comparativo VP MKT 2008 v1_So 2008" xfId="7478" xr:uid="{00000000-0005-0000-0000-0000950E0000}"/>
    <cellStyle name="s_Cal. (2)_1_Comparativo VP TEC 2008 v1_So 2008" xfId="7479" xr:uid="{00000000-0005-0000-0000-0000960E0000}"/>
    <cellStyle name="s_Cal. (2)_1_Comparativo VP TEC 2008_Luiz Sergio" xfId="7480" xr:uid="{00000000-0005-0000-0000-0000970E0000}"/>
    <cellStyle name="s_Cal. (2)_1_Cópia de Modelo - Fluxo de Caixa Orcamento 09052009_V36_3" xfId="2255" xr:uid="{00000000-0005-0000-0000-0000980E0000}"/>
    <cellStyle name="s_Cal. (2)_1_Fluxo de Caixa Orcamento FINAL_13052009" xfId="2256" xr:uid="{00000000-0005-0000-0000-0000990E0000}"/>
    <cellStyle name="s_Cal. (2)_1_FM_dummyV4" xfId="2257" xr:uid="{00000000-0005-0000-0000-00009A0E0000}"/>
    <cellStyle name="s_Cal. (2)_1_lalur" xfId="2258" xr:uid="{00000000-0005-0000-0000-00009B0E0000}"/>
    <cellStyle name="s_Cal. (2)_1_Leasing_V3" xfId="2259" xr:uid="{00000000-0005-0000-0000-00009C0E0000}"/>
    <cellStyle name="s_Cal. (2)_1_MODELO PDP III" xfId="2260" xr:uid="{00000000-0005-0000-0000-00009D0E0000}"/>
    <cellStyle name="s_Cal. (2)_1_ORÇ_2009" xfId="2261" xr:uid="{00000000-0005-0000-0000-00009E0E0000}"/>
    <cellStyle name="s_Cal. (2)_1_Pasta2" xfId="2262" xr:uid="{00000000-0005-0000-0000-00009F0E0000}"/>
    <cellStyle name="s_Cal. (2)_Comparativo VP FIN v1_So 2008" xfId="7481" xr:uid="{00000000-0005-0000-0000-0000A00E0000}"/>
    <cellStyle name="s_Cal. (2)_Comparativo VP MKT 2008 v1_So 2008" xfId="7482" xr:uid="{00000000-0005-0000-0000-0000A10E0000}"/>
    <cellStyle name="s_Cal. (2)_Comparativo VP TEC 2008 v1_So 2008" xfId="7483" xr:uid="{00000000-0005-0000-0000-0000A20E0000}"/>
    <cellStyle name="s_Cal. (2)_Comparativo VP TEC 2008_Luiz Sergio" xfId="7484" xr:uid="{00000000-0005-0000-0000-0000A30E0000}"/>
    <cellStyle name="s_Cal. (2)_Cópia de Modelo - Fluxo de Caixa Orcamento 09052009_V36_3" xfId="2263" xr:uid="{00000000-0005-0000-0000-0000A40E0000}"/>
    <cellStyle name="s_Cal. (2)_Fluxo de Caixa Orcamento FINAL_13052009" xfId="2264" xr:uid="{00000000-0005-0000-0000-0000A50E0000}"/>
    <cellStyle name="s_Cal. (2)_FM_dummyV4" xfId="2265" xr:uid="{00000000-0005-0000-0000-0000A60E0000}"/>
    <cellStyle name="s_Cal. (2)_lalur" xfId="2266" xr:uid="{00000000-0005-0000-0000-0000A70E0000}"/>
    <cellStyle name="s_Cal. (2)_Leasing_V3" xfId="2267" xr:uid="{00000000-0005-0000-0000-0000A80E0000}"/>
    <cellStyle name="s_Cal. (2)_MODELO PDP III" xfId="2268" xr:uid="{00000000-0005-0000-0000-0000A90E0000}"/>
    <cellStyle name="s_Cal. (2)_ORÇ_2009" xfId="2269" xr:uid="{00000000-0005-0000-0000-0000AA0E0000}"/>
    <cellStyle name="s_Cal. (2)_Pasta2" xfId="2270" xr:uid="{00000000-0005-0000-0000-0000AB0E0000}"/>
    <cellStyle name="s_Cases" xfId="2271" xr:uid="{00000000-0005-0000-0000-0000AC0E0000}"/>
    <cellStyle name="s_Cases (2)" xfId="2272" xr:uid="{00000000-0005-0000-0000-0000AD0E0000}"/>
    <cellStyle name="s_Cases (2)_1" xfId="2273" xr:uid="{00000000-0005-0000-0000-0000AE0E0000}"/>
    <cellStyle name="s_Cases (2)_1_Comparativo VP FIN v1_So 2008" xfId="7485" xr:uid="{00000000-0005-0000-0000-0000AF0E0000}"/>
    <cellStyle name="s_Cases (2)_1_Comparativo VP MKT 2008 v1_So 2008" xfId="7486" xr:uid="{00000000-0005-0000-0000-0000B00E0000}"/>
    <cellStyle name="s_Cases (2)_1_Comparativo VP TEC 2008 v1_So 2008" xfId="7487" xr:uid="{00000000-0005-0000-0000-0000B10E0000}"/>
    <cellStyle name="s_Cases (2)_1_Comparativo VP TEC 2008_Luiz Sergio" xfId="7488" xr:uid="{00000000-0005-0000-0000-0000B20E0000}"/>
    <cellStyle name="s_Cases (2)_1_Cópia de Modelo - Fluxo de Caixa Orcamento 09052009_V36_3" xfId="2274" xr:uid="{00000000-0005-0000-0000-0000B30E0000}"/>
    <cellStyle name="s_Cases (2)_1_Fluxo de Caixa Orcamento FINAL_13052009" xfId="2275" xr:uid="{00000000-0005-0000-0000-0000B40E0000}"/>
    <cellStyle name="s_Cases (2)_1_FM_dummyV4" xfId="2276" xr:uid="{00000000-0005-0000-0000-0000B50E0000}"/>
    <cellStyle name="s_Cases (2)_1_lalur" xfId="2277" xr:uid="{00000000-0005-0000-0000-0000B60E0000}"/>
    <cellStyle name="s_Cases (2)_1_Leasing_V3" xfId="2278" xr:uid="{00000000-0005-0000-0000-0000B70E0000}"/>
    <cellStyle name="s_Cases (2)_1_MODELO PDP III" xfId="2279" xr:uid="{00000000-0005-0000-0000-0000B80E0000}"/>
    <cellStyle name="s_Cases (2)_1_ORÇ_2009" xfId="2280" xr:uid="{00000000-0005-0000-0000-0000B90E0000}"/>
    <cellStyle name="s_Cases (2)_1_Pasta2" xfId="2281" xr:uid="{00000000-0005-0000-0000-0000BA0E0000}"/>
    <cellStyle name="s_Cases (2)_Celtic DCF" xfId="2282" xr:uid="{00000000-0005-0000-0000-0000BB0E0000}"/>
    <cellStyle name="s_Cases (2)_Celtic DCF Inputs" xfId="2283" xr:uid="{00000000-0005-0000-0000-0000BC0E0000}"/>
    <cellStyle name="s_Cases (2)_Celtic DCF Inputs_Comparativo VP FIN v1_So 2008" xfId="7489" xr:uid="{00000000-0005-0000-0000-0000BD0E0000}"/>
    <cellStyle name="s_Cases (2)_Celtic DCF Inputs_Comparativo VP MKT 2008 v1_So 2008" xfId="7490" xr:uid="{00000000-0005-0000-0000-0000BE0E0000}"/>
    <cellStyle name="s_Cases (2)_Celtic DCF Inputs_Comparativo VP TEC 2008 v1_So 2008" xfId="7491" xr:uid="{00000000-0005-0000-0000-0000BF0E0000}"/>
    <cellStyle name="s_Cases (2)_Celtic DCF Inputs_Comparativo VP TEC 2008_Luiz Sergio" xfId="7492" xr:uid="{00000000-0005-0000-0000-0000C00E0000}"/>
    <cellStyle name="s_Cases (2)_Celtic DCF Inputs_Cópia de Modelo - Fluxo de Caixa Orcamento 09052009_V36_3" xfId="2284" xr:uid="{00000000-0005-0000-0000-0000C10E0000}"/>
    <cellStyle name="s_Cases (2)_Celtic DCF Inputs_Fluxo de Caixa Orcamento FINAL_13052009" xfId="2285" xr:uid="{00000000-0005-0000-0000-0000C20E0000}"/>
    <cellStyle name="s_Cases (2)_Celtic DCF Inputs_FM_dummyV4" xfId="2286" xr:uid="{00000000-0005-0000-0000-0000C30E0000}"/>
    <cellStyle name="s_Cases (2)_Celtic DCF Inputs_lalur" xfId="2287" xr:uid="{00000000-0005-0000-0000-0000C40E0000}"/>
    <cellStyle name="s_Cases (2)_Celtic DCF Inputs_Leasing_V3" xfId="2288" xr:uid="{00000000-0005-0000-0000-0000C50E0000}"/>
    <cellStyle name="s_Cases (2)_Celtic DCF Inputs_MODELO PDP III" xfId="2289" xr:uid="{00000000-0005-0000-0000-0000C60E0000}"/>
    <cellStyle name="s_Cases (2)_Celtic DCF Inputs_ORÇ_2009" xfId="2290" xr:uid="{00000000-0005-0000-0000-0000C70E0000}"/>
    <cellStyle name="s_Cases (2)_Celtic DCF Inputs_Pasta2" xfId="2291" xr:uid="{00000000-0005-0000-0000-0000C80E0000}"/>
    <cellStyle name="s_Cases (2)_Celtic DCF_Comparativo VP FIN v1_So 2008" xfId="7493" xr:uid="{00000000-0005-0000-0000-0000C90E0000}"/>
    <cellStyle name="s_Cases (2)_Celtic DCF_Comparativo VP MKT 2008 v1_So 2008" xfId="7494" xr:uid="{00000000-0005-0000-0000-0000CA0E0000}"/>
    <cellStyle name="s_Cases (2)_Celtic DCF_Comparativo VP TEC 2008 v1_So 2008" xfId="7495" xr:uid="{00000000-0005-0000-0000-0000CB0E0000}"/>
    <cellStyle name="s_Cases (2)_Celtic DCF_Comparativo VP TEC 2008_Luiz Sergio" xfId="7496" xr:uid="{00000000-0005-0000-0000-0000CC0E0000}"/>
    <cellStyle name="s_Cases (2)_Celtic DCF_Cópia de Modelo - Fluxo de Caixa Orcamento 09052009_V36_3" xfId="2292" xr:uid="{00000000-0005-0000-0000-0000CD0E0000}"/>
    <cellStyle name="s_Cases (2)_Celtic DCF_Fluxo de Caixa Orcamento FINAL_13052009" xfId="2293" xr:uid="{00000000-0005-0000-0000-0000CE0E0000}"/>
    <cellStyle name="s_Cases (2)_Celtic DCF_FM_dummyV4" xfId="2294" xr:uid="{00000000-0005-0000-0000-0000CF0E0000}"/>
    <cellStyle name="s_Cases (2)_Celtic DCF_lalur" xfId="2295" xr:uid="{00000000-0005-0000-0000-0000D00E0000}"/>
    <cellStyle name="s_Cases (2)_Celtic DCF_Leasing_V3" xfId="2296" xr:uid="{00000000-0005-0000-0000-0000D10E0000}"/>
    <cellStyle name="s_Cases (2)_Celtic DCF_MODELO PDP III" xfId="2297" xr:uid="{00000000-0005-0000-0000-0000D20E0000}"/>
    <cellStyle name="s_Cases (2)_Celtic DCF_ORÇ_2009" xfId="2298" xr:uid="{00000000-0005-0000-0000-0000D30E0000}"/>
    <cellStyle name="s_Cases (2)_Celtic DCF_Pasta2" xfId="2299" xr:uid="{00000000-0005-0000-0000-0000D40E0000}"/>
    <cellStyle name="s_Cases (2)_Comparativo VP FIN v1_So 2008" xfId="7497" xr:uid="{00000000-0005-0000-0000-0000D50E0000}"/>
    <cellStyle name="s_Cases (2)_Comparativo VP MKT 2008 v1_So 2008" xfId="7498" xr:uid="{00000000-0005-0000-0000-0000D60E0000}"/>
    <cellStyle name="s_Cases (2)_Comparativo VP TEC 2008 v1_So 2008" xfId="7499" xr:uid="{00000000-0005-0000-0000-0000D70E0000}"/>
    <cellStyle name="s_Cases (2)_Comparativo VP TEC 2008_Luiz Sergio" xfId="7500" xr:uid="{00000000-0005-0000-0000-0000D80E0000}"/>
    <cellStyle name="s_Cases (2)_Cópia de Modelo - Fluxo de Caixa Orcamento 09052009_V36_3" xfId="2300" xr:uid="{00000000-0005-0000-0000-0000D90E0000}"/>
    <cellStyle name="s_Cases (2)_Fluxo de Caixa Orcamento FINAL_13052009" xfId="2301" xr:uid="{00000000-0005-0000-0000-0000DA0E0000}"/>
    <cellStyle name="s_Cases (2)_FM_dummyV4" xfId="2302" xr:uid="{00000000-0005-0000-0000-0000DB0E0000}"/>
    <cellStyle name="s_Cases (2)_lalur" xfId="2303" xr:uid="{00000000-0005-0000-0000-0000DC0E0000}"/>
    <cellStyle name="s_Cases (2)_Leasing_V3" xfId="2304" xr:uid="{00000000-0005-0000-0000-0000DD0E0000}"/>
    <cellStyle name="s_Cases (2)_MODELO PDP III" xfId="2305" xr:uid="{00000000-0005-0000-0000-0000DE0E0000}"/>
    <cellStyle name="s_Cases (2)_ORÇ_2009" xfId="2306" xr:uid="{00000000-0005-0000-0000-0000DF0E0000}"/>
    <cellStyle name="s_Cases (2)_Pasta2" xfId="2307" xr:uid="{00000000-0005-0000-0000-0000E00E0000}"/>
    <cellStyle name="s_Cases (2)_Valuation Summary" xfId="2308" xr:uid="{00000000-0005-0000-0000-0000E10E0000}"/>
    <cellStyle name="s_Cases (2)_Valuation Summary_Comparativo VP FIN v1_So 2008" xfId="7501" xr:uid="{00000000-0005-0000-0000-0000E20E0000}"/>
    <cellStyle name="s_Cases (2)_Valuation Summary_Comparativo VP MKT 2008 v1_So 2008" xfId="7502" xr:uid="{00000000-0005-0000-0000-0000E30E0000}"/>
    <cellStyle name="s_Cases (2)_Valuation Summary_Comparativo VP TEC 2008 v1_So 2008" xfId="7503" xr:uid="{00000000-0005-0000-0000-0000E40E0000}"/>
    <cellStyle name="s_Cases (2)_Valuation Summary_Comparativo VP TEC 2008_Luiz Sergio" xfId="7504" xr:uid="{00000000-0005-0000-0000-0000E50E0000}"/>
    <cellStyle name="s_Cases (2)_Valuation Summary_Cópia de Modelo - Fluxo de Caixa Orcamento 09052009_V36_3" xfId="2309" xr:uid="{00000000-0005-0000-0000-0000E60E0000}"/>
    <cellStyle name="s_Cases (2)_Valuation Summary_Fluxo de Caixa Orcamento FINAL_13052009" xfId="2310" xr:uid="{00000000-0005-0000-0000-0000E70E0000}"/>
    <cellStyle name="s_Cases (2)_Valuation Summary_FM_dummyV4" xfId="2311" xr:uid="{00000000-0005-0000-0000-0000E80E0000}"/>
    <cellStyle name="s_Cases (2)_Valuation Summary_lalur" xfId="2312" xr:uid="{00000000-0005-0000-0000-0000E90E0000}"/>
    <cellStyle name="s_Cases (2)_Valuation Summary_Leasing_V3" xfId="2313" xr:uid="{00000000-0005-0000-0000-0000EA0E0000}"/>
    <cellStyle name="s_Cases (2)_Valuation Summary_MODELO PDP III" xfId="2314" xr:uid="{00000000-0005-0000-0000-0000EB0E0000}"/>
    <cellStyle name="s_Cases (2)_Valuation Summary_ORÇ_2009" xfId="2315" xr:uid="{00000000-0005-0000-0000-0000EC0E0000}"/>
    <cellStyle name="s_Cases (2)_Valuation Summary_Pasta2" xfId="2316" xr:uid="{00000000-0005-0000-0000-0000ED0E0000}"/>
    <cellStyle name="s_Cases_1" xfId="2317" xr:uid="{00000000-0005-0000-0000-0000EE0E0000}"/>
    <cellStyle name="s_Cases_1_Comparativo VP FIN v1_So 2008" xfId="7505" xr:uid="{00000000-0005-0000-0000-0000EF0E0000}"/>
    <cellStyle name="s_Cases_1_Comparativo VP MKT 2008 v1_So 2008" xfId="7506" xr:uid="{00000000-0005-0000-0000-0000F00E0000}"/>
    <cellStyle name="s_Cases_1_Comparativo VP TEC 2008 v1_So 2008" xfId="7507" xr:uid="{00000000-0005-0000-0000-0000F10E0000}"/>
    <cellStyle name="s_Cases_1_Comparativo VP TEC 2008_Luiz Sergio" xfId="7508" xr:uid="{00000000-0005-0000-0000-0000F20E0000}"/>
    <cellStyle name="s_Cases_1_Cópia de Modelo - Fluxo de Caixa Orcamento 09052009_V36_3" xfId="2318" xr:uid="{00000000-0005-0000-0000-0000F30E0000}"/>
    <cellStyle name="s_Cases_1_Fluxo de Caixa Orcamento FINAL_13052009" xfId="2319" xr:uid="{00000000-0005-0000-0000-0000F40E0000}"/>
    <cellStyle name="s_Cases_1_FM_dummyV4" xfId="2320" xr:uid="{00000000-0005-0000-0000-0000F50E0000}"/>
    <cellStyle name="s_Cases_1_lalur" xfId="2321" xr:uid="{00000000-0005-0000-0000-0000F60E0000}"/>
    <cellStyle name="s_Cases_1_Leasing_V3" xfId="2322" xr:uid="{00000000-0005-0000-0000-0000F70E0000}"/>
    <cellStyle name="s_Cases_1_MODELO PDP III" xfId="2323" xr:uid="{00000000-0005-0000-0000-0000F80E0000}"/>
    <cellStyle name="s_Cases_1_ORÇ_2009" xfId="2324" xr:uid="{00000000-0005-0000-0000-0000F90E0000}"/>
    <cellStyle name="s_Cases_1_Pasta2" xfId="2325" xr:uid="{00000000-0005-0000-0000-0000FA0E0000}"/>
    <cellStyle name="s_Cases_2" xfId="2326" xr:uid="{00000000-0005-0000-0000-0000FB0E0000}"/>
    <cellStyle name="s_Cases_2_Comparativo VP FIN v1_So 2008" xfId="7509" xr:uid="{00000000-0005-0000-0000-0000FC0E0000}"/>
    <cellStyle name="s_Cases_2_Comparativo VP MKT 2008 v1_So 2008" xfId="7510" xr:uid="{00000000-0005-0000-0000-0000FD0E0000}"/>
    <cellStyle name="s_Cases_2_Comparativo VP TEC 2008 v1_So 2008" xfId="7511" xr:uid="{00000000-0005-0000-0000-0000FE0E0000}"/>
    <cellStyle name="s_Cases_2_Comparativo VP TEC 2008_Luiz Sergio" xfId="7512" xr:uid="{00000000-0005-0000-0000-0000FF0E0000}"/>
    <cellStyle name="s_Cases_2_Cópia de Modelo - Fluxo de Caixa Orcamento 09052009_V36_3" xfId="2327" xr:uid="{00000000-0005-0000-0000-0000000F0000}"/>
    <cellStyle name="s_Cases_2_Fluxo de Caixa Orcamento FINAL_13052009" xfId="2328" xr:uid="{00000000-0005-0000-0000-0000010F0000}"/>
    <cellStyle name="s_Cases_2_FM_dummyV4" xfId="2329" xr:uid="{00000000-0005-0000-0000-0000020F0000}"/>
    <cellStyle name="s_Cases_2_lalur" xfId="2330" xr:uid="{00000000-0005-0000-0000-0000030F0000}"/>
    <cellStyle name="s_Cases_2_Leasing_V3" xfId="2331" xr:uid="{00000000-0005-0000-0000-0000040F0000}"/>
    <cellStyle name="s_Cases_2_MODELO PDP III" xfId="2332" xr:uid="{00000000-0005-0000-0000-0000050F0000}"/>
    <cellStyle name="s_Cases_2_ORÇ_2009" xfId="2333" xr:uid="{00000000-0005-0000-0000-0000060F0000}"/>
    <cellStyle name="s_Cases_2_Pasta2" xfId="2334" xr:uid="{00000000-0005-0000-0000-0000070F0000}"/>
    <cellStyle name="s_Cases_AM0909" xfId="2335" xr:uid="{00000000-0005-0000-0000-0000080F0000}"/>
    <cellStyle name="s_Cases_AM0909_Comparativo VP FIN v1_So 2008" xfId="7513" xr:uid="{00000000-0005-0000-0000-0000090F0000}"/>
    <cellStyle name="s_Cases_AM0909_Comparativo VP MKT 2008 v1_So 2008" xfId="7514" xr:uid="{00000000-0005-0000-0000-00000A0F0000}"/>
    <cellStyle name="s_Cases_AM0909_Comparativo VP TEC 2008 v1_So 2008" xfId="7515" xr:uid="{00000000-0005-0000-0000-00000B0F0000}"/>
    <cellStyle name="s_Cases_AM0909_Comparativo VP TEC 2008_Luiz Sergio" xfId="7516" xr:uid="{00000000-0005-0000-0000-00000C0F0000}"/>
    <cellStyle name="s_Cases_AM0909_Cópia de Modelo - Fluxo de Caixa Orcamento 09052009_V36_3" xfId="2336" xr:uid="{00000000-0005-0000-0000-00000D0F0000}"/>
    <cellStyle name="s_Cases_AM0909_Fluxo de Caixa Orcamento FINAL_13052009" xfId="2337" xr:uid="{00000000-0005-0000-0000-00000E0F0000}"/>
    <cellStyle name="s_Cases_AM0909_FM_dummyV4" xfId="2338" xr:uid="{00000000-0005-0000-0000-00000F0F0000}"/>
    <cellStyle name="s_Cases_AM0909_lalur" xfId="2339" xr:uid="{00000000-0005-0000-0000-0000100F0000}"/>
    <cellStyle name="s_Cases_AM0909_Leasing_V3" xfId="2340" xr:uid="{00000000-0005-0000-0000-0000110F0000}"/>
    <cellStyle name="s_Cases_AM0909_MODELO PDP III" xfId="2341" xr:uid="{00000000-0005-0000-0000-0000120F0000}"/>
    <cellStyle name="s_Cases_AM0909_ORÇ_2009" xfId="2342" xr:uid="{00000000-0005-0000-0000-0000130F0000}"/>
    <cellStyle name="s_Cases_AM0909_Pasta2" xfId="2343" xr:uid="{00000000-0005-0000-0000-0000140F0000}"/>
    <cellStyle name="s_Cases_Brenner" xfId="2344" xr:uid="{00000000-0005-0000-0000-0000150F0000}"/>
    <cellStyle name="s_Cases_Brenner_Comparativo VP FIN v1_So 2008" xfId="7517" xr:uid="{00000000-0005-0000-0000-0000160F0000}"/>
    <cellStyle name="s_Cases_Brenner_Comparativo VP MKT 2008 v1_So 2008" xfId="7518" xr:uid="{00000000-0005-0000-0000-0000170F0000}"/>
    <cellStyle name="s_Cases_Brenner_Comparativo VP TEC 2008 v1_So 2008" xfId="7519" xr:uid="{00000000-0005-0000-0000-0000180F0000}"/>
    <cellStyle name="s_Cases_Brenner_Comparativo VP TEC 2008_Luiz Sergio" xfId="7520" xr:uid="{00000000-0005-0000-0000-0000190F0000}"/>
    <cellStyle name="s_Cases_Brenner_Cópia de Modelo - Fluxo de Caixa Orcamento 09052009_V36_3" xfId="2345" xr:uid="{00000000-0005-0000-0000-00001A0F0000}"/>
    <cellStyle name="s_Cases_Brenner_Fluxo de Caixa Orcamento FINAL_13052009" xfId="2346" xr:uid="{00000000-0005-0000-0000-00001B0F0000}"/>
    <cellStyle name="s_Cases_Brenner_FM_dummyV4" xfId="2347" xr:uid="{00000000-0005-0000-0000-00001C0F0000}"/>
    <cellStyle name="s_Cases_Brenner_lalur" xfId="2348" xr:uid="{00000000-0005-0000-0000-00001D0F0000}"/>
    <cellStyle name="s_Cases_Brenner_Leasing_V3" xfId="2349" xr:uid="{00000000-0005-0000-0000-00001E0F0000}"/>
    <cellStyle name="s_Cases_Brenner_MODELO PDP III" xfId="2350" xr:uid="{00000000-0005-0000-0000-00001F0F0000}"/>
    <cellStyle name="s_Cases_Brenner_ORÇ_2009" xfId="2351" xr:uid="{00000000-0005-0000-0000-0000200F0000}"/>
    <cellStyle name="s_Cases_Brenner_Pasta2" xfId="2352" xr:uid="{00000000-0005-0000-0000-0000210F0000}"/>
    <cellStyle name="s_Cases_Comparativo VP FIN v1_So 2008" xfId="7521" xr:uid="{00000000-0005-0000-0000-0000220F0000}"/>
    <cellStyle name="s_Cases_Comparativo VP MKT 2008 v1_So 2008" xfId="7522" xr:uid="{00000000-0005-0000-0000-0000230F0000}"/>
    <cellStyle name="s_Cases_Comparativo VP TEC 2008 v1_So 2008" xfId="7523" xr:uid="{00000000-0005-0000-0000-0000240F0000}"/>
    <cellStyle name="s_Cases_Comparativo VP TEC 2008_Luiz Sergio" xfId="7524" xr:uid="{00000000-0005-0000-0000-0000250F0000}"/>
    <cellStyle name="s_Cases_Cópia de Modelo - Fluxo de Caixa Orcamento 09052009_V36_3" xfId="2353" xr:uid="{00000000-0005-0000-0000-0000260F0000}"/>
    <cellStyle name="s_Cases_Fluxo de Caixa Orcamento FINAL_13052009" xfId="2354" xr:uid="{00000000-0005-0000-0000-0000270F0000}"/>
    <cellStyle name="s_Cases_FM_dummyV4" xfId="2355" xr:uid="{00000000-0005-0000-0000-0000280F0000}"/>
    <cellStyle name="s_Cases_lalur" xfId="2356" xr:uid="{00000000-0005-0000-0000-0000290F0000}"/>
    <cellStyle name="s_Cases_Leasing_V3" xfId="2357" xr:uid="{00000000-0005-0000-0000-00002A0F0000}"/>
    <cellStyle name="s_Cases_MODELO PDP III" xfId="2358" xr:uid="{00000000-0005-0000-0000-00002B0F0000}"/>
    <cellStyle name="s_Cases_ORÇ_2009" xfId="2359" xr:uid="{00000000-0005-0000-0000-00002C0F0000}"/>
    <cellStyle name="s_Cases_Pasta2" xfId="2360" xr:uid="{00000000-0005-0000-0000-00002D0F0000}"/>
    <cellStyle name="s_Caterpillar" xfId="2361" xr:uid="{00000000-0005-0000-0000-00002E0F0000}"/>
    <cellStyle name="s_Caterpillar_Comparativo VP FIN v1_So 2008" xfId="7525" xr:uid="{00000000-0005-0000-0000-00002F0F0000}"/>
    <cellStyle name="s_Caterpillar_Comparativo VP MKT 2008 v1_So 2008" xfId="7526" xr:uid="{00000000-0005-0000-0000-0000300F0000}"/>
    <cellStyle name="s_Caterpillar_Comparativo VP TEC 2008 v1_So 2008" xfId="7527" xr:uid="{00000000-0005-0000-0000-0000310F0000}"/>
    <cellStyle name="s_Caterpillar_Comparativo VP TEC 2008_Luiz Sergio" xfId="7528" xr:uid="{00000000-0005-0000-0000-0000320F0000}"/>
    <cellStyle name="s_Caterpillar_Cópia de Modelo - Fluxo de Caixa Orcamento 09052009_V36_3" xfId="2362" xr:uid="{00000000-0005-0000-0000-0000330F0000}"/>
    <cellStyle name="s_Caterpillar_Fluxo de Caixa Orcamento FINAL_13052009" xfId="2363" xr:uid="{00000000-0005-0000-0000-0000340F0000}"/>
    <cellStyle name="s_Caterpillar_FM_dummyV4" xfId="2364" xr:uid="{00000000-0005-0000-0000-0000350F0000}"/>
    <cellStyle name="s_Caterpillar_lalur" xfId="2365" xr:uid="{00000000-0005-0000-0000-0000360F0000}"/>
    <cellStyle name="s_Caterpillar_Leasing_V3" xfId="2366" xr:uid="{00000000-0005-0000-0000-0000370F0000}"/>
    <cellStyle name="s_Caterpillar_MODELO PDP III" xfId="2367" xr:uid="{00000000-0005-0000-0000-0000380F0000}"/>
    <cellStyle name="s_Caterpillar_ORÇ_2009" xfId="2368" xr:uid="{00000000-0005-0000-0000-0000390F0000}"/>
    <cellStyle name="s_Caterpillar_Pasta2" xfId="2369" xr:uid="{00000000-0005-0000-0000-00003A0F0000}"/>
    <cellStyle name="s_Celtic DCF" xfId="2370" xr:uid="{00000000-0005-0000-0000-00003B0F0000}"/>
    <cellStyle name="s_Celtic DCF Inputs" xfId="2371" xr:uid="{00000000-0005-0000-0000-00003C0F0000}"/>
    <cellStyle name="s_Celtic DCF Inputs_1" xfId="2372" xr:uid="{00000000-0005-0000-0000-00003D0F0000}"/>
    <cellStyle name="s_Celtic DCF Inputs_1_Comparativo VP FIN v1_So 2008" xfId="7529" xr:uid="{00000000-0005-0000-0000-00003E0F0000}"/>
    <cellStyle name="s_Celtic DCF Inputs_1_Comparativo VP MKT 2008 v1_So 2008" xfId="7530" xr:uid="{00000000-0005-0000-0000-00003F0F0000}"/>
    <cellStyle name="s_Celtic DCF Inputs_1_Comparativo VP TEC 2008 v1_So 2008" xfId="7531" xr:uid="{00000000-0005-0000-0000-0000400F0000}"/>
    <cellStyle name="s_Celtic DCF Inputs_1_Comparativo VP TEC 2008_Luiz Sergio" xfId="7532" xr:uid="{00000000-0005-0000-0000-0000410F0000}"/>
    <cellStyle name="s_Celtic DCF Inputs_1_Cópia de Modelo - Fluxo de Caixa Orcamento 09052009_V36_3" xfId="2373" xr:uid="{00000000-0005-0000-0000-0000420F0000}"/>
    <cellStyle name="s_Celtic DCF Inputs_1_Fluxo de Caixa Orcamento FINAL_13052009" xfId="2374" xr:uid="{00000000-0005-0000-0000-0000430F0000}"/>
    <cellStyle name="s_Celtic DCF Inputs_1_FM_dummyV4" xfId="2375" xr:uid="{00000000-0005-0000-0000-0000440F0000}"/>
    <cellStyle name="s_Celtic DCF Inputs_1_lalur" xfId="2376" xr:uid="{00000000-0005-0000-0000-0000450F0000}"/>
    <cellStyle name="s_Celtic DCF Inputs_1_Leasing_V3" xfId="2377" xr:uid="{00000000-0005-0000-0000-0000460F0000}"/>
    <cellStyle name="s_Celtic DCF Inputs_1_MODELO PDP III" xfId="2378" xr:uid="{00000000-0005-0000-0000-0000470F0000}"/>
    <cellStyle name="s_Celtic DCF Inputs_1_ORÇ_2009" xfId="2379" xr:uid="{00000000-0005-0000-0000-0000480F0000}"/>
    <cellStyle name="s_Celtic DCF Inputs_1_Pasta2" xfId="2380" xr:uid="{00000000-0005-0000-0000-0000490F0000}"/>
    <cellStyle name="s_Celtic DCF Inputs_Comparativo VP FIN v1_So 2008" xfId="7533" xr:uid="{00000000-0005-0000-0000-00004A0F0000}"/>
    <cellStyle name="s_Celtic DCF Inputs_Comparativo VP MKT 2008 v1_So 2008" xfId="7534" xr:uid="{00000000-0005-0000-0000-00004B0F0000}"/>
    <cellStyle name="s_Celtic DCF Inputs_Comparativo VP TEC 2008 v1_So 2008" xfId="7535" xr:uid="{00000000-0005-0000-0000-00004C0F0000}"/>
    <cellStyle name="s_Celtic DCF Inputs_Comparativo VP TEC 2008_Luiz Sergio" xfId="7536" xr:uid="{00000000-0005-0000-0000-00004D0F0000}"/>
    <cellStyle name="s_Celtic DCF Inputs_Cópia de Modelo - Fluxo de Caixa Orcamento 09052009_V36_3" xfId="2381" xr:uid="{00000000-0005-0000-0000-00004E0F0000}"/>
    <cellStyle name="s_Celtic DCF Inputs_Fluxo de Caixa Orcamento FINAL_13052009" xfId="2382" xr:uid="{00000000-0005-0000-0000-00004F0F0000}"/>
    <cellStyle name="s_Celtic DCF Inputs_FM_dummyV4" xfId="2383" xr:uid="{00000000-0005-0000-0000-0000500F0000}"/>
    <cellStyle name="s_Celtic DCF Inputs_lalur" xfId="2384" xr:uid="{00000000-0005-0000-0000-0000510F0000}"/>
    <cellStyle name="s_Celtic DCF Inputs_Leasing_V3" xfId="2385" xr:uid="{00000000-0005-0000-0000-0000520F0000}"/>
    <cellStyle name="s_Celtic DCF Inputs_MODELO PDP III" xfId="2386" xr:uid="{00000000-0005-0000-0000-0000530F0000}"/>
    <cellStyle name="s_Celtic DCF Inputs_ORÇ_2009" xfId="2387" xr:uid="{00000000-0005-0000-0000-0000540F0000}"/>
    <cellStyle name="s_Celtic DCF Inputs_Pasta2" xfId="2388" xr:uid="{00000000-0005-0000-0000-0000550F0000}"/>
    <cellStyle name="s_Celtic DCF_1" xfId="2389" xr:uid="{00000000-0005-0000-0000-0000560F0000}"/>
    <cellStyle name="s_Celtic DCF_1_Comparativo VP FIN v1_So 2008" xfId="7537" xr:uid="{00000000-0005-0000-0000-0000570F0000}"/>
    <cellStyle name="s_Celtic DCF_1_Comparativo VP MKT 2008 v1_So 2008" xfId="7538" xr:uid="{00000000-0005-0000-0000-0000580F0000}"/>
    <cellStyle name="s_Celtic DCF_1_Comparativo VP TEC 2008 v1_So 2008" xfId="7539" xr:uid="{00000000-0005-0000-0000-0000590F0000}"/>
    <cellStyle name="s_Celtic DCF_1_Comparativo VP TEC 2008_Luiz Sergio" xfId="7540" xr:uid="{00000000-0005-0000-0000-00005A0F0000}"/>
    <cellStyle name="s_Celtic DCF_1_Cópia de Modelo - Fluxo de Caixa Orcamento 09052009_V36_3" xfId="2390" xr:uid="{00000000-0005-0000-0000-00005B0F0000}"/>
    <cellStyle name="s_Celtic DCF_1_Fluxo de Caixa Orcamento FINAL_13052009" xfId="2391" xr:uid="{00000000-0005-0000-0000-00005C0F0000}"/>
    <cellStyle name="s_Celtic DCF_1_FM_dummyV4" xfId="2392" xr:uid="{00000000-0005-0000-0000-00005D0F0000}"/>
    <cellStyle name="s_Celtic DCF_1_lalur" xfId="2393" xr:uid="{00000000-0005-0000-0000-00005E0F0000}"/>
    <cellStyle name="s_Celtic DCF_1_Leasing_V3" xfId="2394" xr:uid="{00000000-0005-0000-0000-00005F0F0000}"/>
    <cellStyle name="s_Celtic DCF_1_MODELO PDP III" xfId="2395" xr:uid="{00000000-0005-0000-0000-0000600F0000}"/>
    <cellStyle name="s_Celtic DCF_1_ORÇ_2009" xfId="2396" xr:uid="{00000000-0005-0000-0000-0000610F0000}"/>
    <cellStyle name="s_Celtic DCF_1_Pasta2" xfId="2397" xr:uid="{00000000-0005-0000-0000-0000620F0000}"/>
    <cellStyle name="s_Celtic DCF_Comparativo VP FIN v1_So 2008" xfId="7541" xr:uid="{00000000-0005-0000-0000-0000630F0000}"/>
    <cellStyle name="s_Celtic DCF_Comparativo VP MKT 2008 v1_So 2008" xfId="7542" xr:uid="{00000000-0005-0000-0000-0000640F0000}"/>
    <cellStyle name="s_Celtic DCF_Comparativo VP TEC 2008 v1_So 2008" xfId="7543" xr:uid="{00000000-0005-0000-0000-0000650F0000}"/>
    <cellStyle name="s_Celtic DCF_Comparativo VP TEC 2008_Luiz Sergio" xfId="7544" xr:uid="{00000000-0005-0000-0000-0000660F0000}"/>
    <cellStyle name="s_Celtic DCF_Cópia de Modelo - Fluxo de Caixa Orcamento 09052009_V36_3" xfId="2398" xr:uid="{00000000-0005-0000-0000-0000670F0000}"/>
    <cellStyle name="s_Celtic DCF_Fluxo de Caixa Orcamento FINAL_13052009" xfId="2399" xr:uid="{00000000-0005-0000-0000-0000680F0000}"/>
    <cellStyle name="s_Celtic DCF_FM_dummyV4" xfId="2400" xr:uid="{00000000-0005-0000-0000-0000690F0000}"/>
    <cellStyle name="s_Celtic DCF_lalur" xfId="2401" xr:uid="{00000000-0005-0000-0000-00006A0F0000}"/>
    <cellStyle name="s_Celtic DCF_Leasing_V3" xfId="2402" xr:uid="{00000000-0005-0000-0000-00006B0F0000}"/>
    <cellStyle name="s_Celtic DCF_MODELO PDP III" xfId="2403" xr:uid="{00000000-0005-0000-0000-00006C0F0000}"/>
    <cellStyle name="s_Celtic DCF_ORÇ_2009" xfId="2404" xr:uid="{00000000-0005-0000-0000-00006D0F0000}"/>
    <cellStyle name="s_Celtic DCF_Pasta2" xfId="2405" xr:uid="{00000000-0005-0000-0000-00006E0F0000}"/>
    <cellStyle name="s_Comparativo VP FIN v1_So 2008" xfId="7545" xr:uid="{00000000-0005-0000-0000-00006F0F0000}"/>
    <cellStyle name="s_Comparativo VP MKT 2008 v1_So 2008" xfId="7546" xr:uid="{00000000-0005-0000-0000-0000700F0000}"/>
    <cellStyle name="s_Comparativo VP TEC 2008 v1_So 2008" xfId="7547" xr:uid="{00000000-0005-0000-0000-0000710F0000}"/>
    <cellStyle name="s_Comparativo VP TEC 2008_Luiz Sergio" xfId="7548" xr:uid="{00000000-0005-0000-0000-0000720F0000}"/>
    <cellStyle name="s_Controle - Dívidas_Orcamento" xfId="7549" xr:uid="{00000000-0005-0000-0000-0000730F0000}"/>
    <cellStyle name="s_Cópia de Modelo - Fluxo de Caixa Orcamento 09052009_V36_3" xfId="2406" xr:uid="{00000000-0005-0000-0000-0000740F0000}"/>
    <cellStyle name="s_Credit (2)" xfId="2407" xr:uid="{00000000-0005-0000-0000-0000750F0000}"/>
    <cellStyle name="s_Credit (2)_1" xfId="2408" xr:uid="{00000000-0005-0000-0000-0000760F0000}"/>
    <cellStyle name="s_Credit (2)_1_Comparativo VP FIN v1_So 2008" xfId="7550" xr:uid="{00000000-0005-0000-0000-0000770F0000}"/>
    <cellStyle name="s_Credit (2)_1_Comparativo VP MKT 2008 v1_So 2008" xfId="7551" xr:uid="{00000000-0005-0000-0000-0000780F0000}"/>
    <cellStyle name="s_Credit (2)_1_Comparativo VP TEC 2008 v1_So 2008" xfId="7552" xr:uid="{00000000-0005-0000-0000-0000790F0000}"/>
    <cellStyle name="s_Credit (2)_1_Comparativo VP TEC 2008_Luiz Sergio" xfId="7553" xr:uid="{00000000-0005-0000-0000-00007A0F0000}"/>
    <cellStyle name="s_Credit (2)_1_Cópia de Modelo - Fluxo de Caixa Orcamento 09052009_V36_3" xfId="2409" xr:uid="{00000000-0005-0000-0000-00007B0F0000}"/>
    <cellStyle name="s_Credit (2)_1_Fluxo de Caixa Orcamento FINAL_13052009" xfId="2410" xr:uid="{00000000-0005-0000-0000-00007C0F0000}"/>
    <cellStyle name="s_Credit (2)_1_FM_dummyV4" xfId="2411" xr:uid="{00000000-0005-0000-0000-00007D0F0000}"/>
    <cellStyle name="s_Credit (2)_1_lalur" xfId="2412" xr:uid="{00000000-0005-0000-0000-00007E0F0000}"/>
    <cellStyle name="s_Credit (2)_1_Leasing_V3" xfId="2413" xr:uid="{00000000-0005-0000-0000-00007F0F0000}"/>
    <cellStyle name="s_Credit (2)_1_MODELO PDP III" xfId="2414" xr:uid="{00000000-0005-0000-0000-0000800F0000}"/>
    <cellStyle name="s_Credit (2)_1_ORÇ_2009" xfId="2415" xr:uid="{00000000-0005-0000-0000-0000810F0000}"/>
    <cellStyle name="s_Credit (2)_1_Pasta2" xfId="2416" xr:uid="{00000000-0005-0000-0000-0000820F0000}"/>
    <cellStyle name="s_Credit (2)_2" xfId="2417" xr:uid="{00000000-0005-0000-0000-0000830F0000}"/>
    <cellStyle name="s_Credit (2)_2_Comparativo VP FIN v1_So 2008" xfId="7554" xr:uid="{00000000-0005-0000-0000-0000840F0000}"/>
    <cellStyle name="s_Credit (2)_2_Comparativo VP MKT 2008 v1_So 2008" xfId="7555" xr:uid="{00000000-0005-0000-0000-0000850F0000}"/>
    <cellStyle name="s_Credit (2)_2_Comparativo VP TEC 2008 v1_So 2008" xfId="7556" xr:uid="{00000000-0005-0000-0000-0000860F0000}"/>
    <cellStyle name="s_Credit (2)_2_Comparativo VP TEC 2008_Luiz Sergio" xfId="7557" xr:uid="{00000000-0005-0000-0000-0000870F0000}"/>
    <cellStyle name="s_Credit (2)_2_Cópia de Modelo - Fluxo de Caixa Orcamento 09052009_V36_3" xfId="2418" xr:uid="{00000000-0005-0000-0000-0000880F0000}"/>
    <cellStyle name="s_Credit (2)_2_Fluxo de Caixa Orcamento FINAL_13052009" xfId="2419" xr:uid="{00000000-0005-0000-0000-0000890F0000}"/>
    <cellStyle name="s_Credit (2)_2_FM_dummyV4" xfId="2420" xr:uid="{00000000-0005-0000-0000-00008A0F0000}"/>
    <cellStyle name="s_Credit (2)_2_lalur" xfId="2421" xr:uid="{00000000-0005-0000-0000-00008B0F0000}"/>
    <cellStyle name="s_Credit (2)_2_Leasing_V3" xfId="2422" xr:uid="{00000000-0005-0000-0000-00008C0F0000}"/>
    <cellStyle name="s_Credit (2)_2_MODELO PDP III" xfId="2423" xr:uid="{00000000-0005-0000-0000-00008D0F0000}"/>
    <cellStyle name="s_Credit (2)_2_ORÇ_2009" xfId="2424" xr:uid="{00000000-0005-0000-0000-00008E0F0000}"/>
    <cellStyle name="s_Credit (2)_2_Pasta2" xfId="2425" xr:uid="{00000000-0005-0000-0000-00008F0F0000}"/>
    <cellStyle name="s_Credit (2)_Comparativo VP FIN v1_So 2008" xfId="7558" xr:uid="{00000000-0005-0000-0000-0000900F0000}"/>
    <cellStyle name="s_Credit (2)_Comparativo VP MKT 2008 v1_So 2008" xfId="7559" xr:uid="{00000000-0005-0000-0000-0000910F0000}"/>
    <cellStyle name="s_Credit (2)_Comparativo VP TEC 2008 v1_So 2008" xfId="7560" xr:uid="{00000000-0005-0000-0000-0000920F0000}"/>
    <cellStyle name="s_Credit (2)_Comparativo VP TEC 2008_Luiz Sergio" xfId="7561" xr:uid="{00000000-0005-0000-0000-0000930F0000}"/>
    <cellStyle name="s_Credit (2)_Cópia de Modelo - Fluxo de Caixa Orcamento 09052009_V36_3" xfId="2426" xr:uid="{00000000-0005-0000-0000-0000940F0000}"/>
    <cellStyle name="s_Credit (2)_Fluxo de Caixa Orcamento FINAL_13052009" xfId="2427" xr:uid="{00000000-0005-0000-0000-0000950F0000}"/>
    <cellStyle name="s_Credit (2)_FM_dummyV4" xfId="2428" xr:uid="{00000000-0005-0000-0000-0000960F0000}"/>
    <cellStyle name="s_Credit (2)_lalur" xfId="2429" xr:uid="{00000000-0005-0000-0000-0000970F0000}"/>
    <cellStyle name="s_Credit (2)_Leasing_V3" xfId="2430" xr:uid="{00000000-0005-0000-0000-0000980F0000}"/>
    <cellStyle name="s_Credit (2)_MODELO PDP III" xfId="2431" xr:uid="{00000000-0005-0000-0000-0000990F0000}"/>
    <cellStyle name="s_Credit (2)_ORÇ_2009" xfId="2432" xr:uid="{00000000-0005-0000-0000-00009A0F0000}"/>
    <cellStyle name="s_Credit (2)_Pasta2" xfId="2433" xr:uid="{00000000-0005-0000-0000-00009B0F0000}"/>
    <cellStyle name="s_Credit Buildup (2)" xfId="2434" xr:uid="{00000000-0005-0000-0000-00009C0F0000}"/>
    <cellStyle name="s_Credit Buildup (2)_1" xfId="2435" xr:uid="{00000000-0005-0000-0000-00009D0F0000}"/>
    <cellStyle name="s_Credit Buildup (2)_1_Comparativo VP FIN v1_So 2008" xfId="7562" xr:uid="{00000000-0005-0000-0000-00009E0F0000}"/>
    <cellStyle name="s_Credit Buildup (2)_1_Comparativo VP MKT 2008 v1_So 2008" xfId="7563" xr:uid="{00000000-0005-0000-0000-00009F0F0000}"/>
    <cellStyle name="s_Credit Buildup (2)_1_Comparativo VP TEC 2008 v1_So 2008" xfId="7564" xr:uid="{00000000-0005-0000-0000-0000A00F0000}"/>
    <cellStyle name="s_Credit Buildup (2)_1_Comparativo VP TEC 2008_Luiz Sergio" xfId="7565" xr:uid="{00000000-0005-0000-0000-0000A10F0000}"/>
    <cellStyle name="s_Credit Buildup (2)_1_Cópia de Modelo - Fluxo de Caixa Orcamento 09052009_V36_3" xfId="2436" xr:uid="{00000000-0005-0000-0000-0000A20F0000}"/>
    <cellStyle name="s_Credit Buildup (2)_1_Fluxo de Caixa Orcamento FINAL_13052009" xfId="2437" xr:uid="{00000000-0005-0000-0000-0000A30F0000}"/>
    <cellStyle name="s_Credit Buildup (2)_1_FM_dummyV4" xfId="2438" xr:uid="{00000000-0005-0000-0000-0000A40F0000}"/>
    <cellStyle name="s_Credit Buildup (2)_1_lalur" xfId="2439" xr:uid="{00000000-0005-0000-0000-0000A50F0000}"/>
    <cellStyle name="s_Credit Buildup (2)_1_Leasing_V3" xfId="2440" xr:uid="{00000000-0005-0000-0000-0000A60F0000}"/>
    <cellStyle name="s_Credit Buildup (2)_1_MODELO PDP III" xfId="2441" xr:uid="{00000000-0005-0000-0000-0000A70F0000}"/>
    <cellStyle name="s_Credit Buildup (2)_1_ORÇ_2009" xfId="2442" xr:uid="{00000000-0005-0000-0000-0000A80F0000}"/>
    <cellStyle name="s_Credit Buildup (2)_1_Pasta2" xfId="2443" xr:uid="{00000000-0005-0000-0000-0000A90F0000}"/>
    <cellStyle name="s_Credit Buildup (2)_Celtic DCF" xfId="2444" xr:uid="{00000000-0005-0000-0000-0000AA0F0000}"/>
    <cellStyle name="s_Credit Buildup (2)_Celtic DCF Inputs" xfId="2445" xr:uid="{00000000-0005-0000-0000-0000AB0F0000}"/>
    <cellStyle name="s_Credit Buildup (2)_Celtic DCF Inputs_Comparativo VP FIN v1_So 2008" xfId="7566" xr:uid="{00000000-0005-0000-0000-0000AC0F0000}"/>
    <cellStyle name="s_Credit Buildup (2)_Celtic DCF Inputs_Comparativo VP MKT 2008 v1_So 2008" xfId="7567" xr:uid="{00000000-0005-0000-0000-0000AD0F0000}"/>
    <cellStyle name="s_Credit Buildup (2)_Celtic DCF Inputs_Comparativo VP TEC 2008 v1_So 2008" xfId="7568" xr:uid="{00000000-0005-0000-0000-0000AE0F0000}"/>
    <cellStyle name="s_Credit Buildup (2)_Celtic DCF Inputs_Comparativo VP TEC 2008_Luiz Sergio" xfId="7569" xr:uid="{00000000-0005-0000-0000-0000AF0F0000}"/>
    <cellStyle name="s_Credit Buildup (2)_Celtic DCF Inputs_Cópia de Modelo - Fluxo de Caixa Orcamento 09052009_V36_3" xfId="2446" xr:uid="{00000000-0005-0000-0000-0000B00F0000}"/>
    <cellStyle name="s_Credit Buildup (2)_Celtic DCF Inputs_Fluxo de Caixa Orcamento FINAL_13052009" xfId="2447" xr:uid="{00000000-0005-0000-0000-0000B10F0000}"/>
    <cellStyle name="s_Credit Buildup (2)_Celtic DCF Inputs_FM_dummyV4" xfId="2448" xr:uid="{00000000-0005-0000-0000-0000B20F0000}"/>
    <cellStyle name="s_Credit Buildup (2)_Celtic DCF Inputs_lalur" xfId="2449" xr:uid="{00000000-0005-0000-0000-0000B30F0000}"/>
    <cellStyle name="s_Credit Buildup (2)_Celtic DCF Inputs_Leasing_V3" xfId="2450" xr:uid="{00000000-0005-0000-0000-0000B40F0000}"/>
    <cellStyle name="s_Credit Buildup (2)_Celtic DCF Inputs_MODELO PDP III" xfId="2451" xr:uid="{00000000-0005-0000-0000-0000B50F0000}"/>
    <cellStyle name="s_Credit Buildup (2)_Celtic DCF Inputs_ORÇ_2009" xfId="2452" xr:uid="{00000000-0005-0000-0000-0000B60F0000}"/>
    <cellStyle name="s_Credit Buildup (2)_Celtic DCF Inputs_Pasta2" xfId="2453" xr:uid="{00000000-0005-0000-0000-0000B70F0000}"/>
    <cellStyle name="s_Credit Buildup (2)_Celtic DCF_Comparativo VP FIN v1_So 2008" xfId="7570" xr:uid="{00000000-0005-0000-0000-0000B80F0000}"/>
    <cellStyle name="s_Credit Buildup (2)_Celtic DCF_Comparativo VP MKT 2008 v1_So 2008" xfId="7571" xr:uid="{00000000-0005-0000-0000-0000B90F0000}"/>
    <cellStyle name="s_Credit Buildup (2)_Celtic DCF_Comparativo VP TEC 2008 v1_So 2008" xfId="7572" xr:uid="{00000000-0005-0000-0000-0000BA0F0000}"/>
    <cellStyle name="s_Credit Buildup (2)_Celtic DCF_Comparativo VP TEC 2008_Luiz Sergio" xfId="7573" xr:uid="{00000000-0005-0000-0000-0000BB0F0000}"/>
    <cellStyle name="s_Credit Buildup (2)_Celtic DCF_Cópia de Modelo - Fluxo de Caixa Orcamento 09052009_V36_3" xfId="2454" xr:uid="{00000000-0005-0000-0000-0000BC0F0000}"/>
    <cellStyle name="s_Credit Buildup (2)_Celtic DCF_Fluxo de Caixa Orcamento FINAL_13052009" xfId="2455" xr:uid="{00000000-0005-0000-0000-0000BD0F0000}"/>
    <cellStyle name="s_Credit Buildup (2)_Celtic DCF_FM_dummyV4" xfId="2456" xr:uid="{00000000-0005-0000-0000-0000BE0F0000}"/>
    <cellStyle name="s_Credit Buildup (2)_Celtic DCF_lalur" xfId="2457" xr:uid="{00000000-0005-0000-0000-0000BF0F0000}"/>
    <cellStyle name="s_Credit Buildup (2)_Celtic DCF_Leasing_V3" xfId="2458" xr:uid="{00000000-0005-0000-0000-0000C00F0000}"/>
    <cellStyle name="s_Credit Buildup (2)_Celtic DCF_MODELO PDP III" xfId="2459" xr:uid="{00000000-0005-0000-0000-0000C10F0000}"/>
    <cellStyle name="s_Credit Buildup (2)_Celtic DCF_ORÇ_2009" xfId="2460" xr:uid="{00000000-0005-0000-0000-0000C20F0000}"/>
    <cellStyle name="s_Credit Buildup (2)_Celtic DCF_Pasta2" xfId="2461" xr:uid="{00000000-0005-0000-0000-0000C30F0000}"/>
    <cellStyle name="s_Credit Buildup (2)_Comparativo VP FIN v1_So 2008" xfId="7574" xr:uid="{00000000-0005-0000-0000-0000C40F0000}"/>
    <cellStyle name="s_Credit Buildup (2)_Comparativo VP MKT 2008 v1_So 2008" xfId="7575" xr:uid="{00000000-0005-0000-0000-0000C50F0000}"/>
    <cellStyle name="s_Credit Buildup (2)_Comparativo VP TEC 2008 v1_So 2008" xfId="7576" xr:uid="{00000000-0005-0000-0000-0000C60F0000}"/>
    <cellStyle name="s_Credit Buildup (2)_Comparativo VP TEC 2008_Luiz Sergio" xfId="7577" xr:uid="{00000000-0005-0000-0000-0000C70F0000}"/>
    <cellStyle name="s_Credit Buildup (2)_Cópia de Modelo - Fluxo de Caixa Orcamento 09052009_V36_3" xfId="2462" xr:uid="{00000000-0005-0000-0000-0000C80F0000}"/>
    <cellStyle name="s_Credit Buildup (2)_Fluxo de Caixa Orcamento FINAL_13052009" xfId="2463" xr:uid="{00000000-0005-0000-0000-0000C90F0000}"/>
    <cellStyle name="s_Credit Buildup (2)_FM_dummyV4" xfId="2464" xr:uid="{00000000-0005-0000-0000-0000CA0F0000}"/>
    <cellStyle name="s_Credit Buildup (2)_lalur" xfId="2465" xr:uid="{00000000-0005-0000-0000-0000CB0F0000}"/>
    <cellStyle name="s_Credit Buildup (2)_Leasing_V3" xfId="2466" xr:uid="{00000000-0005-0000-0000-0000CC0F0000}"/>
    <cellStyle name="s_Credit Buildup (2)_MODELO PDP III" xfId="2467" xr:uid="{00000000-0005-0000-0000-0000CD0F0000}"/>
    <cellStyle name="s_Credit Buildup (2)_ORÇ_2009" xfId="2468" xr:uid="{00000000-0005-0000-0000-0000CE0F0000}"/>
    <cellStyle name="s_Credit Buildup (2)_Pasta2" xfId="2469" xr:uid="{00000000-0005-0000-0000-0000CF0F0000}"/>
    <cellStyle name="s_Credit Buildup (2)_Valuation Summary" xfId="2470" xr:uid="{00000000-0005-0000-0000-0000D00F0000}"/>
    <cellStyle name="s_Credit Buildup (2)_Valuation Summary_Comparativo VP FIN v1_So 2008" xfId="7578" xr:uid="{00000000-0005-0000-0000-0000D10F0000}"/>
    <cellStyle name="s_Credit Buildup (2)_Valuation Summary_Comparativo VP MKT 2008 v1_So 2008" xfId="7579" xr:uid="{00000000-0005-0000-0000-0000D20F0000}"/>
    <cellStyle name="s_Credit Buildup (2)_Valuation Summary_Comparativo VP TEC 2008 v1_So 2008" xfId="7580" xr:uid="{00000000-0005-0000-0000-0000D30F0000}"/>
    <cellStyle name="s_Credit Buildup (2)_Valuation Summary_Comparativo VP TEC 2008_Luiz Sergio" xfId="7581" xr:uid="{00000000-0005-0000-0000-0000D40F0000}"/>
    <cellStyle name="s_Credit Buildup (2)_Valuation Summary_Cópia de Modelo - Fluxo de Caixa Orcamento 09052009_V36_3" xfId="2471" xr:uid="{00000000-0005-0000-0000-0000D50F0000}"/>
    <cellStyle name="s_Credit Buildup (2)_Valuation Summary_Fluxo de Caixa Orcamento FINAL_13052009" xfId="2472" xr:uid="{00000000-0005-0000-0000-0000D60F0000}"/>
    <cellStyle name="s_Credit Buildup (2)_Valuation Summary_FM_dummyV4" xfId="2473" xr:uid="{00000000-0005-0000-0000-0000D70F0000}"/>
    <cellStyle name="s_Credit Buildup (2)_Valuation Summary_lalur" xfId="2474" xr:uid="{00000000-0005-0000-0000-0000D80F0000}"/>
    <cellStyle name="s_Credit Buildup (2)_Valuation Summary_Leasing_V3" xfId="2475" xr:uid="{00000000-0005-0000-0000-0000D90F0000}"/>
    <cellStyle name="s_Credit Buildup (2)_Valuation Summary_MODELO PDP III" xfId="2476" xr:uid="{00000000-0005-0000-0000-0000DA0F0000}"/>
    <cellStyle name="s_Credit Buildup (2)_Valuation Summary_ORÇ_2009" xfId="2477" xr:uid="{00000000-0005-0000-0000-0000DB0F0000}"/>
    <cellStyle name="s_Credit Buildup (2)_Valuation Summary_Pasta2" xfId="2478" xr:uid="{00000000-0005-0000-0000-0000DC0F0000}"/>
    <cellStyle name="s_Credit Graph" xfId="2479" xr:uid="{00000000-0005-0000-0000-0000DD0F0000}"/>
    <cellStyle name="s_Credit Graph_1" xfId="2480" xr:uid="{00000000-0005-0000-0000-0000DE0F0000}"/>
    <cellStyle name="s_Credit Graph_1_Comparativo VP FIN v1_So 2008" xfId="7582" xr:uid="{00000000-0005-0000-0000-0000DF0F0000}"/>
    <cellStyle name="s_Credit Graph_1_Comparativo VP MKT 2008 v1_So 2008" xfId="7583" xr:uid="{00000000-0005-0000-0000-0000E00F0000}"/>
    <cellStyle name="s_Credit Graph_1_Comparativo VP TEC 2008 v1_So 2008" xfId="7584" xr:uid="{00000000-0005-0000-0000-0000E10F0000}"/>
    <cellStyle name="s_Credit Graph_1_Comparativo VP TEC 2008_Luiz Sergio" xfId="7585" xr:uid="{00000000-0005-0000-0000-0000E20F0000}"/>
    <cellStyle name="s_Credit Graph_1_Cópia de Modelo - Fluxo de Caixa Orcamento 09052009_V36_3" xfId="2481" xr:uid="{00000000-0005-0000-0000-0000E30F0000}"/>
    <cellStyle name="s_Credit Graph_1_Fluxo de Caixa Orcamento FINAL_13052009" xfId="2482" xr:uid="{00000000-0005-0000-0000-0000E40F0000}"/>
    <cellStyle name="s_Credit Graph_1_FM_dummyV4" xfId="2483" xr:uid="{00000000-0005-0000-0000-0000E50F0000}"/>
    <cellStyle name="s_Credit Graph_1_lalur" xfId="2484" xr:uid="{00000000-0005-0000-0000-0000E60F0000}"/>
    <cellStyle name="s_Credit Graph_1_Leasing_V3" xfId="2485" xr:uid="{00000000-0005-0000-0000-0000E70F0000}"/>
    <cellStyle name="s_Credit Graph_1_MODELO PDP III" xfId="2486" xr:uid="{00000000-0005-0000-0000-0000E80F0000}"/>
    <cellStyle name="s_Credit Graph_1_ORÇ_2009" xfId="2487" xr:uid="{00000000-0005-0000-0000-0000E90F0000}"/>
    <cellStyle name="s_Credit Graph_1_Pasta2" xfId="2488" xr:uid="{00000000-0005-0000-0000-0000EA0F0000}"/>
    <cellStyle name="s_Credit Graph_2" xfId="2489" xr:uid="{00000000-0005-0000-0000-0000EB0F0000}"/>
    <cellStyle name="s_Credit Graph_2_Comparativo VP FIN v1_So 2008" xfId="7586" xr:uid="{00000000-0005-0000-0000-0000EC0F0000}"/>
    <cellStyle name="s_Credit Graph_2_Comparativo VP MKT 2008 v1_So 2008" xfId="7587" xr:uid="{00000000-0005-0000-0000-0000ED0F0000}"/>
    <cellStyle name="s_Credit Graph_2_Comparativo VP TEC 2008 v1_So 2008" xfId="7588" xr:uid="{00000000-0005-0000-0000-0000EE0F0000}"/>
    <cellStyle name="s_Credit Graph_2_Comparativo VP TEC 2008_Luiz Sergio" xfId="7589" xr:uid="{00000000-0005-0000-0000-0000EF0F0000}"/>
    <cellStyle name="s_Credit Graph_2_Cópia de Modelo - Fluxo de Caixa Orcamento 09052009_V36_3" xfId="2490" xr:uid="{00000000-0005-0000-0000-0000F00F0000}"/>
    <cellStyle name="s_Credit Graph_2_Fluxo de Caixa Orcamento FINAL_13052009" xfId="2491" xr:uid="{00000000-0005-0000-0000-0000F10F0000}"/>
    <cellStyle name="s_Credit Graph_2_FM_dummyV4" xfId="2492" xr:uid="{00000000-0005-0000-0000-0000F20F0000}"/>
    <cellStyle name="s_Credit Graph_2_lalur" xfId="2493" xr:uid="{00000000-0005-0000-0000-0000F30F0000}"/>
    <cellStyle name="s_Credit Graph_2_Leasing_V3" xfId="2494" xr:uid="{00000000-0005-0000-0000-0000F40F0000}"/>
    <cellStyle name="s_Credit Graph_2_MODELO PDP III" xfId="2495" xr:uid="{00000000-0005-0000-0000-0000F50F0000}"/>
    <cellStyle name="s_Credit Graph_2_ORÇ_2009" xfId="2496" xr:uid="{00000000-0005-0000-0000-0000F60F0000}"/>
    <cellStyle name="s_Credit Graph_2_Pasta2" xfId="2497" xr:uid="{00000000-0005-0000-0000-0000F70F0000}"/>
    <cellStyle name="s_Credit Graph_Comparativo VP FIN v1_So 2008" xfId="7590" xr:uid="{00000000-0005-0000-0000-0000F80F0000}"/>
    <cellStyle name="s_Credit Graph_Comparativo VP MKT 2008 v1_So 2008" xfId="7591" xr:uid="{00000000-0005-0000-0000-0000F90F0000}"/>
    <cellStyle name="s_Credit Graph_Comparativo VP TEC 2008 v1_So 2008" xfId="7592" xr:uid="{00000000-0005-0000-0000-0000FA0F0000}"/>
    <cellStyle name="s_Credit Graph_Comparativo VP TEC 2008_Luiz Sergio" xfId="7593" xr:uid="{00000000-0005-0000-0000-0000FB0F0000}"/>
    <cellStyle name="s_Credit Graph_Cópia de Modelo - Fluxo de Caixa Orcamento 09052009_V36_3" xfId="2498" xr:uid="{00000000-0005-0000-0000-0000FC0F0000}"/>
    <cellStyle name="s_Credit Graph_Fluxo de Caixa Orcamento FINAL_13052009" xfId="2499" xr:uid="{00000000-0005-0000-0000-0000FD0F0000}"/>
    <cellStyle name="s_Credit Graph_FM_dummyV4" xfId="2500" xr:uid="{00000000-0005-0000-0000-0000FE0F0000}"/>
    <cellStyle name="s_Credit Graph_lalur" xfId="2501" xr:uid="{00000000-0005-0000-0000-0000FF0F0000}"/>
    <cellStyle name="s_Credit Graph_Leasing_V3" xfId="2502" xr:uid="{00000000-0005-0000-0000-000000100000}"/>
    <cellStyle name="s_Credit Graph_MODELO PDP III" xfId="2503" xr:uid="{00000000-0005-0000-0000-000001100000}"/>
    <cellStyle name="s_Credit Graph_ORÇ_2009" xfId="2504" xr:uid="{00000000-0005-0000-0000-000002100000}"/>
    <cellStyle name="s_Credit Graph_Pasta2" xfId="2505" xr:uid="{00000000-0005-0000-0000-000003100000}"/>
    <cellStyle name="s_CredSens" xfId="2506" xr:uid="{00000000-0005-0000-0000-000004100000}"/>
    <cellStyle name="s_CredSens_1" xfId="2507" xr:uid="{00000000-0005-0000-0000-000005100000}"/>
    <cellStyle name="s_CredSens_1_Comparativo VP FIN v1_So 2008" xfId="7594" xr:uid="{00000000-0005-0000-0000-000006100000}"/>
    <cellStyle name="s_CredSens_1_Comparativo VP MKT 2008 v1_So 2008" xfId="7595" xr:uid="{00000000-0005-0000-0000-000007100000}"/>
    <cellStyle name="s_CredSens_1_Comparativo VP TEC 2008 v1_So 2008" xfId="7596" xr:uid="{00000000-0005-0000-0000-000008100000}"/>
    <cellStyle name="s_CredSens_1_Comparativo VP TEC 2008_Luiz Sergio" xfId="7597" xr:uid="{00000000-0005-0000-0000-000009100000}"/>
    <cellStyle name="s_CredSens_1_Cópia de Modelo - Fluxo de Caixa Orcamento 09052009_V36_3" xfId="2508" xr:uid="{00000000-0005-0000-0000-00000A100000}"/>
    <cellStyle name="s_CredSens_1_Fluxo de Caixa Orcamento FINAL_13052009" xfId="2509" xr:uid="{00000000-0005-0000-0000-00000B100000}"/>
    <cellStyle name="s_CredSens_1_FM_dummyV4" xfId="2510" xr:uid="{00000000-0005-0000-0000-00000C100000}"/>
    <cellStyle name="s_CredSens_1_lalur" xfId="2511" xr:uid="{00000000-0005-0000-0000-00000D100000}"/>
    <cellStyle name="s_CredSens_1_Leasing_V3" xfId="2512" xr:uid="{00000000-0005-0000-0000-00000E100000}"/>
    <cellStyle name="s_CredSens_1_MODELO PDP III" xfId="2513" xr:uid="{00000000-0005-0000-0000-00000F100000}"/>
    <cellStyle name="s_CredSens_1_ORÇ_2009" xfId="2514" xr:uid="{00000000-0005-0000-0000-000010100000}"/>
    <cellStyle name="s_CredSens_1_Pasta2" xfId="2515" xr:uid="{00000000-0005-0000-0000-000011100000}"/>
    <cellStyle name="s_CredSens_2" xfId="2516" xr:uid="{00000000-0005-0000-0000-000012100000}"/>
    <cellStyle name="s_CredSens_2_Comparativo VP FIN v1_So 2008" xfId="7598" xr:uid="{00000000-0005-0000-0000-000013100000}"/>
    <cellStyle name="s_CredSens_2_Comparativo VP MKT 2008 v1_So 2008" xfId="7599" xr:uid="{00000000-0005-0000-0000-000014100000}"/>
    <cellStyle name="s_CredSens_2_Comparativo VP TEC 2008 v1_So 2008" xfId="7600" xr:uid="{00000000-0005-0000-0000-000015100000}"/>
    <cellStyle name="s_CredSens_2_Comparativo VP TEC 2008_Luiz Sergio" xfId="7601" xr:uid="{00000000-0005-0000-0000-000016100000}"/>
    <cellStyle name="s_CredSens_2_Cópia de Modelo - Fluxo de Caixa Orcamento 09052009_V36_3" xfId="2517" xr:uid="{00000000-0005-0000-0000-000017100000}"/>
    <cellStyle name="s_CredSens_2_Fluxo de Caixa Orcamento FINAL_13052009" xfId="2518" xr:uid="{00000000-0005-0000-0000-000018100000}"/>
    <cellStyle name="s_CredSens_2_FM_dummyV4" xfId="2519" xr:uid="{00000000-0005-0000-0000-000019100000}"/>
    <cellStyle name="s_CredSens_2_lalur" xfId="2520" xr:uid="{00000000-0005-0000-0000-00001A100000}"/>
    <cellStyle name="s_CredSens_2_Leasing_V3" xfId="2521" xr:uid="{00000000-0005-0000-0000-00001B100000}"/>
    <cellStyle name="s_CredSens_2_MODELO PDP III" xfId="2522" xr:uid="{00000000-0005-0000-0000-00001C100000}"/>
    <cellStyle name="s_CredSens_2_ORÇ_2009" xfId="2523" xr:uid="{00000000-0005-0000-0000-00001D100000}"/>
    <cellStyle name="s_CredSens_2_Pasta2" xfId="2524" xr:uid="{00000000-0005-0000-0000-00001E100000}"/>
    <cellStyle name="s_CredSens_Celtic DCF" xfId="2525" xr:uid="{00000000-0005-0000-0000-00001F100000}"/>
    <cellStyle name="s_CredSens_Celtic DCF Inputs" xfId="2526" xr:uid="{00000000-0005-0000-0000-000020100000}"/>
    <cellStyle name="s_CredSens_Celtic DCF Inputs_Comparativo VP FIN v1_So 2008" xfId="7602" xr:uid="{00000000-0005-0000-0000-000021100000}"/>
    <cellStyle name="s_CredSens_Celtic DCF Inputs_Comparativo VP MKT 2008 v1_So 2008" xfId="7603" xr:uid="{00000000-0005-0000-0000-000022100000}"/>
    <cellStyle name="s_CredSens_Celtic DCF Inputs_Comparativo VP TEC 2008 v1_So 2008" xfId="7604" xr:uid="{00000000-0005-0000-0000-000023100000}"/>
    <cellStyle name="s_CredSens_Celtic DCF Inputs_Comparativo VP TEC 2008_Luiz Sergio" xfId="7605" xr:uid="{00000000-0005-0000-0000-000024100000}"/>
    <cellStyle name="s_CredSens_Celtic DCF Inputs_Cópia de Modelo - Fluxo de Caixa Orcamento 09052009_V36_3" xfId="2527" xr:uid="{00000000-0005-0000-0000-000025100000}"/>
    <cellStyle name="s_CredSens_Celtic DCF Inputs_Fluxo de Caixa Orcamento FINAL_13052009" xfId="2528" xr:uid="{00000000-0005-0000-0000-000026100000}"/>
    <cellStyle name="s_CredSens_Celtic DCF Inputs_FM_dummyV4" xfId="2529" xr:uid="{00000000-0005-0000-0000-000027100000}"/>
    <cellStyle name="s_CredSens_Celtic DCF Inputs_lalur" xfId="2530" xr:uid="{00000000-0005-0000-0000-000028100000}"/>
    <cellStyle name="s_CredSens_Celtic DCF Inputs_Leasing_V3" xfId="2531" xr:uid="{00000000-0005-0000-0000-000029100000}"/>
    <cellStyle name="s_CredSens_Celtic DCF Inputs_MODELO PDP III" xfId="2532" xr:uid="{00000000-0005-0000-0000-00002A100000}"/>
    <cellStyle name="s_CredSens_Celtic DCF Inputs_ORÇ_2009" xfId="2533" xr:uid="{00000000-0005-0000-0000-00002B100000}"/>
    <cellStyle name="s_CredSens_Celtic DCF Inputs_Pasta2" xfId="2534" xr:uid="{00000000-0005-0000-0000-00002C100000}"/>
    <cellStyle name="s_CredSens_Celtic DCF_Comparativo VP FIN v1_So 2008" xfId="7606" xr:uid="{00000000-0005-0000-0000-00002D100000}"/>
    <cellStyle name="s_CredSens_Celtic DCF_Comparativo VP MKT 2008 v1_So 2008" xfId="7607" xr:uid="{00000000-0005-0000-0000-00002E100000}"/>
    <cellStyle name="s_CredSens_Celtic DCF_Comparativo VP TEC 2008 v1_So 2008" xfId="7608" xr:uid="{00000000-0005-0000-0000-00002F100000}"/>
    <cellStyle name="s_CredSens_Celtic DCF_Comparativo VP TEC 2008_Luiz Sergio" xfId="7609" xr:uid="{00000000-0005-0000-0000-000030100000}"/>
    <cellStyle name="s_CredSens_Celtic DCF_Cópia de Modelo - Fluxo de Caixa Orcamento 09052009_V36_3" xfId="2535" xr:uid="{00000000-0005-0000-0000-000031100000}"/>
    <cellStyle name="s_CredSens_Celtic DCF_Fluxo de Caixa Orcamento FINAL_13052009" xfId="2536" xr:uid="{00000000-0005-0000-0000-000032100000}"/>
    <cellStyle name="s_CredSens_Celtic DCF_FM_dummyV4" xfId="2537" xr:uid="{00000000-0005-0000-0000-000033100000}"/>
    <cellStyle name="s_CredSens_Celtic DCF_lalur" xfId="2538" xr:uid="{00000000-0005-0000-0000-000034100000}"/>
    <cellStyle name="s_CredSens_Celtic DCF_Leasing_V3" xfId="2539" xr:uid="{00000000-0005-0000-0000-000035100000}"/>
    <cellStyle name="s_CredSens_Celtic DCF_MODELO PDP III" xfId="2540" xr:uid="{00000000-0005-0000-0000-000036100000}"/>
    <cellStyle name="s_CredSens_Celtic DCF_ORÇ_2009" xfId="2541" xr:uid="{00000000-0005-0000-0000-000037100000}"/>
    <cellStyle name="s_CredSens_Celtic DCF_Pasta2" xfId="2542" xr:uid="{00000000-0005-0000-0000-000038100000}"/>
    <cellStyle name="s_CredSens_Comparativo VP FIN v1_So 2008" xfId="7610" xr:uid="{00000000-0005-0000-0000-000039100000}"/>
    <cellStyle name="s_CredSens_Comparativo VP MKT 2008 v1_So 2008" xfId="7611" xr:uid="{00000000-0005-0000-0000-00003A100000}"/>
    <cellStyle name="s_CredSens_Comparativo VP TEC 2008 v1_So 2008" xfId="7612" xr:uid="{00000000-0005-0000-0000-00003B100000}"/>
    <cellStyle name="s_CredSens_Comparativo VP TEC 2008_Luiz Sergio" xfId="7613" xr:uid="{00000000-0005-0000-0000-00003C100000}"/>
    <cellStyle name="s_CredSens_Cópia de Modelo - Fluxo de Caixa Orcamento 09052009_V36_3" xfId="2543" xr:uid="{00000000-0005-0000-0000-00003D100000}"/>
    <cellStyle name="s_CredSens_Fluxo de Caixa Orcamento FINAL_13052009" xfId="2544" xr:uid="{00000000-0005-0000-0000-00003E100000}"/>
    <cellStyle name="s_CredSens_FM_dummyV4" xfId="2545" xr:uid="{00000000-0005-0000-0000-00003F100000}"/>
    <cellStyle name="s_CredSens_lalur" xfId="2546" xr:uid="{00000000-0005-0000-0000-000040100000}"/>
    <cellStyle name="s_CredSens_Leasing_V3" xfId="2547" xr:uid="{00000000-0005-0000-0000-000041100000}"/>
    <cellStyle name="s_CredSens_MODELO PDP III" xfId="2548" xr:uid="{00000000-0005-0000-0000-000042100000}"/>
    <cellStyle name="s_CredSens_ORÇ_2009" xfId="2549" xr:uid="{00000000-0005-0000-0000-000043100000}"/>
    <cellStyle name="s_CredSens_Pasta2" xfId="2550" xr:uid="{00000000-0005-0000-0000-000044100000}"/>
    <cellStyle name="s_CredSens_Valuation Summary" xfId="2551" xr:uid="{00000000-0005-0000-0000-000045100000}"/>
    <cellStyle name="s_CredSens_Valuation Summary_Comparativo VP FIN v1_So 2008" xfId="7614" xr:uid="{00000000-0005-0000-0000-000046100000}"/>
    <cellStyle name="s_CredSens_Valuation Summary_Comparativo VP MKT 2008 v1_So 2008" xfId="7615" xr:uid="{00000000-0005-0000-0000-000047100000}"/>
    <cellStyle name="s_CredSens_Valuation Summary_Comparativo VP TEC 2008 v1_So 2008" xfId="7616" xr:uid="{00000000-0005-0000-0000-000048100000}"/>
    <cellStyle name="s_CredSens_Valuation Summary_Comparativo VP TEC 2008_Luiz Sergio" xfId="7617" xr:uid="{00000000-0005-0000-0000-000049100000}"/>
    <cellStyle name="s_CredSens_Valuation Summary_Cópia de Modelo - Fluxo de Caixa Orcamento 09052009_V36_3" xfId="2552" xr:uid="{00000000-0005-0000-0000-00004A100000}"/>
    <cellStyle name="s_CredSens_Valuation Summary_Fluxo de Caixa Orcamento FINAL_13052009" xfId="2553" xr:uid="{00000000-0005-0000-0000-00004B100000}"/>
    <cellStyle name="s_CredSens_Valuation Summary_FM_dummyV4" xfId="2554" xr:uid="{00000000-0005-0000-0000-00004C100000}"/>
    <cellStyle name="s_CredSens_Valuation Summary_lalur" xfId="2555" xr:uid="{00000000-0005-0000-0000-00004D100000}"/>
    <cellStyle name="s_CredSens_Valuation Summary_Leasing_V3" xfId="2556" xr:uid="{00000000-0005-0000-0000-00004E100000}"/>
    <cellStyle name="s_CredSens_Valuation Summary_MODELO PDP III" xfId="2557" xr:uid="{00000000-0005-0000-0000-00004F100000}"/>
    <cellStyle name="s_CredSens_Valuation Summary_ORÇ_2009" xfId="2558" xr:uid="{00000000-0005-0000-0000-000050100000}"/>
    <cellStyle name="s_CredSens_Valuation Summary_Pasta2" xfId="2559" xr:uid="{00000000-0005-0000-0000-000051100000}"/>
    <cellStyle name="s_Daily Treasury Report- Fevereiro" xfId="2560" xr:uid="{00000000-0005-0000-0000-000052100000}"/>
    <cellStyle name="s_Daily Treasury Report- Fevereiro_BNDES - Calculo novo" xfId="7618" xr:uid="{00000000-0005-0000-0000-000053100000}"/>
    <cellStyle name="s_Daily Treasury Report- Fevereiro_BNDES - NOVO" xfId="7619" xr:uid="{00000000-0005-0000-0000-000054100000}"/>
    <cellStyle name="s_Daily Treasury Report- Fevereiro_Controle Dívida LP" xfId="7620" xr:uid="{00000000-0005-0000-0000-000055100000}"/>
    <cellStyle name="s_Daily Treasury Report- Fevereiro_Controle Dívida LP - NOVO" xfId="7621" xr:uid="{00000000-0005-0000-0000-000056100000}"/>
    <cellStyle name="s_Daily Treasury Report- Fevereiro_Controle Empréstimos" xfId="7622" xr:uid="{00000000-0005-0000-0000-000057100000}"/>
    <cellStyle name="s_Daily Treasury Report- Fevereiro_Emprest CSFB OK" xfId="7623" xr:uid="{00000000-0005-0000-0000-000058100000}"/>
    <cellStyle name="s_Daily Treasury Report- Fevereiro_Novo Financiamento BNDES" xfId="7624" xr:uid="{00000000-0005-0000-0000-000059100000}"/>
    <cellStyle name="s_Daily Treasury Report- Fevereiro_Suporte DFs - V2.0" xfId="7625" xr:uid="{00000000-0005-0000-0000-00005A100000}"/>
    <cellStyle name="s_Daily Treasury Report- Fevereiro_teste" xfId="7626" xr:uid="{00000000-0005-0000-0000-00005B100000}"/>
    <cellStyle name="s_DCF" xfId="2561" xr:uid="{00000000-0005-0000-0000-00005C100000}"/>
    <cellStyle name="s_DCF Inputs" xfId="2562" xr:uid="{00000000-0005-0000-0000-00005D100000}"/>
    <cellStyle name="s_DCF Inputs (2)" xfId="2563" xr:uid="{00000000-0005-0000-0000-00005E100000}"/>
    <cellStyle name="s_DCF Inputs (2)_1" xfId="2564" xr:uid="{00000000-0005-0000-0000-00005F100000}"/>
    <cellStyle name="s_DCF Inputs (2)_1_Celtic DCF" xfId="2565" xr:uid="{00000000-0005-0000-0000-000060100000}"/>
    <cellStyle name="s_DCF Inputs (2)_1_Celtic DCF Inputs" xfId="2566" xr:uid="{00000000-0005-0000-0000-000061100000}"/>
    <cellStyle name="s_DCF Inputs (2)_1_Celtic DCF Inputs_Comparativo VP FIN v1_So 2008" xfId="7627" xr:uid="{00000000-0005-0000-0000-000062100000}"/>
    <cellStyle name="s_DCF Inputs (2)_1_Celtic DCF Inputs_Comparativo VP MKT 2008 v1_So 2008" xfId="7628" xr:uid="{00000000-0005-0000-0000-000063100000}"/>
    <cellStyle name="s_DCF Inputs (2)_1_Celtic DCF Inputs_Comparativo VP TEC 2008 v1_So 2008" xfId="7629" xr:uid="{00000000-0005-0000-0000-000064100000}"/>
    <cellStyle name="s_DCF Inputs (2)_1_Celtic DCF Inputs_Comparativo VP TEC 2008_Luiz Sergio" xfId="7630" xr:uid="{00000000-0005-0000-0000-000065100000}"/>
    <cellStyle name="s_DCF Inputs (2)_1_Celtic DCF Inputs_Cópia de Modelo - Fluxo de Caixa Orcamento 09052009_V36_3" xfId="2567" xr:uid="{00000000-0005-0000-0000-000066100000}"/>
    <cellStyle name="s_DCF Inputs (2)_1_Celtic DCF Inputs_Fluxo de Caixa Orcamento FINAL_13052009" xfId="2568" xr:uid="{00000000-0005-0000-0000-000067100000}"/>
    <cellStyle name="s_DCF Inputs (2)_1_Celtic DCF Inputs_FM_dummyV4" xfId="2569" xr:uid="{00000000-0005-0000-0000-000068100000}"/>
    <cellStyle name="s_DCF Inputs (2)_1_Celtic DCF Inputs_lalur" xfId="2570" xr:uid="{00000000-0005-0000-0000-000069100000}"/>
    <cellStyle name="s_DCF Inputs (2)_1_Celtic DCF Inputs_Leasing_V3" xfId="2571" xr:uid="{00000000-0005-0000-0000-00006A100000}"/>
    <cellStyle name="s_DCF Inputs (2)_1_Celtic DCF Inputs_MODELO PDP III" xfId="2572" xr:uid="{00000000-0005-0000-0000-00006B100000}"/>
    <cellStyle name="s_DCF Inputs (2)_1_Celtic DCF Inputs_ORÇ_2009" xfId="2573" xr:uid="{00000000-0005-0000-0000-00006C100000}"/>
    <cellStyle name="s_DCF Inputs (2)_1_Celtic DCF Inputs_Pasta2" xfId="2574" xr:uid="{00000000-0005-0000-0000-00006D100000}"/>
    <cellStyle name="s_DCF Inputs (2)_1_Celtic DCF_Comparativo VP FIN v1_So 2008" xfId="7631" xr:uid="{00000000-0005-0000-0000-00006E100000}"/>
    <cellStyle name="s_DCF Inputs (2)_1_Celtic DCF_Comparativo VP MKT 2008 v1_So 2008" xfId="7632" xr:uid="{00000000-0005-0000-0000-00006F100000}"/>
    <cellStyle name="s_DCF Inputs (2)_1_Celtic DCF_Comparativo VP TEC 2008 v1_So 2008" xfId="7633" xr:uid="{00000000-0005-0000-0000-000070100000}"/>
    <cellStyle name="s_DCF Inputs (2)_1_Celtic DCF_Comparativo VP TEC 2008_Luiz Sergio" xfId="7634" xr:uid="{00000000-0005-0000-0000-000071100000}"/>
    <cellStyle name="s_DCF Inputs (2)_1_Celtic DCF_Cópia de Modelo - Fluxo de Caixa Orcamento 09052009_V36_3" xfId="2575" xr:uid="{00000000-0005-0000-0000-000072100000}"/>
    <cellStyle name="s_DCF Inputs (2)_1_Celtic DCF_Fluxo de Caixa Orcamento FINAL_13052009" xfId="2576" xr:uid="{00000000-0005-0000-0000-000073100000}"/>
    <cellStyle name="s_DCF Inputs (2)_1_Celtic DCF_FM_dummyV4" xfId="2577" xr:uid="{00000000-0005-0000-0000-000074100000}"/>
    <cellStyle name="s_DCF Inputs (2)_1_Celtic DCF_lalur" xfId="2578" xr:uid="{00000000-0005-0000-0000-000075100000}"/>
    <cellStyle name="s_DCF Inputs (2)_1_Celtic DCF_Leasing_V3" xfId="2579" xr:uid="{00000000-0005-0000-0000-000076100000}"/>
    <cellStyle name="s_DCF Inputs (2)_1_Celtic DCF_MODELO PDP III" xfId="2580" xr:uid="{00000000-0005-0000-0000-000077100000}"/>
    <cellStyle name="s_DCF Inputs (2)_1_Celtic DCF_ORÇ_2009" xfId="2581" xr:uid="{00000000-0005-0000-0000-000078100000}"/>
    <cellStyle name="s_DCF Inputs (2)_1_Celtic DCF_Pasta2" xfId="2582" xr:uid="{00000000-0005-0000-0000-000079100000}"/>
    <cellStyle name="s_DCF Inputs (2)_1_Comparativo VP FIN v1_So 2008" xfId="7635" xr:uid="{00000000-0005-0000-0000-00007A100000}"/>
    <cellStyle name="s_DCF Inputs (2)_1_Comparativo VP MKT 2008 v1_So 2008" xfId="7636" xr:uid="{00000000-0005-0000-0000-00007B100000}"/>
    <cellStyle name="s_DCF Inputs (2)_1_Comparativo VP TEC 2008 v1_So 2008" xfId="7637" xr:uid="{00000000-0005-0000-0000-00007C100000}"/>
    <cellStyle name="s_DCF Inputs (2)_1_Comparativo VP TEC 2008_Luiz Sergio" xfId="7638" xr:uid="{00000000-0005-0000-0000-00007D100000}"/>
    <cellStyle name="s_DCF Inputs (2)_1_Cópia de Modelo - Fluxo de Caixa Orcamento 09052009_V36_3" xfId="2583" xr:uid="{00000000-0005-0000-0000-00007E100000}"/>
    <cellStyle name="s_DCF Inputs (2)_1_Fluxo de Caixa Orcamento FINAL_13052009" xfId="2584" xr:uid="{00000000-0005-0000-0000-00007F100000}"/>
    <cellStyle name="s_DCF Inputs (2)_1_FM_dummyV4" xfId="2585" xr:uid="{00000000-0005-0000-0000-000080100000}"/>
    <cellStyle name="s_DCF Inputs (2)_1_lalur" xfId="2586" xr:uid="{00000000-0005-0000-0000-000081100000}"/>
    <cellStyle name="s_DCF Inputs (2)_1_Leasing_V3" xfId="2587" xr:uid="{00000000-0005-0000-0000-000082100000}"/>
    <cellStyle name="s_DCF Inputs (2)_1_MODELO PDP III" xfId="2588" xr:uid="{00000000-0005-0000-0000-000083100000}"/>
    <cellStyle name="s_DCF Inputs (2)_1_ORÇ_2009" xfId="2589" xr:uid="{00000000-0005-0000-0000-000084100000}"/>
    <cellStyle name="s_DCF Inputs (2)_1_Pasta2" xfId="2590" xr:uid="{00000000-0005-0000-0000-000085100000}"/>
    <cellStyle name="s_DCF Inputs (2)_1_Valuation Summary" xfId="2591" xr:uid="{00000000-0005-0000-0000-000086100000}"/>
    <cellStyle name="s_DCF Inputs (2)_1_Valuation Summary_Comparativo VP FIN v1_So 2008" xfId="7639" xr:uid="{00000000-0005-0000-0000-000087100000}"/>
    <cellStyle name="s_DCF Inputs (2)_1_Valuation Summary_Comparativo VP MKT 2008 v1_So 2008" xfId="7640" xr:uid="{00000000-0005-0000-0000-000088100000}"/>
    <cellStyle name="s_DCF Inputs (2)_1_Valuation Summary_Comparativo VP TEC 2008 v1_So 2008" xfId="7641" xr:uid="{00000000-0005-0000-0000-000089100000}"/>
    <cellStyle name="s_DCF Inputs (2)_1_Valuation Summary_Comparativo VP TEC 2008_Luiz Sergio" xfId="7642" xr:uid="{00000000-0005-0000-0000-00008A100000}"/>
    <cellStyle name="s_DCF Inputs (2)_1_Valuation Summary_Cópia de Modelo - Fluxo de Caixa Orcamento 09052009_V36_3" xfId="2592" xr:uid="{00000000-0005-0000-0000-00008B100000}"/>
    <cellStyle name="s_DCF Inputs (2)_1_Valuation Summary_Fluxo de Caixa Orcamento FINAL_13052009" xfId="2593" xr:uid="{00000000-0005-0000-0000-00008C100000}"/>
    <cellStyle name="s_DCF Inputs (2)_1_Valuation Summary_FM_dummyV4" xfId="2594" xr:uid="{00000000-0005-0000-0000-00008D100000}"/>
    <cellStyle name="s_DCF Inputs (2)_1_Valuation Summary_lalur" xfId="2595" xr:uid="{00000000-0005-0000-0000-00008E100000}"/>
    <cellStyle name="s_DCF Inputs (2)_1_Valuation Summary_Leasing_V3" xfId="2596" xr:uid="{00000000-0005-0000-0000-00008F100000}"/>
    <cellStyle name="s_DCF Inputs (2)_1_Valuation Summary_MODELO PDP III" xfId="2597" xr:uid="{00000000-0005-0000-0000-000090100000}"/>
    <cellStyle name="s_DCF Inputs (2)_1_Valuation Summary_ORÇ_2009" xfId="2598" xr:uid="{00000000-0005-0000-0000-000091100000}"/>
    <cellStyle name="s_DCF Inputs (2)_1_Valuation Summary_Pasta2" xfId="2599" xr:uid="{00000000-0005-0000-0000-000092100000}"/>
    <cellStyle name="s_DCF Inputs (2)_Comparativo VP FIN v1_So 2008" xfId="7643" xr:uid="{00000000-0005-0000-0000-000093100000}"/>
    <cellStyle name="s_DCF Inputs (2)_Comparativo VP MKT 2008 v1_So 2008" xfId="7644" xr:uid="{00000000-0005-0000-0000-000094100000}"/>
    <cellStyle name="s_DCF Inputs (2)_Comparativo VP TEC 2008 v1_So 2008" xfId="7645" xr:uid="{00000000-0005-0000-0000-000095100000}"/>
    <cellStyle name="s_DCF Inputs (2)_Comparativo VP TEC 2008_Luiz Sergio" xfId="7646" xr:uid="{00000000-0005-0000-0000-000096100000}"/>
    <cellStyle name="s_DCF Inputs (2)_Cópia de Modelo - Fluxo de Caixa Orcamento 09052009_V36_3" xfId="2600" xr:uid="{00000000-0005-0000-0000-000097100000}"/>
    <cellStyle name="s_DCF Inputs (2)_Fluxo de Caixa Orcamento FINAL_13052009" xfId="2601" xr:uid="{00000000-0005-0000-0000-000098100000}"/>
    <cellStyle name="s_DCF Inputs (2)_FM_dummyV4" xfId="2602" xr:uid="{00000000-0005-0000-0000-000099100000}"/>
    <cellStyle name="s_DCF Inputs (2)_lalur" xfId="2603" xr:uid="{00000000-0005-0000-0000-00009A100000}"/>
    <cellStyle name="s_DCF Inputs (2)_Leasing_V3" xfId="2604" xr:uid="{00000000-0005-0000-0000-00009B100000}"/>
    <cellStyle name="s_DCF Inputs (2)_MODELO PDP III" xfId="2605" xr:uid="{00000000-0005-0000-0000-00009C100000}"/>
    <cellStyle name="s_DCF Inputs (2)_ORÇ_2009" xfId="2606" xr:uid="{00000000-0005-0000-0000-00009D100000}"/>
    <cellStyle name="s_DCF Inputs (2)_Pasta2" xfId="2607" xr:uid="{00000000-0005-0000-0000-00009E100000}"/>
    <cellStyle name="s_DCF Inputs_1" xfId="2608" xr:uid="{00000000-0005-0000-0000-00009F100000}"/>
    <cellStyle name="s_DCF Inputs_1_Comparativo VP FIN v1_So 2008" xfId="7647" xr:uid="{00000000-0005-0000-0000-0000A0100000}"/>
    <cellStyle name="s_DCF Inputs_1_Comparativo VP MKT 2008 v1_So 2008" xfId="7648" xr:uid="{00000000-0005-0000-0000-0000A1100000}"/>
    <cellStyle name="s_DCF Inputs_1_Comparativo VP TEC 2008 v1_So 2008" xfId="7649" xr:uid="{00000000-0005-0000-0000-0000A2100000}"/>
    <cellStyle name="s_DCF Inputs_1_Comparativo VP TEC 2008_Luiz Sergio" xfId="7650" xr:uid="{00000000-0005-0000-0000-0000A3100000}"/>
    <cellStyle name="s_DCF Inputs_1_Cópia de Modelo - Fluxo de Caixa Orcamento 09052009_V36_3" xfId="2609" xr:uid="{00000000-0005-0000-0000-0000A4100000}"/>
    <cellStyle name="s_DCF Inputs_1_Fluxo de Caixa Orcamento FINAL_13052009" xfId="2610" xr:uid="{00000000-0005-0000-0000-0000A5100000}"/>
    <cellStyle name="s_DCF Inputs_1_FM_dummyV4" xfId="2611" xr:uid="{00000000-0005-0000-0000-0000A6100000}"/>
    <cellStyle name="s_DCF Inputs_1_lalur" xfId="2612" xr:uid="{00000000-0005-0000-0000-0000A7100000}"/>
    <cellStyle name="s_DCF Inputs_1_Leasing_V3" xfId="2613" xr:uid="{00000000-0005-0000-0000-0000A8100000}"/>
    <cellStyle name="s_DCF Inputs_1_MODELO PDP III" xfId="2614" xr:uid="{00000000-0005-0000-0000-0000A9100000}"/>
    <cellStyle name="s_DCF Inputs_1_ORÇ_2009" xfId="2615" xr:uid="{00000000-0005-0000-0000-0000AA100000}"/>
    <cellStyle name="s_DCF Inputs_1_Pasta2" xfId="2616" xr:uid="{00000000-0005-0000-0000-0000AB100000}"/>
    <cellStyle name="s_DCF Inputs_2" xfId="2617" xr:uid="{00000000-0005-0000-0000-0000AC100000}"/>
    <cellStyle name="s_DCF Inputs_2_Comparativo VP FIN v1_So 2008" xfId="7651" xr:uid="{00000000-0005-0000-0000-0000AD100000}"/>
    <cellStyle name="s_DCF Inputs_2_Comparativo VP MKT 2008 v1_So 2008" xfId="7652" xr:uid="{00000000-0005-0000-0000-0000AE100000}"/>
    <cellStyle name="s_DCF Inputs_2_Comparativo VP TEC 2008 v1_So 2008" xfId="7653" xr:uid="{00000000-0005-0000-0000-0000AF100000}"/>
    <cellStyle name="s_DCF Inputs_2_Comparativo VP TEC 2008_Luiz Sergio" xfId="7654" xr:uid="{00000000-0005-0000-0000-0000B0100000}"/>
    <cellStyle name="s_DCF Inputs_2_Cópia de Modelo - Fluxo de Caixa Orcamento 09052009_V36_3" xfId="2618" xr:uid="{00000000-0005-0000-0000-0000B1100000}"/>
    <cellStyle name="s_DCF Inputs_2_Fluxo de Caixa Orcamento FINAL_13052009" xfId="2619" xr:uid="{00000000-0005-0000-0000-0000B2100000}"/>
    <cellStyle name="s_DCF Inputs_2_FM_dummyV4" xfId="2620" xr:uid="{00000000-0005-0000-0000-0000B3100000}"/>
    <cellStyle name="s_DCF Inputs_2_lalur" xfId="2621" xr:uid="{00000000-0005-0000-0000-0000B4100000}"/>
    <cellStyle name="s_DCF Inputs_2_Leasing_V3" xfId="2622" xr:uid="{00000000-0005-0000-0000-0000B5100000}"/>
    <cellStyle name="s_DCF Inputs_2_MODELO PDP III" xfId="2623" xr:uid="{00000000-0005-0000-0000-0000B6100000}"/>
    <cellStyle name="s_DCF Inputs_2_ORÇ_2009" xfId="2624" xr:uid="{00000000-0005-0000-0000-0000B7100000}"/>
    <cellStyle name="s_DCF Inputs_2_Pasta2" xfId="2625" xr:uid="{00000000-0005-0000-0000-0000B8100000}"/>
    <cellStyle name="s_DCF Inputs_AM0909" xfId="2626" xr:uid="{00000000-0005-0000-0000-0000B9100000}"/>
    <cellStyle name="s_DCF Inputs_AM0909_Comparativo VP FIN v1_So 2008" xfId="7655" xr:uid="{00000000-0005-0000-0000-0000BA100000}"/>
    <cellStyle name="s_DCF Inputs_AM0909_Comparativo VP MKT 2008 v1_So 2008" xfId="7656" xr:uid="{00000000-0005-0000-0000-0000BB100000}"/>
    <cellStyle name="s_DCF Inputs_AM0909_Comparativo VP TEC 2008 v1_So 2008" xfId="7657" xr:uid="{00000000-0005-0000-0000-0000BC100000}"/>
    <cellStyle name="s_DCF Inputs_AM0909_Comparativo VP TEC 2008_Luiz Sergio" xfId="7658" xr:uid="{00000000-0005-0000-0000-0000BD100000}"/>
    <cellStyle name="s_DCF Inputs_AM0909_Cópia de Modelo - Fluxo de Caixa Orcamento 09052009_V36_3" xfId="2627" xr:uid="{00000000-0005-0000-0000-0000BE100000}"/>
    <cellStyle name="s_DCF Inputs_AM0909_Fluxo de Caixa Orcamento FINAL_13052009" xfId="2628" xr:uid="{00000000-0005-0000-0000-0000BF100000}"/>
    <cellStyle name="s_DCF Inputs_AM0909_FM_dummyV4" xfId="2629" xr:uid="{00000000-0005-0000-0000-0000C0100000}"/>
    <cellStyle name="s_DCF Inputs_AM0909_lalur" xfId="2630" xr:uid="{00000000-0005-0000-0000-0000C1100000}"/>
    <cellStyle name="s_DCF Inputs_AM0909_Leasing_V3" xfId="2631" xr:uid="{00000000-0005-0000-0000-0000C2100000}"/>
    <cellStyle name="s_DCF Inputs_AM0909_MODELO PDP III" xfId="2632" xr:uid="{00000000-0005-0000-0000-0000C3100000}"/>
    <cellStyle name="s_DCF Inputs_AM0909_ORÇ_2009" xfId="2633" xr:uid="{00000000-0005-0000-0000-0000C4100000}"/>
    <cellStyle name="s_DCF Inputs_AM0909_Pasta2" xfId="2634" xr:uid="{00000000-0005-0000-0000-0000C5100000}"/>
    <cellStyle name="s_DCF Inputs_Brenner" xfId="2635" xr:uid="{00000000-0005-0000-0000-0000C6100000}"/>
    <cellStyle name="s_DCF Inputs_Brenner_Comparativo VP FIN v1_So 2008" xfId="7659" xr:uid="{00000000-0005-0000-0000-0000C7100000}"/>
    <cellStyle name="s_DCF Inputs_Brenner_Comparativo VP MKT 2008 v1_So 2008" xfId="7660" xr:uid="{00000000-0005-0000-0000-0000C8100000}"/>
    <cellStyle name="s_DCF Inputs_Brenner_Comparativo VP TEC 2008 v1_So 2008" xfId="7661" xr:uid="{00000000-0005-0000-0000-0000C9100000}"/>
    <cellStyle name="s_DCF Inputs_Brenner_Comparativo VP TEC 2008_Luiz Sergio" xfId="7662" xr:uid="{00000000-0005-0000-0000-0000CA100000}"/>
    <cellStyle name="s_DCF Inputs_Brenner_Cópia de Modelo - Fluxo de Caixa Orcamento 09052009_V36_3" xfId="2636" xr:uid="{00000000-0005-0000-0000-0000CB100000}"/>
    <cellStyle name="s_DCF Inputs_Brenner_Fluxo de Caixa Orcamento FINAL_13052009" xfId="2637" xr:uid="{00000000-0005-0000-0000-0000CC100000}"/>
    <cellStyle name="s_DCF Inputs_Brenner_FM_dummyV4" xfId="2638" xr:uid="{00000000-0005-0000-0000-0000CD100000}"/>
    <cellStyle name="s_DCF Inputs_Brenner_lalur" xfId="2639" xr:uid="{00000000-0005-0000-0000-0000CE100000}"/>
    <cellStyle name="s_DCF Inputs_Brenner_Leasing_V3" xfId="2640" xr:uid="{00000000-0005-0000-0000-0000CF100000}"/>
    <cellStyle name="s_DCF Inputs_Brenner_MODELO PDP III" xfId="2641" xr:uid="{00000000-0005-0000-0000-0000D0100000}"/>
    <cellStyle name="s_DCF Inputs_Brenner_ORÇ_2009" xfId="2642" xr:uid="{00000000-0005-0000-0000-0000D1100000}"/>
    <cellStyle name="s_DCF Inputs_Brenner_Pasta2" xfId="2643" xr:uid="{00000000-0005-0000-0000-0000D2100000}"/>
    <cellStyle name="s_DCF Inputs_Comparativo VP FIN v1_So 2008" xfId="7663" xr:uid="{00000000-0005-0000-0000-0000D3100000}"/>
    <cellStyle name="s_DCF Inputs_Comparativo VP MKT 2008 v1_So 2008" xfId="7664" xr:uid="{00000000-0005-0000-0000-0000D4100000}"/>
    <cellStyle name="s_DCF Inputs_Comparativo VP TEC 2008 v1_So 2008" xfId="7665" xr:uid="{00000000-0005-0000-0000-0000D5100000}"/>
    <cellStyle name="s_DCF Inputs_Comparativo VP TEC 2008_Luiz Sergio" xfId="7666" xr:uid="{00000000-0005-0000-0000-0000D6100000}"/>
    <cellStyle name="s_DCF Inputs_Cópia de Modelo - Fluxo de Caixa Orcamento 09052009_V36_3" xfId="2644" xr:uid="{00000000-0005-0000-0000-0000D7100000}"/>
    <cellStyle name="s_DCF Inputs_Fluxo de Caixa Orcamento FINAL_13052009" xfId="2645" xr:uid="{00000000-0005-0000-0000-0000D8100000}"/>
    <cellStyle name="s_DCF Inputs_FM_dummyV4" xfId="2646" xr:uid="{00000000-0005-0000-0000-0000D9100000}"/>
    <cellStyle name="s_DCF Inputs_lalur" xfId="2647" xr:uid="{00000000-0005-0000-0000-0000DA100000}"/>
    <cellStyle name="s_DCF Inputs_Leasing_V3" xfId="2648" xr:uid="{00000000-0005-0000-0000-0000DB100000}"/>
    <cellStyle name="s_DCF Inputs_MODELO PDP III" xfId="2649" xr:uid="{00000000-0005-0000-0000-0000DC100000}"/>
    <cellStyle name="s_DCF Inputs_ORÇ_2009" xfId="2650" xr:uid="{00000000-0005-0000-0000-0000DD100000}"/>
    <cellStyle name="s_DCF Inputs_Pasta2" xfId="2651" xr:uid="{00000000-0005-0000-0000-0000DE100000}"/>
    <cellStyle name="s_DCF Matrix" xfId="2652" xr:uid="{00000000-0005-0000-0000-0000DF100000}"/>
    <cellStyle name="s_DCF Matrix (2)" xfId="2653" xr:uid="{00000000-0005-0000-0000-0000E0100000}"/>
    <cellStyle name="s_DCF Matrix (2)_1" xfId="2654" xr:uid="{00000000-0005-0000-0000-0000E1100000}"/>
    <cellStyle name="s_DCF Matrix (2)_1_Comparativo VP FIN v1_So 2008" xfId="7667" xr:uid="{00000000-0005-0000-0000-0000E2100000}"/>
    <cellStyle name="s_DCF Matrix (2)_1_Comparativo VP MKT 2008 v1_So 2008" xfId="7668" xr:uid="{00000000-0005-0000-0000-0000E3100000}"/>
    <cellStyle name="s_DCF Matrix (2)_1_Comparativo VP TEC 2008 v1_So 2008" xfId="7669" xr:uid="{00000000-0005-0000-0000-0000E4100000}"/>
    <cellStyle name="s_DCF Matrix (2)_1_Comparativo VP TEC 2008_Luiz Sergio" xfId="7670" xr:uid="{00000000-0005-0000-0000-0000E5100000}"/>
    <cellStyle name="s_DCF Matrix (2)_1_Cópia de Modelo - Fluxo de Caixa Orcamento 09052009_V36_3" xfId="2655" xr:uid="{00000000-0005-0000-0000-0000E6100000}"/>
    <cellStyle name="s_DCF Matrix (2)_1_Fluxo de Caixa Orcamento FINAL_13052009" xfId="2656" xr:uid="{00000000-0005-0000-0000-0000E7100000}"/>
    <cellStyle name="s_DCF Matrix (2)_1_FM_dummyV4" xfId="2657" xr:uid="{00000000-0005-0000-0000-0000E8100000}"/>
    <cellStyle name="s_DCF Matrix (2)_1_lalur" xfId="2658" xr:uid="{00000000-0005-0000-0000-0000E9100000}"/>
    <cellStyle name="s_DCF Matrix (2)_1_Leasing_V3" xfId="2659" xr:uid="{00000000-0005-0000-0000-0000EA100000}"/>
    <cellStyle name="s_DCF Matrix (2)_1_MODELO PDP III" xfId="2660" xr:uid="{00000000-0005-0000-0000-0000EB100000}"/>
    <cellStyle name="s_DCF Matrix (2)_1_ORÇ_2009" xfId="2661" xr:uid="{00000000-0005-0000-0000-0000EC100000}"/>
    <cellStyle name="s_DCF Matrix (2)_1_Pasta2" xfId="2662" xr:uid="{00000000-0005-0000-0000-0000ED100000}"/>
    <cellStyle name="s_DCF Matrix (2)_2" xfId="2663" xr:uid="{00000000-0005-0000-0000-0000EE100000}"/>
    <cellStyle name="s_DCF Matrix (2)_2_Celtic DCF" xfId="2664" xr:uid="{00000000-0005-0000-0000-0000EF100000}"/>
    <cellStyle name="s_DCF Matrix (2)_2_Celtic DCF Inputs" xfId="2665" xr:uid="{00000000-0005-0000-0000-0000F0100000}"/>
    <cellStyle name="s_DCF Matrix (2)_2_Celtic DCF Inputs_Comparativo VP FIN v1_So 2008" xfId="7671" xr:uid="{00000000-0005-0000-0000-0000F1100000}"/>
    <cellStyle name="s_DCF Matrix (2)_2_Celtic DCF Inputs_Comparativo VP MKT 2008 v1_So 2008" xfId="7672" xr:uid="{00000000-0005-0000-0000-0000F2100000}"/>
    <cellStyle name="s_DCF Matrix (2)_2_Celtic DCF Inputs_Comparativo VP TEC 2008 v1_So 2008" xfId="7673" xr:uid="{00000000-0005-0000-0000-0000F3100000}"/>
    <cellStyle name="s_DCF Matrix (2)_2_Celtic DCF Inputs_Comparativo VP TEC 2008_Luiz Sergio" xfId="7674" xr:uid="{00000000-0005-0000-0000-0000F4100000}"/>
    <cellStyle name="s_DCF Matrix (2)_2_Celtic DCF Inputs_Cópia de Modelo - Fluxo de Caixa Orcamento 09052009_V36_3" xfId="2666" xr:uid="{00000000-0005-0000-0000-0000F5100000}"/>
    <cellStyle name="s_DCF Matrix (2)_2_Celtic DCF Inputs_Fluxo de Caixa Orcamento FINAL_13052009" xfId="2667" xr:uid="{00000000-0005-0000-0000-0000F6100000}"/>
    <cellStyle name="s_DCF Matrix (2)_2_Celtic DCF Inputs_FM_dummyV4" xfId="2668" xr:uid="{00000000-0005-0000-0000-0000F7100000}"/>
    <cellStyle name="s_DCF Matrix (2)_2_Celtic DCF Inputs_lalur" xfId="2669" xr:uid="{00000000-0005-0000-0000-0000F8100000}"/>
    <cellStyle name="s_DCF Matrix (2)_2_Celtic DCF Inputs_Leasing_V3" xfId="2670" xr:uid="{00000000-0005-0000-0000-0000F9100000}"/>
    <cellStyle name="s_DCF Matrix (2)_2_Celtic DCF Inputs_MODELO PDP III" xfId="2671" xr:uid="{00000000-0005-0000-0000-0000FA100000}"/>
    <cellStyle name="s_DCF Matrix (2)_2_Celtic DCF Inputs_ORÇ_2009" xfId="2672" xr:uid="{00000000-0005-0000-0000-0000FB100000}"/>
    <cellStyle name="s_DCF Matrix (2)_2_Celtic DCF Inputs_Pasta2" xfId="2673" xr:uid="{00000000-0005-0000-0000-0000FC100000}"/>
    <cellStyle name="s_DCF Matrix (2)_2_Celtic DCF_Comparativo VP FIN v1_So 2008" xfId="7675" xr:uid="{00000000-0005-0000-0000-0000FD100000}"/>
    <cellStyle name="s_DCF Matrix (2)_2_Celtic DCF_Comparativo VP MKT 2008 v1_So 2008" xfId="7676" xr:uid="{00000000-0005-0000-0000-0000FE100000}"/>
    <cellStyle name="s_DCF Matrix (2)_2_Celtic DCF_Comparativo VP TEC 2008 v1_So 2008" xfId="7677" xr:uid="{00000000-0005-0000-0000-0000FF100000}"/>
    <cellStyle name="s_DCF Matrix (2)_2_Celtic DCF_Comparativo VP TEC 2008_Luiz Sergio" xfId="7678" xr:uid="{00000000-0005-0000-0000-000000110000}"/>
    <cellStyle name="s_DCF Matrix (2)_2_Celtic DCF_Cópia de Modelo - Fluxo de Caixa Orcamento 09052009_V36_3" xfId="2674" xr:uid="{00000000-0005-0000-0000-000001110000}"/>
    <cellStyle name="s_DCF Matrix (2)_2_Celtic DCF_Fluxo de Caixa Orcamento FINAL_13052009" xfId="2675" xr:uid="{00000000-0005-0000-0000-000002110000}"/>
    <cellStyle name="s_DCF Matrix (2)_2_Celtic DCF_FM_dummyV4" xfId="2676" xr:uid="{00000000-0005-0000-0000-000003110000}"/>
    <cellStyle name="s_DCF Matrix (2)_2_Celtic DCF_lalur" xfId="2677" xr:uid="{00000000-0005-0000-0000-000004110000}"/>
    <cellStyle name="s_DCF Matrix (2)_2_Celtic DCF_Leasing_V3" xfId="2678" xr:uid="{00000000-0005-0000-0000-000005110000}"/>
    <cellStyle name="s_DCF Matrix (2)_2_Celtic DCF_MODELO PDP III" xfId="2679" xr:uid="{00000000-0005-0000-0000-000006110000}"/>
    <cellStyle name="s_DCF Matrix (2)_2_Celtic DCF_ORÇ_2009" xfId="2680" xr:uid="{00000000-0005-0000-0000-000007110000}"/>
    <cellStyle name="s_DCF Matrix (2)_2_Celtic DCF_Pasta2" xfId="2681" xr:uid="{00000000-0005-0000-0000-000008110000}"/>
    <cellStyle name="s_DCF Matrix (2)_2_Comparativo VP FIN v1_So 2008" xfId="7679" xr:uid="{00000000-0005-0000-0000-000009110000}"/>
    <cellStyle name="s_DCF Matrix (2)_2_Comparativo VP MKT 2008 v1_So 2008" xfId="7680" xr:uid="{00000000-0005-0000-0000-00000A110000}"/>
    <cellStyle name="s_DCF Matrix (2)_2_Comparativo VP TEC 2008 v1_So 2008" xfId="7681" xr:uid="{00000000-0005-0000-0000-00000B110000}"/>
    <cellStyle name="s_DCF Matrix (2)_2_Comparativo VP TEC 2008_Luiz Sergio" xfId="7682" xr:uid="{00000000-0005-0000-0000-00000C110000}"/>
    <cellStyle name="s_DCF Matrix (2)_2_Cópia de Modelo - Fluxo de Caixa Orcamento 09052009_V36_3" xfId="2682" xr:uid="{00000000-0005-0000-0000-00000D110000}"/>
    <cellStyle name="s_DCF Matrix (2)_2_Fluxo de Caixa Orcamento FINAL_13052009" xfId="2683" xr:uid="{00000000-0005-0000-0000-00000E110000}"/>
    <cellStyle name="s_DCF Matrix (2)_2_FM_dummyV4" xfId="2684" xr:uid="{00000000-0005-0000-0000-00000F110000}"/>
    <cellStyle name="s_DCF Matrix (2)_2_lalur" xfId="2685" xr:uid="{00000000-0005-0000-0000-000010110000}"/>
    <cellStyle name="s_DCF Matrix (2)_2_Leasing_V3" xfId="2686" xr:uid="{00000000-0005-0000-0000-000011110000}"/>
    <cellStyle name="s_DCF Matrix (2)_2_MODELO PDP III" xfId="2687" xr:uid="{00000000-0005-0000-0000-000012110000}"/>
    <cellStyle name="s_DCF Matrix (2)_2_ORÇ_2009" xfId="2688" xr:uid="{00000000-0005-0000-0000-000013110000}"/>
    <cellStyle name="s_DCF Matrix (2)_2_Pasta2" xfId="2689" xr:uid="{00000000-0005-0000-0000-000014110000}"/>
    <cellStyle name="s_DCF Matrix (2)_2_Valuation Summary" xfId="2690" xr:uid="{00000000-0005-0000-0000-000015110000}"/>
    <cellStyle name="s_DCF Matrix (2)_2_Valuation Summary_Comparativo VP FIN v1_So 2008" xfId="7683" xr:uid="{00000000-0005-0000-0000-000016110000}"/>
    <cellStyle name="s_DCF Matrix (2)_2_Valuation Summary_Comparativo VP MKT 2008 v1_So 2008" xfId="7684" xr:uid="{00000000-0005-0000-0000-000017110000}"/>
    <cellStyle name="s_DCF Matrix (2)_2_Valuation Summary_Comparativo VP TEC 2008 v1_So 2008" xfId="7685" xr:uid="{00000000-0005-0000-0000-000018110000}"/>
    <cellStyle name="s_DCF Matrix (2)_2_Valuation Summary_Comparativo VP TEC 2008_Luiz Sergio" xfId="7686" xr:uid="{00000000-0005-0000-0000-000019110000}"/>
    <cellStyle name="s_DCF Matrix (2)_2_Valuation Summary_Cópia de Modelo - Fluxo de Caixa Orcamento 09052009_V36_3" xfId="2691" xr:uid="{00000000-0005-0000-0000-00001A110000}"/>
    <cellStyle name="s_DCF Matrix (2)_2_Valuation Summary_Fluxo de Caixa Orcamento FINAL_13052009" xfId="2692" xr:uid="{00000000-0005-0000-0000-00001B110000}"/>
    <cellStyle name="s_DCF Matrix (2)_2_Valuation Summary_FM_dummyV4" xfId="2693" xr:uid="{00000000-0005-0000-0000-00001C110000}"/>
    <cellStyle name="s_DCF Matrix (2)_2_Valuation Summary_lalur" xfId="2694" xr:uid="{00000000-0005-0000-0000-00001D110000}"/>
    <cellStyle name="s_DCF Matrix (2)_2_Valuation Summary_Leasing_V3" xfId="2695" xr:uid="{00000000-0005-0000-0000-00001E110000}"/>
    <cellStyle name="s_DCF Matrix (2)_2_Valuation Summary_MODELO PDP III" xfId="2696" xr:uid="{00000000-0005-0000-0000-00001F110000}"/>
    <cellStyle name="s_DCF Matrix (2)_2_Valuation Summary_ORÇ_2009" xfId="2697" xr:uid="{00000000-0005-0000-0000-000020110000}"/>
    <cellStyle name="s_DCF Matrix (2)_2_Valuation Summary_Pasta2" xfId="2698" xr:uid="{00000000-0005-0000-0000-000021110000}"/>
    <cellStyle name="s_DCF Matrix (2)_Comparativo VP FIN v1_So 2008" xfId="7687" xr:uid="{00000000-0005-0000-0000-000022110000}"/>
    <cellStyle name="s_DCF Matrix (2)_Comparativo VP MKT 2008 v1_So 2008" xfId="7688" xr:uid="{00000000-0005-0000-0000-000023110000}"/>
    <cellStyle name="s_DCF Matrix (2)_Comparativo VP TEC 2008 v1_So 2008" xfId="7689" xr:uid="{00000000-0005-0000-0000-000024110000}"/>
    <cellStyle name="s_DCF Matrix (2)_Comparativo VP TEC 2008_Luiz Sergio" xfId="7690" xr:uid="{00000000-0005-0000-0000-000025110000}"/>
    <cellStyle name="s_DCF Matrix (2)_Cópia de Modelo - Fluxo de Caixa Orcamento 09052009_V36_3" xfId="2699" xr:uid="{00000000-0005-0000-0000-000026110000}"/>
    <cellStyle name="s_DCF Matrix (2)_Fluxo de Caixa Orcamento FINAL_13052009" xfId="2700" xr:uid="{00000000-0005-0000-0000-000027110000}"/>
    <cellStyle name="s_DCF Matrix (2)_FM_dummyV4" xfId="2701" xr:uid="{00000000-0005-0000-0000-000028110000}"/>
    <cellStyle name="s_DCF Matrix (2)_lalur" xfId="2702" xr:uid="{00000000-0005-0000-0000-000029110000}"/>
    <cellStyle name="s_DCF Matrix (2)_Leasing_V3" xfId="2703" xr:uid="{00000000-0005-0000-0000-00002A110000}"/>
    <cellStyle name="s_DCF Matrix (2)_MODELO PDP III" xfId="2704" xr:uid="{00000000-0005-0000-0000-00002B110000}"/>
    <cellStyle name="s_DCF Matrix (2)_ORÇ_2009" xfId="2705" xr:uid="{00000000-0005-0000-0000-00002C110000}"/>
    <cellStyle name="s_DCF Matrix (2)_Pasta2" xfId="2706" xr:uid="{00000000-0005-0000-0000-00002D110000}"/>
    <cellStyle name="s_DCF Matrix_1" xfId="2707" xr:uid="{00000000-0005-0000-0000-00002E110000}"/>
    <cellStyle name="s_DCF Matrix_1_AM0909" xfId="2708" xr:uid="{00000000-0005-0000-0000-00002F110000}"/>
    <cellStyle name="s_DCF Matrix_1_AM0909_Comparativo VP FIN v1_So 2008" xfId="7691" xr:uid="{00000000-0005-0000-0000-000030110000}"/>
    <cellStyle name="s_DCF Matrix_1_AM0909_Comparativo VP MKT 2008 v1_So 2008" xfId="7692" xr:uid="{00000000-0005-0000-0000-000031110000}"/>
    <cellStyle name="s_DCF Matrix_1_AM0909_Comparativo VP TEC 2008 v1_So 2008" xfId="7693" xr:uid="{00000000-0005-0000-0000-000032110000}"/>
    <cellStyle name="s_DCF Matrix_1_AM0909_Comparativo VP TEC 2008_Luiz Sergio" xfId="7694" xr:uid="{00000000-0005-0000-0000-000033110000}"/>
    <cellStyle name="s_DCF Matrix_1_AM0909_Cópia de Modelo - Fluxo de Caixa Orcamento 09052009_V36_3" xfId="2709" xr:uid="{00000000-0005-0000-0000-000034110000}"/>
    <cellStyle name="s_DCF Matrix_1_AM0909_Fluxo de Caixa Orcamento FINAL_13052009" xfId="2710" xr:uid="{00000000-0005-0000-0000-000035110000}"/>
    <cellStyle name="s_DCF Matrix_1_AM0909_FM_dummyV4" xfId="2711" xr:uid="{00000000-0005-0000-0000-000036110000}"/>
    <cellStyle name="s_DCF Matrix_1_AM0909_lalur" xfId="2712" xr:uid="{00000000-0005-0000-0000-000037110000}"/>
    <cellStyle name="s_DCF Matrix_1_AM0909_Leasing_V3" xfId="2713" xr:uid="{00000000-0005-0000-0000-000038110000}"/>
    <cellStyle name="s_DCF Matrix_1_AM0909_MODELO PDP III" xfId="2714" xr:uid="{00000000-0005-0000-0000-000039110000}"/>
    <cellStyle name="s_DCF Matrix_1_AM0909_ORÇ_2009" xfId="2715" xr:uid="{00000000-0005-0000-0000-00003A110000}"/>
    <cellStyle name="s_DCF Matrix_1_AM0909_Pasta2" xfId="2716" xr:uid="{00000000-0005-0000-0000-00003B110000}"/>
    <cellStyle name="s_DCF Matrix_1_Brenner" xfId="2717" xr:uid="{00000000-0005-0000-0000-00003C110000}"/>
    <cellStyle name="s_DCF Matrix_1_Brenner_Comparativo VP FIN v1_So 2008" xfId="7695" xr:uid="{00000000-0005-0000-0000-00003D110000}"/>
    <cellStyle name="s_DCF Matrix_1_Brenner_Comparativo VP MKT 2008 v1_So 2008" xfId="7696" xr:uid="{00000000-0005-0000-0000-00003E110000}"/>
    <cellStyle name="s_DCF Matrix_1_Brenner_Comparativo VP TEC 2008 v1_So 2008" xfId="7697" xr:uid="{00000000-0005-0000-0000-00003F110000}"/>
    <cellStyle name="s_DCF Matrix_1_Brenner_Comparativo VP TEC 2008_Luiz Sergio" xfId="7698" xr:uid="{00000000-0005-0000-0000-000040110000}"/>
    <cellStyle name="s_DCF Matrix_1_Brenner_Cópia de Modelo - Fluxo de Caixa Orcamento 09052009_V36_3" xfId="2718" xr:uid="{00000000-0005-0000-0000-000041110000}"/>
    <cellStyle name="s_DCF Matrix_1_Brenner_Fluxo de Caixa Orcamento FINAL_13052009" xfId="2719" xr:uid="{00000000-0005-0000-0000-000042110000}"/>
    <cellStyle name="s_DCF Matrix_1_Brenner_FM_dummyV4" xfId="2720" xr:uid="{00000000-0005-0000-0000-000043110000}"/>
    <cellStyle name="s_DCF Matrix_1_Brenner_lalur" xfId="2721" xr:uid="{00000000-0005-0000-0000-000044110000}"/>
    <cellStyle name="s_DCF Matrix_1_Brenner_Leasing_V3" xfId="2722" xr:uid="{00000000-0005-0000-0000-000045110000}"/>
    <cellStyle name="s_DCF Matrix_1_Brenner_MODELO PDP III" xfId="2723" xr:uid="{00000000-0005-0000-0000-000046110000}"/>
    <cellStyle name="s_DCF Matrix_1_Brenner_ORÇ_2009" xfId="2724" xr:uid="{00000000-0005-0000-0000-000047110000}"/>
    <cellStyle name="s_DCF Matrix_1_Brenner_Pasta2" xfId="2725" xr:uid="{00000000-0005-0000-0000-000048110000}"/>
    <cellStyle name="s_DCF Matrix_1_Comparativo VP FIN v1_So 2008" xfId="7699" xr:uid="{00000000-0005-0000-0000-000049110000}"/>
    <cellStyle name="s_DCF Matrix_1_Comparativo VP MKT 2008 v1_So 2008" xfId="7700" xr:uid="{00000000-0005-0000-0000-00004A110000}"/>
    <cellStyle name="s_DCF Matrix_1_Comparativo VP TEC 2008 v1_So 2008" xfId="7701" xr:uid="{00000000-0005-0000-0000-00004B110000}"/>
    <cellStyle name="s_DCF Matrix_1_Comparativo VP TEC 2008_Luiz Sergio" xfId="7702" xr:uid="{00000000-0005-0000-0000-00004C110000}"/>
    <cellStyle name="s_DCF Matrix_1_Cópia de Modelo - Fluxo de Caixa Orcamento 09052009_V36_3" xfId="2726" xr:uid="{00000000-0005-0000-0000-00004D110000}"/>
    <cellStyle name="s_DCF Matrix_1_Fluxo de Caixa Orcamento FINAL_13052009" xfId="2727" xr:uid="{00000000-0005-0000-0000-00004E110000}"/>
    <cellStyle name="s_DCF Matrix_1_FM_dummyV4" xfId="2728" xr:uid="{00000000-0005-0000-0000-00004F110000}"/>
    <cellStyle name="s_DCF Matrix_1_Hays Model (3-10-03)" xfId="2729" xr:uid="{00000000-0005-0000-0000-000050110000}"/>
    <cellStyle name="s_DCF Matrix_1_Hays Model (3-10-03)_Comparativo VP FIN v1_So 2008" xfId="7703" xr:uid="{00000000-0005-0000-0000-000051110000}"/>
    <cellStyle name="s_DCF Matrix_1_Hays Model (3-10-03)_Comparativo VP MKT 2008 v1_So 2008" xfId="7704" xr:uid="{00000000-0005-0000-0000-000052110000}"/>
    <cellStyle name="s_DCF Matrix_1_Hays Model (3-10-03)_Comparativo VP TEC 2008 v1_So 2008" xfId="7705" xr:uid="{00000000-0005-0000-0000-000053110000}"/>
    <cellStyle name="s_DCF Matrix_1_Hays Model (3-10-03)_Comparativo VP TEC 2008_Luiz Sergio" xfId="7706" xr:uid="{00000000-0005-0000-0000-000054110000}"/>
    <cellStyle name="s_DCF Matrix_1_Hays Model (3-10-03)_Cópia de Modelo - Fluxo de Caixa Orcamento 09052009_V36_3" xfId="2730" xr:uid="{00000000-0005-0000-0000-000055110000}"/>
    <cellStyle name="s_DCF Matrix_1_Hays Model (3-10-03)_Fluxo de Caixa Orcamento FINAL_13052009" xfId="2731" xr:uid="{00000000-0005-0000-0000-000056110000}"/>
    <cellStyle name="s_DCF Matrix_1_Hays Model (3-10-03)_FM_dummyV4" xfId="2732" xr:uid="{00000000-0005-0000-0000-000057110000}"/>
    <cellStyle name="s_DCF Matrix_1_Hays Model (3-10-03)_lalur" xfId="2733" xr:uid="{00000000-0005-0000-0000-000058110000}"/>
    <cellStyle name="s_DCF Matrix_1_Hays Model (3-10-03)_Leasing_V3" xfId="2734" xr:uid="{00000000-0005-0000-0000-000059110000}"/>
    <cellStyle name="s_DCF Matrix_1_Hays Model (3-10-03)_MODELO PDP III" xfId="2735" xr:uid="{00000000-0005-0000-0000-00005A110000}"/>
    <cellStyle name="s_DCF Matrix_1_Hays Model (3-10-03)_ORÇ_2009" xfId="2736" xr:uid="{00000000-0005-0000-0000-00005B110000}"/>
    <cellStyle name="s_DCF Matrix_1_Hays Model (3-10-03)_Pasta2" xfId="2737" xr:uid="{00000000-0005-0000-0000-00005C110000}"/>
    <cellStyle name="s_DCF Matrix_1_IPO" xfId="2738" xr:uid="{00000000-0005-0000-0000-00005D110000}"/>
    <cellStyle name="s_DCF Matrix_1_IPO_Comparativo VP FIN v1_So 2008" xfId="7707" xr:uid="{00000000-0005-0000-0000-00005E110000}"/>
    <cellStyle name="s_DCF Matrix_1_IPO_Comparativo VP MKT 2008 v1_So 2008" xfId="7708" xr:uid="{00000000-0005-0000-0000-00005F110000}"/>
    <cellStyle name="s_DCF Matrix_1_IPO_Comparativo VP TEC 2008 v1_So 2008" xfId="7709" xr:uid="{00000000-0005-0000-0000-000060110000}"/>
    <cellStyle name="s_DCF Matrix_1_IPO_Comparativo VP TEC 2008_Luiz Sergio" xfId="7710" xr:uid="{00000000-0005-0000-0000-000061110000}"/>
    <cellStyle name="s_DCF Matrix_1_IPO_Cópia de Modelo - Fluxo de Caixa Orcamento 09052009_V36_3" xfId="2739" xr:uid="{00000000-0005-0000-0000-000062110000}"/>
    <cellStyle name="s_DCF Matrix_1_IPO_Fluxo de Caixa Orcamento FINAL_13052009" xfId="2740" xr:uid="{00000000-0005-0000-0000-000063110000}"/>
    <cellStyle name="s_DCF Matrix_1_IPO_FM_dummyV4" xfId="2741" xr:uid="{00000000-0005-0000-0000-000064110000}"/>
    <cellStyle name="s_DCF Matrix_1_IPO_lalur" xfId="2742" xr:uid="{00000000-0005-0000-0000-000065110000}"/>
    <cellStyle name="s_DCF Matrix_1_IPO_Leasing_V3" xfId="2743" xr:uid="{00000000-0005-0000-0000-000066110000}"/>
    <cellStyle name="s_DCF Matrix_1_IPO_MODELO PDP III" xfId="2744" xr:uid="{00000000-0005-0000-0000-000067110000}"/>
    <cellStyle name="s_DCF Matrix_1_IPO_ORÇ_2009" xfId="2745" xr:uid="{00000000-0005-0000-0000-000068110000}"/>
    <cellStyle name="s_DCF Matrix_1_IPO_Pasta2" xfId="2746" xr:uid="{00000000-0005-0000-0000-000069110000}"/>
    <cellStyle name="s_DCF Matrix_1_lalur" xfId="2747" xr:uid="{00000000-0005-0000-0000-00006A110000}"/>
    <cellStyle name="s_DCF Matrix_1_LBO_02.07.02v2" xfId="2748" xr:uid="{00000000-0005-0000-0000-00006B110000}"/>
    <cellStyle name="s_DCF Matrix_1_LBO_02.07.02v2_Comparativo VP FIN v1_So 2008" xfId="7711" xr:uid="{00000000-0005-0000-0000-00006C110000}"/>
    <cellStyle name="s_DCF Matrix_1_LBO_02.07.02v2_Comparativo VP MKT 2008 v1_So 2008" xfId="7712" xr:uid="{00000000-0005-0000-0000-00006D110000}"/>
    <cellStyle name="s_DCF Matrix_1_LBO_02.07.02v2_Comparativo VP TEC 2008 v1_So 2008" xfId="7713" xr:uid="{00000000-0005-0000-0000-00006E110000}"/>
    <cellStyle name="s_DCF Matrix_1_LBO_02.07.02v2_Comparativo VP TEC 2008_Luiz Sergio" xfId="7714" xr:uid="{00000000-0005-0000-0000-00006F110000}"/>
    <cellStyle name="s_DCF Matrix_1_LBO_02.07.02v2_Cópia de Modelo - Fluxo de Caixa Orcamento 09052009_V36_3" xfId="2749" xr:uid="{00000000-0005-0000-0000-000070110000}"/>
    <cellStyle name="s_DCF Matrix_1_LBO_02.07.02v2_Fluxo de Caixa Orcamento FINAL_13052009" xfId="2750" xr:uid="{00000000-0005-0000-0000-000071110000}"/>
    <cellStyle name="s_DCF Matrix_1_LBO_02.07.02v2_FM_dummyV4" xfId="2751" xr:uid="{00000000-0005-0000-0000-000072110000}"/>
    <cellStyle name="s_DCF Matrix_1_LBO_02.07.02v2_lalur" xfId="2752" xr:uid="{00000000-0005-0000-0000-000073110000}"/>
    <cellStyle name="s_DCF Matrix_1_LBO_02.07.02v2_Leasing_V3" xfId="2753" xr:uid="{00000000-0005-0000-0000-000074110000}"/>
    <cellStyle name="s_DCF Matrix_1_LBO_02.07.02v2_MODELO PDP III" xfId="2754" xr:uid="{00000000-0005-0000-0000-000075110000}"/>
    <cellStyle name="s_DCF Matrix_1_LBO_02.07.02v2_ORÇ_2009" xfId="2755" xr:uid="{00000000-0005-0000-0000-000076110000}"/>
    <cellStyle name="s_DCF Matrix_1_LBO_02.07.02v2_Pasta2" xfId="2756" xr:uid="{00000000-0005-0000-0000-000077110000}"/>
    <cellStyle name="s_DCF Matrix_1_Leasing_V3" xfId="2757" xr:uid="{00000000-0005-0000-0000-000078110000}"/>
    <cellStyle name="s_DCF Matrix_1_MiniMerger7" xfId="2758" xr:uid="{00000000-0005-0000-0000-000079110000}"/>
    <cellStyle name="s_DCF Matrix_1_MiniMerger7_Comparativo VP FIN v1_So 2008" xfId="7715" xr:uid="{00000000-0005-0000-0000-00007A110000}"/>
    <cellStyle name="s_DCF Matrix_1_MiniMerger7_Comparativo VP MKT 2008 v1_So 2008" xfId="7716" xr:uid="{00000000-0005-0000-0000-00007B110000}"/>
    <cellStyle name="s_DCF Matrix_1_MiniMerger7_Comparativo VP TEC 2008 v1_So 2008" xfId="7717" xr:uid="{00000000-0005-0000-0000-00007C110000}"/>
    <cellStyle name="s_DCF Matrix_1_MiniMerger7_Comparativo VP TEC 2008_Luiz Sergio" xfId="7718" xr:uid="{00000000-0005-0000-0000-00007D110000}"/>
    <cellStyle name="s_DCF Matrix_1_MiniMerger7_Cópia de Modelo - Fluxo de Caixa Orcamento 09052009_V36_3" xfId="2759" xr:uid="{00000000-0005-0000-0000-00007E110000}"/>
    <cellStyle name="s_DCF Matrix_1_MiniMerger7_Fluxo de Caixa Orcamento FINAL_13052009" xfId="2760" xr:uid="{00000000-0005-0000-0000-00007F110000}"/>
    <cellStyle name="s_DCF Matrix_1_MiniMerger7_FM_dummyV4" xfId="2761" xr:uid="{00000000-0005-0000-0000-000080110000}"/>
    <cellStyle name="s_DCF Matrix_1_MiniMerger7_lalur" xfId="2762" xr:uid="{00000000-0005-0000-0000-000081110000}"/>
    <cellStyle name="s_DCF Matrix_1_MiniMerger7_Leasing_V3" xfId="2763" xr:uid="{00000000-0005-0000-0000-000082110000}"/>
    <cellStyle name="s_DCF Matrix_1_MiniMerger7_MODELO PDP III" xfId="2764" xr:uid="{00000000-0005-0000-0000-000083110000}"/>
    <cellStyle name="s_DCF Matrix_1_MiniMerger7_ORÇ_2009" xfId="2765" xr:uid="{00000000-0005-0000-0000-000084110000}"/>
    <cellStyle name="s_DCF Matrix_1_MiniMerger7_Pasta2" xfId="2766" xr:uid="{00000000-0005-0000-0000-000085110000}"/>
    <cellStyle name="s_DCF Matrix_1_MJS New Look Merger Model" xfId="2767" xr:uid="{00000000-0005-0000-0000-000086110000}"/>
    <cellStyle name="s_DCF Matrix_1_MJS New Look Merger Model_Comparativo VP FIN v1_So 2008" xfId="7719" xr:uid="{00000000-0005-0000-0000-000087110000}"/>
    <cellStyle name="s_DCF Matrix_1_MJS New Look Merger Model_Comparativo VP MKT 2008 v1_So 2008" xfId="7720" xr:uid="{00000000-0005-0000-0000-000088110000}"/>
    <cellStyle name="s_DCF Matrix_1_MJS New Look Merger Model_Comparativo VP TEC 2008 v1_So 2008" xfId="7721" xr:uid="{00000000-0005-0000-0000-000089110000}"/>
    <cellStyle name="s_DCF Matrix_1_MJS New Look Merger Model_Comparativo VP TEC 2008_Luiz Sergio" xfId="7722" xr:uid="{00000000-0005-0000-0000-00008A110000}"/>
    <cellStyle name="s_DCF Matrix_1_MJS New Look Merger Model_Cópia de Modelo - Fluxo de Caixa Orcamento 09052009_V36_3" xfId="2768" xr:uid="{00000000-0005-0000-0000-00008B110000}"/>
    <cellStyle name="s_DCF Matrix_1_MJS New Look Merger Model_Fluxo de Caixa Orcamento FINAL_13052009" xfId="2769" xr:uid="{00000000-0005-0000-0000-00008C110000}"/>
    <cellStyle name="s_DCF Matrix_1_MJS New Look Merger Model_FM_dummyV4" xfId="2770" xr:uid="{00000000-0005-0000-0000-00008D110000}"/>
    <cellStyle name="s_DCF Matrix_1_MJS New Look Merger Model_lalur" xfId="2771" xr:uid="{00000000-0005-0000-0000-00008E110000}"/>
    <cellStyle name="s_DCF Matrix_1_MJS New Look Merger Model_Leasing_V3" xfId="2772" xr:uid="{00000000-0005-0000-0000-00008F110000}"/>
    <cellStyle name="s_DCF Matrix_1_MJS New Look Merger Model_MODELO PDP III" xfId="2773" xr:uid="{00000000-0005-0000-0000-000090110000}"/>
    <cellStyle name="s_DCF Matrix_1_MJS New Look Merger Model_ORÇ_2009" xfId="2774" xr:uid="{00000000-0005-0000-0000-000091110000}"/>
    <cellStyle name="s_DCF Matrix_1_MJS New Look Merger Model_Pasta2" xfId="2775" xr:uid="{00000000-0005-0000-0000-000092110000}"/>
    <cellStyle name="s_DCF Matrix_1_MODELO PDP III" xfId="2776" xr:uid="{00000000-0005-0000-0000-000093110000}"/>
    <cellStyle name="s_DCF Matrix_1_ORÇ_2009" xfId="2777" xr:uid="{00000000-0005-0000-0000-000094110000}"/>
    <cellStyle name="s_DCF Matrix_1_Pasta2" xfId="2778" xr:uid="{00000000-0005-0000-0000-000095110000}"/>
    <cellStyle name="s_DCF Matrix_1_TransCore Model (2-13-03 - Cypress)" xfId="2779" xr:uid="{00000000-0005-0000-0000-000096110000}"/>
    <cellStyle name="s_DCF Matrix_1_TransCore Model (2-13-03 - Cypress)_Comparativo VP FIN v1_So 2008" xfId="7723" xr:uid="{00000000-0005-0000-0000-000097110000}"/>
    <cellStyle name="s_DCF Matrix_1_TransCore Model (2-13-03 - Cypress)_Comparativo VP MKT 2008 v1_So 2008" xfId="7724" xr:uid="{00000000-0005-0000-0000-000098110000}"/>
    <cellStyle name="s_DCF Matrix_1_TransCore Model (2-13-03 - Cypress)_Comparativo VP TEC 2008 v1_So 2008" xfId="7725" xr:uid="{00000000-0005-0000-0000-000099110000}"/>
    <cellStyle name="s_DCF Matrix_1_TransCore Model (2-13-03 - Cypress)_Comparativo VP TEC 2008_Luiz Sergio" xfId="7726" xr:uid="{00000000-0005-0000-0000-00009A110000}"/>
    <cellStyle name="s_DCF Matrix_1_TransCore Model (2-13-03 - Cypress)_Cópia de Modelo - Fluxo de Caixa Orcamento 09052009_V36_3" xfId="2780" xr:uid="{00000000-0005-0000-0000-00009B110000}"/>
    <cellStyle name="s_DCF Matrix_1_TransCore Model (2-13-03 - Cypress)_Fluxo de Caixa Orcamento FINAL_13052009" xfId="2781" xr:uid="{00000000-0005-0000-0000-00009C110000}"/>
    <cellStyle name="s_DCF Matrix_1_TransCore Model (2-13-03 - Cypress)_FM_dummyV4" xfId="2782" xr:uid="{00000000-0005-0000-0000-00009D110000}"/>
    <cellStyle name="s_DCF Matrix_1_TransCore Model (2-13-03 - Cypress)_lalur" xfId="2783" xr:uid="{00000000-0005-0000-0000-00009E110000}"/>
    <cellStyle name="s_DCF Matrix_1_TransCore Model (2-13-03 - Cypress)_Leasing_V3" xfId="2784" xr:uid="{00000000-0005-0000-0000-00009F110000}"/>
    <cellStyle name="s_DCF Matrix_1_TransCore Model (2-13-03 - Cypress)_MODELO PDP III" xfId="2785" xr:uid="{00000000-0005-0000-0000-0000A0110000}"/>
    <cellStyle name="s_DCF Matrix_1_TransCore Model (2-13-03 - Cypress)_ORÇ_2009" xfId="2786" xr:uid="{00000000-0005-0000-0000-0000A1110000}"/>
    <cellStyle name="s_DCF Matrix_1_TransCore Model (2-13-03 - Cypress)_Pasta2" xfId="2787" xr:uid="{00000000-0005-0000-0000-0000A2110000}"/>
    <cellStyle name="s_DCF Matrix_2" xfId="2788" xr:uid="{00000000-0005-0000-0000-0000A3110000}"/>
    <cellStyle name="s_DCF Matrix_2_AM0909" xfId="2789" xr:uid="{00000000-0005-0000-0000-0000A4110000}"/>
    <cellStyle name="s_DCF Matrix_2_AM0909_Comparativo VP FIN v1_So 2008" xfId="7727" xr:uid="{00000000-0005-0000-0000-0000A5110000}"/>
    <cellStyle name="s_DCF Matrix_2_AM0909_Comparativo VP MKT 2008 v1_So 2008" xfId="7728" xr:uid="{00000000-0005-0000-0000-0000A6110000}"/>
    <cellStyle name="s_DCF Matrix_2_AM0909_Comparativo VP TEC 2008 v1_So 2008" xfId="7729" xr:uid="{00000000-0005-0000-0000-0000A7110000}"/>
    <cellStyle name="s_DCF Matrix_2_AM0909_Comparativo VP TEC 2008_Luiz Sergio" xfId="7730" xr:uid="{00000000-0005-0000-0000-0000A8110000}"/>
    <cellStyle name="s_DCF Matrix_2_AM0909_Cópia de Modelo - Fluxo de Caixa Orcamento 09052009_V36_3" xfId="2790" xr:uid="{00000000-0005-0000-0000-0000A9110000}"/>
    <cellStyle name="s_DCF Matrix_2_AM0909_Fluxo de Caixa Orcamento FINAL_13052009" xfId="2791" xr:uid="{00000000-0005-0000-0000-0000AA110000}"/>
    <cellStyle name="s_DCF Matrix_2_AM0909_FM_dummyV4" xfId="2792" xr:uid="{00000000-0005-0000-0000-0000AB110000}"/>
    <cellStyle name="s_DCF Matrix_2_AM0909_lalur" xfId="2793" xr:uid="{00000000-0005-0000-0000-0000AC110000}"/>
    <cellStyle name="s_DCF Matrix_2_AM0909_Leasing_V3" xfId="2794" xr:uid="{00000000-0005-0000-0000-0000AD110000}"/>
    <cellStyle name="s_DCF Matrix_2_AM0909_MODELO PDP III" xfId="2795" xr:uid="{00000000-0005-0000-0000-0000AE110000}"/>
    <cellStyle name="s_DCF Matrix_2_AM0909_ORÇ_2009" xfId="2796" xr:uid="{00000000-0005-0000-0000-0000AF110000}"/>
    <cellStyle name="s_DCF Matrix_2_AM0909_Pasta2" xfId="2797" xr:uid="{00000000-0005-0000-0000-0000B0110000}"/>
    <cellStyle name="s_DCF Matrix_2_Brenner" xfId="2798" xr:uid="{00000000-0005-0000-0000-0000B1110000}"/>
    <cellStyle name="s_DCF Matrix_2_Brenner_Comparativo VP FIN v1_So 2008" xfId="7731" xr:uid="{00000000-0005-0000-0000-0000B2110000}"/>
    <cellStyle name="s_DCF Matrix_2_Brenner_Comparativo VP MKT 2008 v1_So 2008" xfId="7732" xr:uid="{00000000-0005-0000-0000-0000B3110000}"/>
    <cellStyle name="s_DCF Matrix_2_Brenner_Comparativo VP TEC 2008 v1_So 2008" xfId="7733" xr:uid="{00000000-0005-0000-0000-0000B4110000}"/>
    <cellStyle name="s_DCF Matrix_2_Brenner_Comparativo VP TEC 2008_Luiz Sergio" xfId="7734" xr:uid="{00000000-0005-0000-0000-0000B5110000}"/>
    <cellStyle name="s_DCF Matrix_2_Brenner_Cópia de Modelo - Fluxo de Caixa Orcamento 09052009_V36_3" xfId="2799" xr:uid="{00000000-0005-0000-0000-0000B6110000}"/>
    <cellStyle name="s_DCF Matrix_2_Brenner_Fluxo de Caixa Orcamento FINAL_13052009" xfId="2800" xr:uid="{00000000-0005-0000-0000-0000B7110000}"/>
    <cellStyle name="s_DCF Matrix_2_Brenner_FM_dummyV4" xfId="2801" xr:uid="{00000000-0005-0000-0000-0000B8110000}"/>
    <cellStyle name="s_DCF Matrix_2_Brenner_lalur" xfId="2802" xr:uid="{00000000-0005-0000-0000-0000B9110000}"/>
    <cellStyle name="s_DCF Matrix_2_Brenner_Leasing_V3" xfId="2803" xr:uid="{00000000-0005-0000-0000-0000BA110000}"/>
    <cellStyle name="s_DCF Matrix_2_Brenner_MODELO PDP III" xfId="2804" xr:uid="{00000000-0005-0000-0000-0000BB110000}"/>
    <cellStyle name="s_DCF Matrix_2_Brenner_ORÇ_2009" xfId="2805" xr:uid="{00000000-0005-0000-0000-0000BC110000}"/>
    <cellStyle name="s_DCF Matrix_2_Brenner_Pasta2" xfId="2806" xr:uid="{00000000-0005-0000-0000-0000BD110000}"/>
    <cellStyle name="s_DCF Matrix_2_Comparativo VP FIN v1_So 2008" xfId="7735" xr:uid="{00000000-0005-0000-0000-0000BE110000}"/>
    <cellStyle name="s_DCF Matrix_2_Comparativo VP MKT 2008 v1_So 2008" xfId="7736" xr:uid="{00000000-0005-0000-0000-0000BF110000}"/>
    <cellStyle name="s_DCF Matrix_2_Comparativo VP TEC 2008 v1_So 2008" xfId="7737" xr:uid="{00000000-0005-0000-0000-0000C0110000}"/>
    <cellStyle name="s_DCF Matrix_2_Comparativo VP TEC 2008_Luiz Sergio" xfId="7738" xr:uid="{00000000-0005-0000-0000-0000C1110000}"/>
    <cellStyle name="s_DCF Matrix_2_Cópia de Modelo - Fluxo de Caixa Orcamento 09052009_V36_3" xfId="2807" xr:uid="{00000000-0005-0000-0000-0000C2110000}"/>
    <cellStyle name="s_DCF Matrix_2_Fluxo de Caixa Orcamento FINAL_13052009" xfId="2808" xr:uid="{00000000-0005-0000-0000-0000C3110000}"/>
    <cellStyle name="s_DCF Matrix_2_FM_dummyV4" xfId="2809" xr:uid="{00000000-0005-0000-0000-0000C4110000}"/>
    <cellStyle name="s_DCF Matrix_2_lalur" xfId="2810" xr:uid="{00000000-0005-0000-0000-0000C5110000}"/>
    <cellStyle name="s_DCF Matrix_2_Leasing_V3" xfId="2811" xr:uid="{00000000-0005-0000-0000-0000C6110000}"/>
    <cellStyle name="s_DCF Matrix_2_MODELO PDP III" xfId="2812" xr:uid="{00000000-0005-0000-0000-0000C7110000}"/>
    <cellStyle name="s_DCF Matrix_2_ORÇ_2009" xfId="2813" xr:uid="{00000000-0005-0000-0000-0000C8110000}"/>
    <cellStyle name="s_DCF Matrix_2_Pasta2" xfId="2814" xr:uid="{00000000-0005-0000-0000-0000C9110000}"/>
    <cellStyle name="s_DCF Matrix_Comparativo VP FIN v1_So 2008" xfId="7739" xr:uid="{00000000-0005-0000-0000-0000CA110000}"/>
    <cellStyle name="s_DCF Matrix_Comparativo VP MKT 2008 v1_So 2008" xfId="7740" xr:uid="{00000000-0005-0000-0000-0000CB110000}"/>
    <cellStyle name="s_DCF Matrix_Comparativo VP TEC 2008 v1_So 2008" xfId="7741" xr:uid="{00000000-0005-0000-0000-0000CC110000}"/>
    <cellStyle name="s_DCF Matrix_Comparativo VP TEC 2008_Luiz Sergio" xfId="7742" xr:uid="{00000000-0005-0000-0000-0000CD110000}"/>
    <cellStyle name="s_DCF Matrix_Cópia de Modelo - Fluxo de Caixa Orcamento 09052009_V36_3" xfId="2815" xr:uid="{00000000-0005-0000-0000-0000CE110000}"/>
    <cellStyle name="s_DCF Matrix_Fluxo de Caixa Orcamento FINAL_13052009" xfId="2816" xr:uid="{00000000-0005-0000-0000-0000CF110000}"/>
    <cellStyle name="s_DCF Matrix_FM_dummyV4" xfId="2817" xr:uid="{00000000-0005-0000-0000-0000D0110000}"/>
    <cellStyle name="s_DCF Matrix_Hays Model (3-10-03)" xfId="2818" xr:uid="{00000000-0005-0000-0000-0000D1110000}"/>
    <cellStyle name="s_DCF Matrix_Hays Model (3-10-03)_Comparativo VP FIN v1_So 2008" xfId="7743" xr:uid="{00000000-0005-0000-0000-0000D2110000}"/>
    <cellStyle name="s_DCF Matrix_Hays Model (3-10-03)_Comparativo VP MKT 2008 v1_So 2008" xfId="7744" xr:uid="{00000000-0005-0000-0000-0000D3110000}"/>
    <cellStyle name="s_DCF Matrix_Hays Model (3-10-03)_Comparativo VP TEC 2008 v1_So 2008" xfId="7745" xr:uid="{00000000-0005-0000-0000-0000D4110000}"/>
    <cellStyle name="s_DCF Matrix_Hays Model (3-10-03)_Comparativo VP TEC 2008_Luiz Sergio" xfId="7746" xr:uid="{00000000-0005-0000-0000-0000D5110000}"/>
    <cellStyle name="s_DCF Matrix_Hays Model (3-10-03)_Cópia de Modelo - Fluxo de Caixa Orcamento 09052009_V36_3" xfId="2819" xr:uid="{00000000-0005-0000-0000-0000D6110000}"/>
    <cellStyle name="s_DCF Matrix_Hays Model (3-10-03)_Fluxo de Caixa Orcamento FINAL_13052009" xfId="2820" xr:uid="{00000000-0005-0000-0000-0000D7110000}"/>
    <cellStyle name="s_DCF Matrix_Hays Model (3-10-03)_FM_dummyV4" xfId="2821" xr:uid="{00000000-0005-0000-0000-0000D8110000}"/>
    <cellStyle name="s_DCF Matrix_Hays Model (3-10-03)_lalur" xfId="2822" xr:uid="{00000000-0005-0000-0000-0000D9110000}"/>
    <cellStyle name="s_DCF Matrix_Hays Model (3-10-03)_Leasing_V3" xfId="2823" xr:uid="{00000000-0005-0000-0000-0000DA110000}"/>
    <cellStyle name="s_DCF Matrix_Hays Model (3-10-03)_MODELO PDP III" xfId="2824" xr:uid="{00000000-0005-0000-0000-0000DB110000}"/>
    <cellStyle name="s_DCF Matrix_Hays Model (3-10-03)_ORÇ_2009" xfId="2825" xr:uid="{00000000-0005-0000-0000-0000DC110000}"/>
    <cellStyle name="s_DCF Matrix_Hays Model (3-10-03)_Pasta2" xfId="2826" xr:uid="{00000000-0005-0000-0000-0000DD110000}"/>
    <cellStyle name="s_DCF Matrix_IPO" xfId="2827" xr:uid="{00000000-0005-0000-0000-0000DE110000}"/>
    <cellStyle name="s_DCF Matrix_IPO_Comparativo VP FIN v1_So 2008" xfId="7747" xr:uid="{00000000-0005-0000-0000-0000DF110000}"/>
    <cellStyle name="s_DCF Matrix_IPO_Comparativo VP MKT 2008 v1_So 2008" xfId="7748" xr:uid="{00000000-0005-0000-0000-0000E0110000}"/>
    <cellStyle name="s_DCF Matrix_IPO_Comparativo VP TEC 2008 v1_So 2008" xfId="7749" xr:uid="{00000000-0005-0000-0000-0000E1110000}"/>
    <cellStyle name="s_DCF Matrix_IPO_Comparativo VP TEC 2008_Luiz Sergio" xfId="7750" xr:uid="{00000000-0005-0000-0000-0000E2110000}"/>
    <cellStyle name="s_DCF Matrix_IPO_Cópia de Modelo - Fluxo de Caixa Orcamento 09052009_V36_3" xfId="2828" xr:uid="{00000000-0005-0000-0000-0000E3110000}"/>
    <cellStyle name="s_DCF Matrix_IPO_Fluxo de Caixa Orcamento FINAL_13052009" xfId="2829" xr:uid="{00000000-0005-0000-0000-0000E4110000}"/>
    <cellStyle name="s_DCF Matrix_IPO_FM_dummyV4" xfId="2830" xr:uid="{00000000-0005-0000-0000-0000E5110000}"/>
    <cellStyle name="s_DCF Matrix_IPO_lalur" xfId="2831" xr:uid="{00000000-0005-0000-0000-0000E6110000}"/>
    <cellStyle name="s_DCF Matrix_IPO_Leasing_V3" xfId="2832" xr:uid="{00000000-0005-0000-0000-0000E7110000}"/>
    <cellStyle name="s_DCF Matrix_IPO_MODELO PDP III" xfId="2833" xr:uid="{00000000-0005-0000-0000-0000E8110000}"/>
    <cellStyle name="s_DCF Matrix_IPO_ORÇ_2009" xfId="2834" xr:uid="{00000000-0005-0000-0000-0000E9110000}"/>
    <cellStyle name="s_DCF Matrix_IPO_Pasta2" xfId="2835" xr:uid="{00000000-0005-0000-0000-0000EA110000}"/>
    <cellStyle name="s_DCF Matrix_lalur" xfId="2836" xr:uid="{00000000-0005-0000-0000-0000EB110000}"/>
    <cellStyle name="s_DCF Matrix_LBO_02.07.02v2" xfId="2837" xr:uid="{00000000-0005-0000-0000-0000EC110000}"/>
    <cellStyle name="s_DCF Matrix_LBO_02.07.02v2_Comparativo VP FIN v1_So 2008" xfId="7751" xr:uid="{00000000-0005-0000-0000-0000ED110000}"/>
    <cellStyle name="s_DCF Matrix_LBO_02.07.02v2_Comparativo VP MKT 2008 v1_So 2008" xfId="7752" xr:uid="{00000000-0005-0000-0000-0000EE110000}"/>
    <cellStyle name="s_DCF Matrix_LBO_02.07.02v2_Comparativo VP TEC 2008 v1_So 2008" xfId="7753" xr:uid="{00000000-0005-0000-0000-0000EF110000}"/>
    <cellStyle name="s_DCF Matrix_LBO_02.07.02v2_Comparativo VP TEC 2008_Luiz Sergio" xfId="7754" xr:uid="{00000000-0005-0000-0000-0000F0110000}"/>
    <cellStyle name="s_DCF Matrix_LBO_02.07.02v2_Cópia de Modelo - Fluxo de Caixa Orcamento 09052009_V36_3" xfId="2838" xr:uid="{00000000-0005-0000-0000-0000F1110000}"/>
    <cellStyle name="s_DCF Matrix_LBO_02.07.02v2_Fluxo de Caixa Orcamento FINAL_13052009" xfId="2839" xr:uid="{00000000-0005-0000-0000-0000F2110000}"/>
    <cellStyle name="s_DCF Matrix_LBO_02.07.02v2_FM_dummyV4" xfId="2840" xr:uid="{00000000-0005-0000-0000-0000F3110000}"/>
    <cellStyle name="s_DCF Matrix_LBO_02.07.02v2_lalur" xfId="2841" xr:uid="{00000000-0005-0000-0000-0000F4110000}"/>
    <cellStyle name="s_DCF Matrix_LBO_02.07.02v2_Leasing_V3" xfId="2842" xr:uid="{00000000-0005-0000-0000-0000F5110000}"/>
    <cellStyle name="s_DCF Matrix_LBO_02.07.02v2_MODELO PDP III" xfId="2843" xr:uid="{00000000-0005-0000-0000-0000F6110000}"/>
    <cellStyle name="s_DCF Matrix_LBO_02.07.02v2_ORÇ_2009" xfId="2844" xr:uid="{00000000-0005-0000-0000-0000F7110000}"/>
    <cellStyle name="s_DCF Matrix_LBO_02.07.02v2_Pasta2" xfId="2845" xr:uid="{00000000-0005-0000-0000-0000F8110000}"/>
    <cellStyle name="s_DCF Matrix_Leasing_V3" xfId="2846" xr:uid="{00000000-0005-0000-0000-0000F9110000}"/>
    <cellStyle name="s_DCF Matrix_MiniMerger7" xfId="2847" xr:uid="{00000000-0005-0000-0000-0000FA110000}"/>
    <cellStyle name="s_DCF Matrix_MiniMerger7_Comparativo VP FIN v1_So 2008" xfId="7755" xr:uid="{00000000-0005-0000-0000-0000FB110000}"/>
    <cellStyle name="s_DCF Matrix_MiniMerger7_Comparativo VP MKT 2008 v1_So 2008" xfId="7756" xr:uid="{00000000-0005-0000-0000-0000FC110000}"/>
    <cellStyle name="s_DCF Matrix_MiniMerger7_Comparativo VP TEC 2008 v1_So 2008" xfId="7757" xr:uid="{00000000-0005-0000-0000-0000FD110000}"/>
    <cellStyle name="s_DCF Matrix_MiniMerger7_Comparativo VP TEC 2008_Luiz Sergio" xfId="7758" xr:uid="{00000000-0005-0000-0000-0000FE110000}"/>
    <cellStyle name="s_DCF Matrix_MiniMerger7_Cópia de Modelo - Fluxo de Caixa Orcamento 09052009_V36_3" xfId="2848" xr:uid="{00000000-0005-0000-0000-0000FF110000}"/>
    <cellStyle name="s_DCF Matrix_MiniMerger7_Fluxo de Caixa Orcamento FINAL_13052009" xfId="2849" xr:uid="{00000000-0005-0000-0000-000000120000}"/>
    <cellStyle name="s_DCF Matrix_MiniMerger7_FM_dummyV4" xfId="2850" xr:uid="{00000000-0005-0000-0000-000001120000}"/>
    <cellStyle name="s_DCF Matrix_MiniMerger7_lalur" xfId="2851" xr:uid="{00000000-0005-0000-0000-000002120000}"/>
    <cellStyle name="s_DCF Matrix_MiniMerger7_Leasing_V3" xfId="2852" xr:uid="{00000000-0005-0000-0000-000003120000}"/>
    <cellStyle name="s_DCF Matrix_MiniMerger7_MODELO PDP III" xfId="2853" xr:uid="{00000000-0005-0000-0000-000004120000}"/>
    <cellStyle name="s_DCF Matrix_MiniMerger7_ORÇ_2009" xfId="2854" xr:uid="{00000000-0005-0000-0000-000005120000}"/>
    <cellStyle name="s_DCF Matrix_MiniMerger7_Pasta2" xfId="2855" xr:uid="{00000000-0005-0000-0000-000006120000}"/>
    <cellStyle name="s_DCF Matrix_MJS New Look Merger Model" xfId="2856" xr:uid="{00000000-0005-0000-0000-000007120000}"/>
    <cellStyle name="s_DCF Matrix_MJS New Look Merger Model_Comparativo VP FIN v1_So 2008" xfId="7759" xr:uid="{00000000-0005-0000-0000-000008120000}"/>
    <cellStyle name="s_DCF Matrix_MJS New Look Merger Model_Comparativo VP MKT 2008 v1_So 2008" xfId="7760" xr:uid="{00000000-0005-0000-0000-000009120000}"/>
    <cellStyle name="s_DCF Matrix_MJS New Look Merger Model_Comparativo VP TEC 2008 v1_So 2008" xfId="7761" xr:uid="{00000000-0005-0000-0000-00000A120000}"/>
    <cellStyle name="s_DCF Matrix_MJS New Look Merger Model_Comparativo VP TEC 2008_Luiz Sergio" xfId="7762" xr:uid="{00000000-0005-0000-0000-00000B120000}"/>
    <cellStyle name="s_DCF Matrix_MJS New Look Merger Model_Cópia de Modelo - Fluxo de Caixa Orcamento 09052009_V36_3" xfId="2857" xr:uid="{00000000-0005-0000-0000-00000C120000}"/>
    <cellStyle name="s_DCF Matrix_MJS New Look Merger Model_Fluxo de Caixa Orcamento FINAL_13052009" xfId="2858" xr:uid="{00000000-0005-0000-0000-00000D120000}"/>
    <cellStyle name="s_DCF Matrix_MJS New Look Merger Model_FM_dummyV4" xfId="2859" xr:uid="{00000000-0005-0000-0000-00000E120000}"/>
    <cellStyle name="s_DCF Matrix_MJS New Look Merger Model_lalur" xfId="2860" xr:uid="{00000000-0005-0000-0000-00000F120000}"/>
    <cellStyle name="s_DCF Matrix_MJS New Look Merger Model_Leasing_V3" xfId="2861" xr:uid="{00000000-0005-0000-0000-000010120000}"/>
    <cellStyle name="s_DCF Matrix_MJS New Look Merger Model_MODELO PDP III" xfId="2862" xr:uid="{00000000-0005-0000-0000-000011120000}"/>
    <cellStyle name="s_DCF Matrix_MJS New Look Merger Model_ORÇ_2009" xfId="2863" xr:uid="{00000000-0005-0000-0000-000012120000}"/>
    <cellStyle name="s_DCF Matrix_MJS New Look Merger Model_Pasta2" xfId="2864" xr:uid="{00000000-0005-0000-0000-000013120000}"/>
    <cellStyle name="s_DCF Matrix_MODELO PDP III" xfId="2865" xr:uid="{00000000-0005-0000-0000-000014120000}"/>
    <cellStyle name="s_DCF Matrix_ORÇ_2009" xfId="2866" xr:uid="{00000000-0005-0000-0000-000015120000}"/>
    <cellStyle name="s_DCF Matrix_Pasta2" xfId="2867" xr:uid="{00000000-0005-0000-0000-000016120000}"/>
    <cellStyle name="s_DCF Matrix_REVISE24" xfId="2868" xr:uid="{00000000-0005-0000-0000-000017120000}"/>
    <cellStyle name="s_DCF Matrix_REVISE24_Comparativo VP FIN v1_So 2008" xfId="7763" xr:uid="{00000000-0005-0000-0000-000018120000}"/>
    <cellStyle name="s_DCF Matrix_REVISE24_Comparativo VP MKT 2008 v1_So 2008" xfId="7764" xr:uid="{00000000-0005-0000-0000-000019120000}"/>
    <cellStyle name="s_DCF Matrix_REVISE24_Comparativo VP TEC 2008 v1_So 2008" xfId="7765" xr:uid="{00000000-0005-0000-0000-00001A120000}"/>
    <cellStyle name="s_DCF Matrix_REVISE24_Comparativo VP TEC 2008_Luiz Sergio" xfId="7766" xr:uid="{00000000-0005-0000-0000-00001B120000}"/>
    <cellStyle name="s_DCF Matrix_REVISE24_Cópia de Modelo - Fluxo de Caixa Orcamento 09052009_V36_3" xfId="2869" xr:uid="{00000000-0005-0000-0000-00001C120000}"/>
    <cellStyle name="s_DCF Matrix_REVISE24_Fluxo de Caixa Orcamento FINAL_13052009" xfId="2870" xr:uid="{00000000-0005-0000-0000-00001D120000}"/>
    <cellStyle name="s_DCF Matrix_REVISE24_FM_dummyV4" xfId="2871" xr:uid="{00000000-0005-0000-0000-00001E120000}"/>
    <cellStyle name="s_DCF Matrix_REVISE24_lalur" xfId="2872" xr:uid="{00000000-0005-0000-0000-00001F120000}"/>
    <cellStyle name="s_DCF Matrix_REVISE24_Leasing_V3" xfId="2873" xr:uid="{00000000-0005-0000-0000-000020120000}"/>
    <cellStyle name="s_DCF Matrix_REVISE24_MODELO PDP III" xfId="2874" xr:uid="{00000000-0005-0000-0000-000021120000}"/>
    <cellStyle name="s_DCF Matrix_REVISE24_ORÇ_2009" xfId="2875" xr:uid="{00000000-0005-0000-0000-000022120000}"/>
    <cellStyle name="s_DCF Matrix_REVISE24_Pasta2" xfId="2876" xr:uid="{00000000-0005-0000-0000-000023120000}"/>
    <cellStyle name="s_DCF Matrix_TransCore Model (2-13-03 - Cypress)" xfId="2877" xr:uid="{00000000-0005-0000-0000-000024120000}"/>
    <cellStyle name="s_DCF Matrix_TransCore Model (2-13-03 - Cypress)_Comparativo VP FIN v1_So 2008" xfId="7767" xr:uid="{00000000-0005-0000-0000-000025120000}"/>
    <cellStyle name="s_DCF Matrix_TransCore Model (2-13-03 - Cypress)_Comparativo VP MKT 2008 v1_So 2008" xfId="7768" xr:uid="{00000000-0005-0000-0000-000026120000}"/>
    <cellStyle name="s_DCF Matrix_TransCore Model (2-13-03 - Cypress)_Comparativo VP TEC 2008 v1_So 2008" xfId="7769" xr:uid="{00000000-0005-0000-0000-000027120000}"/>
    <cellStyle name="s_DCF Matrix_TransCore Model (2-13-03 - Cypress)_Comparativo VP TEC 2008_Luiz Sergio" xfId="7770" xr:uid="{00000000-0005-0000-0000-000028120000}"/>
    <cellStyle name="s_DCF Matrix_TransCore Model (2-13-03 - Cypress)_Cópia de Modelo - Fluxo de Caixa Orcamento 09052009_V36_3" xfId="2878" xr:uid="{00000000-0005-0000-0000-000029120000}"/>
    <cellStyle name="s_DCF Matrix_TransCore Model (2-13-03 - Cypress)_Fluxo de Caixa Orcamento FINAL_13052009" xfId="2879" xr:uid="{00000000-0005-0000-0000-00002A120000}"/>
    <cellStyle name="s_DCF Matrix_TransCore Model (2-13-03 - Cypress)_FM_dummyV4" xfId="2880" xr:uid="{00000000-0005-0000-0000-00002B120000}"/>
    <cellStyle name="s_DCF Matrix_TransCore Model (2-13-03 - Cypress)_lalur" xfId="2881" xr:uid="{00000000-0005-0000-0000-00002C120000}"/>
    <cellStyle name="s_DCF Matrix_TransCore Model (2-13-03 - Cypress)_Leasing_V3" xfId="2882" xr:uid="{00000000-0005-0000-0000-00002D120000}"/>
    <cellStyle name="s_DCF Matrix_TransCore Model (2-13-03 - Cypress)_MODELO PDP III" xfId="2883" xr:uid="{00000000-0005-0000-0000-00002E120000}"/>
    <cellStyle name="s_DCF Matrix_TransCore Model (2-13-03 - Cypress)_ORÇ_2009" xfId="2884" xr:uid="{00000000-0005-0000-0000-00002F120000}"/>
    <cellStyle name="s_DCF Matrix_TransCore Model (2-13-03 - Cypress)_Pasta2" xfId="2885" xr:uid="{00000000-0005-0000-0000-000030120000}"/>
    <cellStyle name="s_DCF output" xfId="2886" xr:uid="{00000000-0005-0000-0000-000031120000}"/>
    <cellStyle name="s_DCF_1" xfId="2887" xr:uid="{00000000-0005-0000-0000-000032120000}"/>
    <cellStyle name="s_DCF_1_Comparativo VP FIN v1_So 2008" xfId="7771" xr:uid="{00000000-0005-0000-0000-000033120000}"/>
    <cellStyle name="s_DCF_1_Comparativo VP MKT 2008 v1_So 2008" xfId="7772" xr:uid="{00000000-0005-0000-0000-000034120000}"/>
    <cellStyle name="s_DCF_1_Comparativo VP TEC 2008 v1_So 2008" xfId="7773" xr:uid="{00000000-0005-0000-0000-000035120000}"/>
    <cellStyle name="s_DCF_1_Comparativo VP TEC 2008_Luiz Sergio" xfId="7774" xr:uid="{00000000-0005-0000-0000-000036120000}"/>
    <cellStyle name="s_DCF_1_Cópia de Modelo - Fluxo de Caixa Orcamento 09052009_V36_3" xfId="2888" xr:uid="{00000000-0005-0000-0000-000037120000}"/>
    <cellStyle name="s_DCF_1_Fluxo de Caixa Orcamento FINAL_13052009" xfId="2889" xr:uid="{00000000-0005-0000-0000-000038120000}"/>
    <cellStyle name="s_DCF_1_FM_dummyV4" xfId="2890" xr:uid="{00000000-0005-0000-0000-000039120000}"/>
    <cellStyle name="s_DCF_1_lalur" xfId="2891" xr:uid="{00000000-0005-0000-0000-00003A120000}"/>
    <cellStyle name="s_DCF_1_Leasing_V3" xfId="2892" xr:uid="{00000000-0005-0000-0000-00003B120000}"/>
    <cellStyle name="s_DCF_1_MODELO PDP III" xfId="2893" xr:uid="{00000000-0005-0000-0000-00003C120000}"/>
    <cellStyle name="s_DCF_1_ORÇ_2009" xfId="2894" xr:uid="{00000000-0005-0000-0000-00003D120000}"/>
    <cellStyle name="s_DCF_1_Pasta2" xfId="2895" xr:uid="{00000000-0005-0000-0000-00003E120000}"/>
    <cellStyle name="s_DCF_2" xfId="2896" xr:uid="{00000000-0005-0000-0000-00003F120000}"/>
    <cellStyle name="s_DCF_2_Comparativo VP FIN v1_So 2008" xfId="7775" xr:uid="{00000000-0005-0000-0000-000040120000}"/>
    <cellStyle name="s_DCF_2_Comparativo VP MKT 2008 v1_So 2008" xfId="7776" xr:uid="{00000000-0005-0000-0000-000041120000}"/>
    <cellStyle name="s_DCF_2_Comparativo VP TEC 2008 v1_So 2008" xfId="7777" xr:uid="{00000000-0005-0000-0000-000042120000}"/>
    <cellStyle name="s_DCF_2_Comparativo VP TEC 2008_Luiz Sergio" xfId="7778" xr:uid="{00000000-0005-0000-0000-000043120000}"/>
    <cellStyle name="s_DCF_2_Cópia de Modelo - Fluxo de Caixa Orcamento 09052009_V36_3" xfId="2897" xr:uid="{00000000-0005-0000-0000-000044120000}"/>
    <cellStyle name="s_DCF_2_Fluxo de Caixa Orcamento FINAL_13052009" xfId="2898" xr:uid="{00000000-0005-0000-0000-000045120000}"/>
    <cellStyle name="s_DCF_2_FM_dummyV4" xfId="2899" xr:uid="{00000000-0005-0000-0000-000046120000}"/>
    <cellStyle name="s_DCF_2_lalur" xfId="2900" xr:uid="{00000000-0005-0000-0000-000047120000}"/>
    <cellStyle name="s_DCF_2_Leasing_V3" xfId="2901" xr:uid="{00000000-0005-0000-0000-000048120000}"/>
    <cellStyle name="s_DCF_2_MODELO PDP III" xfId="2902" xr:uid="{00000000-0005-0000-0000-000049120000}"/>
    <cellStyle name="s_DCF_2_ORÇ_2009" xfId="2903" xr:uid="{00000000-0005-0000-0000-00004A120000}"/>
    <cellStyle name="s_DCF_2_Pasta2" xfId="2904" xr:uid="{00000000-0005-0000-0000-00004B120000}"/>
    <cellStyle name="s_DCF_Comparativo VP FIN v1_So 2008" xfId="7779" xr:uid="{00000000-0005-0000-0000-00004C120000}"/>
    <cellStyle name="s_DCF_Comparativo VP MKT 2008 v1_So 2008" xfId="7780" xr:uid="{00000000-0005-0000-0000-00004D120000}"/>
    <cellStyle name="s_DCF_Comparativo VP TEC 2008 v1_So 2008" xfId="7781" xr:uid="{00000000-0005-0000-0000-00004E120000}"/>
    <cellStyle name="s_DCF_Comparativo VP TEC 2008_Luiz Sergio" xfId="7782" xr:uid="{00000000-0005-0000-0000-00004F120000}"/>
    <cellStyle name="s_DCF_Cópia de Modelo - Fluxo de Caixa Orcamento 09052009_V36_3" xfId="2905" xr:uid="{00000000-0005-0000-0000-000050120000}"/>
    <cellStyle name="s_DCF_Fluxo de Caixa Orcamento FINAL_13052009" xfId="2906" xr:uid="{00000000-0005-0000-0000-000051120000}"/>
    <cellStyle name="s_DCF_FM_dummyV4" xfId="2907" xr:uid="{00000000-0005-0000-0000-000052120000}"/>
    <cellStyle name="s_DCF_lalur" xfId="2908" xr:uid="{00000000-0005-0000-0000-000053120000}"/>
    <cellStyle name="s_DCF_Leasing_V3" xfId="2909" xr:uid="{00000000-0005-0000-0000-000054120000}"/>
    <cellStyle name="s_DCF_MODELO PDP III" xfId="2910" xr:uid="{00000000-0005-0000-0000-000055120000}"/>
    <cellStyle name="s_DCF_ORÇ_2009" xfId="2911" xr:uid="{00000000-0005-0000-0000-000056120000}"/>
    <cellStyle name="s_DCF_Pasta2" xfId="2912" xr:uid="{00000000-0005-0000-0000-000057120000}"/>
    <cellStyle name="s_DCFLBO Code" xfId="2913" xr:uid="{00000000-0005-0000-0000-000058120000}"/>
    <cellStyle name="s_DCFLBO Code_1" xfId="2914" xr:uid="{00000000-0005-0000-0000-000059120000}"/>
    <cellStyle name="s_DCFLBO Code_1_Base Apresentação" xfId="7783" xr:uid="{00000000-0005-0000-0000-00005A120000}"/>
    <cellStyle name="s_DCFLBO Code_1_Base Apresentação_Base ITR Set-10 - Ajustes Resmat" xfId="7784" xr:uid="{00000000-0005-0000-0000-00005B120000}"/>
    <cellStyle name="s_DCFLBO Code_1_Comparativo VP FIN v1_So 2008" xfId="7785" xr:uid="{00000000-0005-0000-0000-00005C120000}"/>
    <cellStyle name="s_DCFLBO Code_1_Comparativo VP MKT 2008 v1_So 2008" xfId="7786" xr:uid="{00000000-0005-0000-0000-00005D120000}"/>
    <cellStyle name="s_DCFLBO Code_1_Comparativo VP TEC 2008 v1_So 2008" xfId="7787" xr:uid="{00000000-0005-0000-0000-00005E120000}"/>
    <cellStyle name="s_DCFLBO Code_1_Comparativo VP TEC 2008_Luiz Sergio" xfId="7788" xr:uid="{00000000-0005-0000-0000-00005F120000}"/>
    <cellStyle name="s_DCFLBO Code_1_Controle - Dívidas_Orcamento" xfId="7789" xr:uid="{00000000-0005-0000-0000-000060120000}"/>
    <cellStyle name="s_DCFLBO Code_1_Cópia de Modelo - Fluxo de Caixa Orcamento 09052009_V36_3" xfId="2915" xr:uid="{00000000-0005-0000-0000-000061120000}"/>
    <cellStyle name="s_DCFLBO Code_1_Daily Treasury Report- Fevereiro" xfId="2916" xr:uid="{00000000-0005-0000-0000-000062120000}"/>
    <cellStyle name="s_DCFLBO Code_1_Daily Treasury Report- Fevereiro_BNDES - Calculo novo" xfId="7790" xr:uid="{00000000-0005-0000-0000-000063120000}"/>
    <cellStyle name="s_DCFLBO Code_1_Daily Treasury Report- Fevereiro_BNDES - NOVO" xfId="7791" xr:uid="{00000000-0005-0000-0000-000064120000}"/>
    <cellStyle name="s_DCFLBO Code_1_Daily Treasury Report- Fevereiro_Controle Dívida LP" xfId="7792" xr:uid="{00000000-0005-0000-0000-000065120000}"/>
    <cellStyle name="s_DCFLBO Code_1_Daily Treasury Report- Fevereiro_Controle Dívida LP - NOVO" xfId="7793" xr:uid="{00000000-0005-0000-0000-000066120000}"/>
    <cellStyle name="s_DCFLBO Code_1_Daily Treasury Report- Fevereiro_Controle Empréstimos" xfId="7794" xr:uid="{00000000-0005-0000-0000-000067120000}"/>
    <cellStyle name="s_DCFLBO Code_1_Daily Treasury Report- Fevereiro_Emprest CSFB OK" xfId="7795" xr:uid="{00000000-0005-0000-0000-000068120000}"/>
    <cellStyle name="s_DCFLBO Code_1_Daily Treasury Report- Fevereiro_Novo Financiamento BNDES" xfId="7796" xr:uid="{00000000-0005-0000-0000-000069120000}"/>
    <cellStyle name="s_DCFLBO Code_1_Daily Treasury Report- Fevereiro_Suporte DFs - V2.0" xfId="7797" xr:uid="{00000000-0005-0000-0000-00006A120000}"/>
    <cellStyle name="s_DCFLBO Code_1_Daily Treasury Report- Fevereiro_teste" xfId="7798" xr:uid="{00000000-0005-0000-0000-00006B120000}"/>
    <cellStyle name="s_DCFLBO Code_1_Fluxo de Caixa Orcamento FINAL_13052009" xfId="2917" xr:uid="{00000000-0005-0000-0000-00006C120000}"/>
    <cellStyle name="s_DCFLBO Code_1_FM_dummyV4" xfId="2918" xr:uid="{00000000-0005-0000-0000-00006D120000}"/>
    <cellStyle name="s_DCFLBO Code_1_lalur" xfId="2919" xr:uid="{00000000-0005-0000-0000-00006E120000}"/>
    <cellStyle name="s_DCFLBO Code_1_Leasing_V3" xfId="2920" xr:uid="{00000000-0005-0000-0000-00006F120000}"/>
    <cellStyle name="s_DCFLBO Code_1_Limites x Garantias" xfId="2921" xr:uid="{00000000-0005-0000-0000-000070120000}"/>
    <cellStyle name="s_DCFLBO Code_1_Limites x Garantias_Cópia de Modelo - Fluxo de Caixa Orcamento 09052009_V36_3" xfId="2922" xr:uid="{00000000-0005-0000-0000-000071120000}"/>
    <cellStyle name="s_DCFLBO Code_1_Limites x Garantias_Fluxo de Caixa Orcamento FINAL_13052009" xfId="2923" xr:uid="{00000000-0005-0000-0000-000072120000}"/>
    <cellStyle name="s_DCFLBO Code_1_Limites x Garantias_Liquidez" xfId="2924" xr:uid="{00000000-0005-0000-0000-000073120000}"/>
    <cellStyle name="s_DCFLBO Code_1_Limites x Garantias_Liquidez_Cópia de Modelo - Fluxo de Caixa Orcamento 09052009_V36_3" xfId="2925" xr:uid="{00000000-0005-0000-0000-000074120000}"/>
    <cellStyle name="s_DCFLBO Code_1_Limites x Garantias_Liquidez_Fluxo de Caixa Orcamento FINAL_13052009" xfId="2926" xr:uid="{00000000-0005-0000-0000-000075120000}"/>
    <cellStyle name="s_DCFLBO Code_1_Limites x Garantias_Liquidez_Pasta2" xfId="2927" xr:uid="{00000000-0005-0000-0000-000076120000}"/>
    <cellStyle name="s_DCFLBO Code_1_Limites x Garantias_Pasta2" xfId="2928" xr:uid="{00000000-0005-0000-0000-000077120000}"/>
    <cellStyle name="s_DCFLBO Code_1_Limites x Garantias_Statement Sky - Finance" xfId="2929" xr:uid="{00000000-0005-0000-0000-000078120000}"/>
    <cellStyle name="s_DCFLBO Code_1_MODELO PDP III" xfId="2930" xr:uid="{00000000-0005-0000-0000-000079120000}"/>
    <cellStyle name="s_DCFLBO Code_1_ORÇ_2009" xfId="2931" xr:uid="{00000000-0005-0000-0000-00007A120000}"/>
    <cellStyle name="s_DCFLBO Code_1_Pasta2" xfId="2932" xr:uid="{00000000-0005-0000-0000-00007B120000}"/>
    <cellStyle name="s_DCFLBO Code_1_Q2 pipeline" xfId="2933" xr:uid="{00000000-0005-0000-0000-00007C120000}"/>
    <cellStyle name="s_DCFLBO Code_1_Q2 pipeline 2" xfId="7799" xr:uid="{00000000-0005-0000-0000-00007D120000}"/>
    <cellStyle name="s_DCFLBO Code_1_Q2 pipeline_Cópia de Modelo - Fluxo de Caixa Orcamento 09052009_V36_3" xfId="2934" xr:uid="{00000000-0005-0000-0000-00007E120000}"/>
    <cellStyle name="s_DCFLBO Code_1_Q2 pipeline_Cópia de Modelo - Fluxo de Caixa Orcamento 09052009_V36_3 2" xfId="7800" xr:uid="{00000000-0005-0000-0000-00007F120000}"/>
    <cellStyle name="s_DCFLBO Code_1_Q2 pipeline_Fluxo de Caixa Orcamento FINAL_13052009" xfId="2935" xr:uid="{00000000-0005-0000-0000-000080120000}"/>
    <cellStyle name="s_DCFLBO Code_1_Q2 pipeline_Fluxo de Caixa Orcamento FINAL_13052009 2" xfId="7801" xr:uid="{00000000-0005-0000-0000-000081120000}"/>
    <cellStyle name="s_DCFLBO Code_1_Q2 pipeline_FM_dummyV4" xfId="2936" xr:uid="{00000000-0005-0000-0000-000082120000}"/>
    <cellStyle name="s_DCFLBO Code_1_Q2 pipeline_lalur" xfId="2937" xr:uid="{00000000-0005-0000-0000-000083120000}"/>
    <cellStyle name="s_DCFLBO Code_1_Q2 pipeline_Leasing_V3" xfId="2938" xr:uid="{00000000-0005-0000-0000-000084120000}"/>
    <cellStyle name="s_DCFLBO Code_1_Q2 pipeline_MODELO PDP III" xfId="2939" xr:uid="{00000000-0005-0000-0000-000085120000}"/>
    <cellStyle name="s_DCFLBO Code_1_Q2 pipeline_ORÇ_2009" xfId="2940" xr:uid="{00000000-0005-0000-0000-000086120000}"/>
    <cellStyle name="s_DCFLBO Code_1_Q2 pipeline_ORÇ_2009 2" xfId="7802" xr:uid="{00000000-0005-0000-0000-000087120000}"/>
    <cellStyle name="s_DCFLBO Code_1_Q2 pipeline_Pasta2" xfId="2941" xr:uid="{00000000-0005-0000-0000-000088120000}"/>
    <cellStyle name="s_DCFLBO Code_1_Q2 pipeline_Pasta2 2" xfId="7803" xr:uid="{00000000-0005-0000-0000-000089120000}"/>
    <cellStyle name="s_DCFLBO Code_1_Resultados mensais - Arquivo base maio 2010" xfId="7804" xr:uid="{00000000-0005-0000-0000-00008A120000}"/>
    <cellStyle name="s_DCFLBO Code_1_Resultados mensais - Arquivo base maio 2010_Base ITR Set-10 - Ajustes Resmat" xfId="7805" xr:uid="{00000000-0005-0000-0000-00008B120000}"/>
    <cellStyle name="s_DCFLBO Code_1_Statement Sky - Finance" xfId="2942" xr:uid="{00000000-0005-0000-0000-00008C120000}"/>
    <cellStyle name="s_DCFLBO Code_Base Apresentação" xfId="7806" xr:uid="{00000000-0005-0000-0000-00008D120000}"/>
    <cellStyle name="s_DCFLBO Code_Base Apresentação_Base ITR Set-10 - Ajustes Resmat" xfId="7807" xr:uid="{00000000-0005-0000-0000-00008E120000}"/>
    <cellStyle name="s_DCFLBO Code_Celtic DCF" xfId="2943" xr:uid="{00000000-0005-0000-0000-00008F120000}"/>
    <cellStyle name="s_DCFLBO Code_Celtic DCF Inputs" xfId="2944" xr:uid="{00000000-0005-0000-0000-000090120000}"/>
    <cellStyle name="s_DCFLBO Code_Celtic DCF Inputs_Comparativo VP FIN v1_So 2008" xfId="7808" xr:uid="{00000000-0005-0000-0000-000091120000}"/>
    <cellStyle name="s_DCFLBO Code_Celtic DCF Inputs_Comparativo VP MKT 2008 v1_So 2008" xfId="7809" xr:uid="{00000000-0005-0000-0000-000092120000}"/>
    <cellStyle name="s_DCFLBO Code_Celtic DCF Inputs_Comparativo VP TEC 2008 v1_So 2008" xfId="7810" xr:uid="{00000000-0005-0000-0000-000093120000}"/>
    <cellStyle name="s_DCFLBO Code_Celtic DCF Inputs_Comparativo VP TEC 2008_Luiz Sergio" xfId="7811" xr:uid="{00000000-0005-0000-0000-000094120000}"/>
    <cellStyle name="s_DCFLBO Code_Celtic DCF Inputs_Cópia de Modelo - Fluxo de Caixa Orcamento 09052009_V36_3" xfId="2945" xr:uid="{00000000-0005-0000-0000-000095120000}"/>
    <cellStyle name="s_DCFLBO Code_Celtic DCF Inputs_Fluxo de Caixa Orcamento FINAL_13052009" xfId="2946" xr:uid="{00000000-0005-0000-0000-000096120000}"/>
    <cellStyle name="s_DCFLBO Code_Celtic DCF Inputs_FM_dummyV4" xfId="2947" xr:uid="{00000000-0005-0000-0000-000097120000}"/>
    <cellStyle name="s_DCFLBO Code_Celtic DCF Inputs_lalur" xfId="2948" xr:uid="{00000000-0005-0000-0000-000098120000}"/>
    <cellStyle name="s_DCFLBO Code_Celtic DCF Inputs_Leasing_V3" xfId="2949" xr:uid="{00000000-0005-0000-0000-000099120000}"/>
    <cellStyle name="s_DCFLBO Code_Celtic DCF Inputs_MODELO PDP III" xfId="2950" xr:uid="{00000000-0005-0000-0000-00009A120000}"/>
    <cellStyle name="s_DCFLBO Code_Celtic DCF Inputs_ORÇ_2009" xfId="2951" xr:uid="{00000000-0005-0000-0000-00009B120000}"/>
    <cellStyle name="s_DCFLBO Code_Celtic DCF Inputs_Pasta2" xfId="2952" xr:uid="{00000000-0005-0000-0000-00009C120000}"/>
    <cellStyle name="s_DCFLBO Code_Celtic DCF_Comparativo VP FIN v1_So 2008" xfId="7812" xr:uid="{00000000-0005-0000-0000-00009D120000}"/>
    <cellStyle name="s_DCFLBO Code_Celtic DCF_Comparativo VP MKT 2008 v1_So 2008" xfId="7813" xr:uid="{00000000-0005-0000-0000-00009E120000}"/>
    <cellStyle name="s_DCFLBO Code_Celtic DCF_Comparativo VP TEC 2008 v1_So 2008" xfId="7814" xr:uid="{00000000-0005-0000-0000-00009F120000}"/>
    <cellStyle name="s_DCFLBO Code_Celtic DCF_Comparativo VP TEC 2008_Luiz Sergio" xfId="7815" xr:uid="{00000000-0005-0000-0000-0000A0120000}"/>
    <cellStyle name="s_DCFLBO Code_Celtic DCF_Cópia de Modelo - Fluxo de Caixa Orcamento 09052009_V36_3" xfId="2953" xr:uid="{00000000-0005-0000-0000-0000A1120000}"/>
    <cellStyle name="s_DCFLBO Code_Celtic DCF_Fluxo de Caixa Orcamento FINAL_13052009" xfId="2954" xr:uid="{00000000-0005-0000-0000-0000A2120000}"/>
    <cellStyle name="s_DCFLBO Code_Celtic DCF_FM_dummyV4" xfId="2955" xr:uid="{00000000-0005-0000-0000-0000A3120000}"/>
    <cellStyle name="s_DCFLBO Code_Celtic DCF_lalur" xfId="2956" xr:uid="{00000000-0005-0000-0000-0000A4120000}"/>
    <cellStyle name="s_DCFLBO Code_Celtic DCF_Leasing_V3" xfId="2957" xr:uid="{00000000-0005-0000-0000-0000A5120000}"/>
    <cellStyle name="s_DCFLBO Code_Celtic DCF_MODELO PDP III" xfId="2958" xr:uid="{00000000-0005-0000-0000-0000A6120000}"/>
    <cellStyle name="s_DCFLBO Code_Celtic DCF_ORÇ_2009" xfId="2959" xr:uid="{00000000-0005-0000-0000-0000A7120000}"/>
    <cellStyle name="s_DCFLBO Code_Celtic DCF_Pasta2" xfId="2960" xr:uid="{00000000-0005-0000-0000-0000A8120000}"/>
    <cellStyle name="s_DCFLBO Code_Comparativo VP FIN v1_So 2008" xfId="7816" xr:uid="{00000000-0005-0000-0000-0000A9120000}"/>
    <cellStyle name="s_DCFLBO Code_Comparativo VP MKT 2008 v1_So 2008" xfId="7817" xr:uid="{00000000-0005-0000-0000-0000AA120000}"/>
    <cellStyle name="s_DCFLBO Code_Comparativo VP TEC 2008 v1_So 2008" xfId="7818" xr:uid="{00000000-0005-0000-0000-0000AB120000}"/>
    <cellStyle name="s_DCFLBO Code_Comparativo VP TEC 2008_Luiz Sergio" xfId="7819" xr:uid="{00000000-0005-0000-0000-0000AC120000}"/>
    <cellStyle name="s_DCFLBO Code_Controle - Dívidas_Orcamento" xfId="7820" xr:uid="{00000000-0005-0000-0000-0000AD120000}"/>
    <cellStyle name="s_DCFLBO Code_Cópia de Modelo - Fluxo de Caixa Orcamento 09052009_V36_3" xfId="2961" xr:uid="{00000000-0005-0000-0000-0000AE120000}"/>
    <cellStyle name="s_DCFLBO Code_Daily Treasury Report- Fevereiro" xfId="2962" xr:uid="{00000000-0005-0000-0000-0000AF120000}"/>
    <cellStyle name="s_DCFLBO Code_Daily Treasury Report- Fevereiro_BNDES - Calculo novo" xfId="7821" xr:uid="{00000000-0005-0000-0000-0000B0120000}"/>
    <cellStyle name="s_DCFLBO Code_Daily Treasury Report- Fevereiro_BNDES - NOVO" xfId="7822" xr:uid="{00000000-0005-0000-0000-0000B1120000}"/>
    <cellStyle name="s_DCFLBO Code_Daily Treasury Report- Fevereiro_Controle Dívida LP" xfId="7823" xr:uid="{00000000-0005-0000-0000-0000B2120000}"/>
    <cellStyle name="s_DCFLBO Code_Daily Treasury Report- Fevereiro_Controle Dívida LP - NOVO" xfId="7824" xr:uid="{00000000-0005-0000-0000-0000B3120000}"/>
    <cellStyle name="s_DCFLBO Code_Daily Treasury Report- Fevereiro_Controle Empréstimos" xfId="7825" xr:uid="{00000000-0005-0000-0000-0000B4120000}"/>
    <cellStyle name="s_DCFLBO Code_Daily Treasury Report- Fevereiro_Emprest CSFB OK" xfId="7826" xr:uid="{00000000-0005-0000-0000-0000B5120000}"/>
    <cellStyle name="s_DCFLBO Code_Daily Treasury Report- Fevereiro_Novo Financiamento BNDES" xfId="7827" xr:uid="{00000000-0005-0000-0000-0000B6120000}"/>
    <cellStyle name="s_DCFLBO Code_Daily Treasury Report- Fevereiro_Suporte DFs - V2.0" xfId="7828" xr:uid="{00000000-0005-0000-0000-0000B7120000}"/>
    <cellStyle name="s_DCFLBO Code_Daily Treasury Report- Fevereiro_teste" xfId="7829" xr:uid="{00000000-0005-0000-0000-0000B8120000}"/>
    <cellStyle name="s_DCFLBO Code_Fluxo de Caixa Orcamento FINAL_13052009" xfId="2963" xr:uid="{00000000-0005-0000-0000-0000B9120000}"/>
    <cellStyle name="s_DCFLBO Code_FM_dummyV4" xfId="2964" xr:uid="{00000000-0005-0000-0000-0000BA120000}"/>
    <cellStyle name="s_DCFLBO Code_lalur" xfId="2965" xr:uid="{00000000-0005-0000-0000-0000BB120000}"/>
    <cellStyle name="s_DCFLBO Code_Leasing_V3" xfId="2966" xr:uid="{00000000-0005-0000-0000-0000BC120000}"/>
    <cellStyle name="s_DCFLBO Code_Limites x Garantias" xfId="2967" xr:uid="{00000000-0005-0000-0000-0000BD120000}"/>
    <cellStyle name="s_DCFLBO Code_Limites x Garantias_Cópia de Modelo - Fluxo de Caixa Orcamento 09052009_V36_3" xfId="2968" xr:uid="{00000000-0005-0000-0000-0000BE120000}"/>
    <cellStyle name="s_DCFLBO Code_Limites x Garantias_Fluxo de Caixa Orcamento FINAL_13052009" xfId="2969" xr:uid="{00000000-0005-0000-0000-0000BF120000}"/>
    <cellStyle name="s_DCFLBO Code_Limites x Garantias_Liquidez" xfId="2970" xr:uid="{00000000-0005-0000-0000-0000C0120000}"/>
    <cellStyle name="s_DCFLBO Code_Limites x Garantias_Liquidez_Cópia de Modelo - Fluxo de Caixa Orcamento 09052009_V36_3" xfId="2971" xr:uid="{00000000-0005-0000-0000-0000C1120000}"/>
    <cellStyle name="s_DCFLBO Code_Limites x Garantias_Liquidez_Fluxo de Caixa Orcamento FINAL_13052009" xfId="2972" xr:uid="{00000000-0005-0000-0000-0000C2120000}"/>
    <cellStyle name="s_DCFLBO Code_Limites x Garantias_Liquidez_Pasta2" xfId="2973" xr:uid="{00000000-0005-0000-0000-0000C3120000}"/>
    <cellStyle name="s_DCFLBO Code_Limites x Garantias_Pasta2" xfId="2974" xr:uid="{00000000-0005-0000-0000-0000C4120000}"/>
    <cellStyle name="s_DCFLBO Code_Limites x Garantias_Statement Sky - Finance" xfId="2975" xr:uid="{00000000-0005-0000-0000-0000C5120000}"/>
    <cellStyle name="s_DCFLBO Code_Model_19" xfId="2976" xr:uid="{00000000-0005-0000-0000-0000C6120000}"/>
    <cellStyle name="s_DCFLBO Code_Model_19_Comparativo VP FIN v1_So 2008" xfId="7830" xr:uid="{00000000-0005-0000-0000-0000C7120000}"/>
    <cellStyle name="s_DCFLBO Code_Model_19_Comparativo VP MKT 2008 v1_So 2008" xfId="7831" xr:uid="{00000000-0005-0000-0000-0000C8120000}"/>
    <cellStyle name="s_DCFLBO Code_Model_19_Comparativo VP TEC 2008 v1_So 2008" xfId="7832" xr:uid="{00000000-0005-0000-0000-0000C9120000}"/>
    <cellStyle name="s_DCFLBO Code_Model_19_Comparativo VP TEC 2008_Luiz Sergio" xfId="7833" xr:uid="{00000000-0005-0000-0000-0000CA120000}"/>
    <cellStyle name="s_DCFLBO Code_Model_19_Cópia de Modelo - Fluxo de Caixa Orcamento 09052009_V36_3" xfId="2977" xr:uid="{00000000-0005-0000-0000-0000CB120000}"/>
    <cellStyle name="s_DCFLBO Code_Model_19_Fluxo de Caixa Orcamento FINAL_13052009" xfId="2978" xr:uid="{00000000-0005-0000-0000-0000CC120000}"/>
    <cellStyle name="s_DCFLBO Code_Model_19_FM_dummyV4" xfId="2979" xr:uid="{00000000-0005-0000-0000-0000CD120000}"/>
    <cellStyle name="s_DCFLBO Code_Model_19_lalur" xfId="2980" xr:uid="{00000000-0005-0000-0000-0000CE120000}"/>
    <cellStyle name="s_DCFLBO Code_Model_19_Leasing_V3" xfId="2981" xr:uid="{00000000-0005-0000-0000-0000CF120000}"/>
    <cellStyle name="s_DCFLBO Code_Model_19_MODELO PDP III" xfId="2982" xr:uid="{00000000-0005-0000-0000-0000D0120000}"/>
    <cellStyle name="s_DCFLBO Code_Model_19_ORÇ_2009" xfId="2983" xr:uid="{00000000-0005-0000-0000-0000D1120000}"/>
    <cellStyle name="s_DCFLBO Code_Model_19_Pasta2" xfId="2984" xr:uid="{00000000-0005-0000-0000-0000D2120000}"/>
    <cellStyle name="s_DCFLBO Code_Model_19_Q2 pipeline" xfId="2985" xr:uid="{00000000-0005-0000-0000-0000D3120000}"/>
    <cellStyle name="s_DCFLBO Code_Model_19_Q2 pipeline 2" xfId="7834" xr:uid="{00000000-0005-0000-0000-0000D4120000}"/>
    <cellStyle name="s_DCFLBO Code_Model_19_Q2 pipeline_Cópia de Modelo - Fluxo de Caixa Orcamento 09052009_V36_3" xfId="2986" xr:uid="{00000000-0005-0000-0000-0000D5120000}"/>
    <cellStyle name="s_DCFLBO Code_Model_19_Q2 pipeline_Cópia de Modelo - Fluxo de Caixa Orcamento 09052009_V36_3 2" xfId="7835" xr:uid="{00000000-0005-0000-0000-0000D6120000}"/>
    <cellStyle name="s_DCFLBO Code_Model_19_Q2 pipeline_Fluxo de Caixa Orcamento FINAL_13052009" xfId="2987" xr:uid="{00000000-0005-0000-0000-0000D7120000}"/>
    <cellStyle name="s_DCFLBO Code_Model_19_Q2 pipeline_Fluxo de Caixa Orcamento FINAL_13052009 2" xfId="7836" xr:uid="{00000000-0005-0000-0000-0000D8120000}"/>
    <cellStyle name="s_DCFLBO Code_Model_19_Q2 pipeline_FM_dummyV4" xfId="2988" xr:uid="{00000000-0005-0000-0000-0000D9120000}"/>
    <cellStyle name="s_DCFLBO Code_Model_19_Q2 pipeline_lalur" xfId="2989" xr:uid="{00000000-0005-0000-0000-0000DA120000}"/>
    <cellStyle name="s_DCFLBO Code_Model_19_Q2 pipeline_Leasing_V3" xfId="2990" xr:uid="{00000000-0005-0000-0000-0000DB120000}"/>
    <cellStyle name="s_DCFLBO Code_Model_19_Q2 pipeline_MODELO PDP III" xfId="2991" xr:uid="{00000000-0005-0000-0000-0000DC120000}"/>
    <cellStyle name="s_DCFLBO Code_Model_19_Q2 pipeline_ORÇ_2009" xfId="2992" xr:uid="{00000000-0005-0000-0000-0000DD120000}"/>
    <cellStyle name="s_DCFLBO Code_Model_19_Q2 pipeline_ORÇ_2009 2" xfId="7837" xr:uid="{00000000-0005-0000-0000-0000DE120000}"/>
    <cellStyle name="s_DCFLBO Code_Model_19_Q2 pipeline_Pasta2" xfId="2993" xr:uid="{00000000-0005-0000-0000-0000DF120000}"/>
    <cellStyle name="s_DCFLBO Code_Model_19_Q2 pipeline_Pasta2 2" xfId="7838" xr:uid="{00000000-0005-0000-0000-0000E0120000}"/>
    <cellStyle name="s_DCFLBO Code_MODELO PDP III" xfId="2994" xr:uid="{00000000-0005-0000-0000-0000E1120000}"/>
    <cellStyle name="s_DCFLBO Code_ORÇ_2009" xfId="2995" xr:uid="{00000000-0005-0000-0000-0000E2120000}"/>
    <cellStyle name="s_DCFLBO Code_Pasta2" xfId="2996" xr:uid="{00000000-0005-0000-0000-0000E3120000}"/>
    <cellStyle name="s_DCFLBO Code_Q2 pipeline" xfId="2997" xr:uid="{00000000-0005-0000-0000-0000E4120000}"/>
    <cellStyle name="s_DCFLBO Code_Q2 pipeline 2" xfId="7839" xr:uid="{00000000-0005-0000-0000-0000E5120000}"/>
    <cellStyle name="s_DCFLBO Code_Q2 pipeline_Cópia de Modelo - Fluxo de Caixa Orcamento 09052009_V36_3" xfId="2998" xr:uid="{00000000-0005-0000-0000-0000E6120000}"/>
    <cellStyle name="s_DCFLBO Code_Q2 pipeline_Cópia de Modelo - Fluxo de Caixa Orcamento 09052009_V36_3 2" xfId="7840" xr:uid="{00000000-0005-0000-0000-0000E7120000}"/>
    <cellStyle name="s_DCFLBO Code_Q2 pipeline_Fluxo de Caixa Orcamento FINAL_13052009" xfId="2999" xr:uid="{00000000-0005-0000-0000-0000E8120000}"/>
    <cellStyle name="s_DCFLBO Code_Q2 pipeline_Fluxo de Caixa Orcamento FINAL_13052009 2" xfId="7841" xr:uid="{00000000-0005-0000-0000-0000E9120000}"/>
    <cellStyle name="s_DCFLBO Code_Q2 pipeline_FM_dummyV4" xfId="3000" xr:uid="{00000000-0005-0000-0000-0000EA120000}"/>
    <cellStyle name="s_DCFLBO Code_Q2 pipeline_lalur" xfId="3001" xr:uid="{00000000-0005-0000-0000-0000EB120000}"/>
    <cellStyle name="s_DCFLBO Code_Q2 pipeline_Leasing_V3" xfId="3002" xr:uid="{00000000-0005-0000-0000-0000EC120000}"/>
    <cellStyle name="s_DCFLBO Code_Q2 pipeline_MODELO PDP III" xfId="3003" xr:uid="{00000000-0005-0000-0000-0000ED120000}"/>
    <cellStyle name="s_DCFLBO Code_Q2 pipeline_ORÇ_2009" xfId="3004" xr:uid="{00000000-0005-0000-0000-0000EE120000}"/>
    <cellStyle name="s_DCFLBO Code_Q2 pipeline_ORÇ_2009 2" xfId="7842" xr:uid="{00000000-0005-0000-0000-0000EF120000}"/>
    <cellStyle name="s_DCFLBO Code_Q2 pipeline_Pasta2" xfId="3005" xr:uid="{00000000-0005-0000-0000-0000F0120000}"/>
    <cellStyle name="s_DCFLBO Code_Q2 pipeline_Pasta2 2" xfId="7843" xr:uid="{00000000-0005-0000-0000-0000F1120000}"/>
    <cellStyle name="s_DCFLBO Code_Resultados mensais - Arquivo base maio 2010" xfId="7844" xr:uid="{00000000-0005-0000-0000-0000F2120000}"/>
    <cellStyle name="s_DCFLBO Code_Resultados mensais - Arquivo base maio 2010_Base ITR Set-10 - Ajustes Resmat" xfId="7845" xr:uid="{00000000-0005-0000-0000-0000F3120000}"/>
    <cellStyle name="s_DCFLBO Code_Rolex-Timex" xfId="3006" xr:uid="{00000000-0005-0000-0000-0000F4120000}"/>
    <cellStyle name="s_DCFLBO Code_Rolex-Timex_Comparativo VP FIN v1_So 2008" xfId="7846" xr:uid="{00000000-0005-0000-0000-0000F5120000}"/>
    <cellStyle name="s_DCFLBO Code_Rolex-Timex_Comparativo VP MKT 2008 v1_So 2008" xfId="7847" xr:uid="{00000000-0005-0000-0000-0000F6120000}"/>
    <cellStyle name="s_DCFLBO Code_Rolex-Timex_Comparativo VP TEC 2008 v1_So 2008" xfId="7848" xr:uid="{00000000-0005-0000-0000-0000F7120000}"/>
    <cellStyle name="s_DCFLBO Code_Rolex-Timex_Comparativo VP TEC 2008_Luiz Sergio" xfId="7849" xr:uid="{00000000-0005-0000-0000-0000F8120000}"/>
    <cellStyle name="s_DCFLBO Code_Rolex-Timex_Cópia de Modelo - Fluxo de Caixa Orcamento 09052009_V36_3" xfId="3007" xr:uid="{00000000-0005-0000-0000-0000F9120000}"/>
    <cellStyle name="s_DCFLBO Code_Rolex-Timex_Fluxo de Caixa Orcamento FINAL_13052009" xfId="3008" xr:uid="{00000000-0005-0000-0000-0000FA120000}"/>
    <cellStyle name="s_DCFLBO Code_Rolex-Timex_FM_dummyV4" xfId="3009" xr:uid="{00000000-0005-0000-0000-0000FB120000}"/>
    <cellStyle name="s_DCFLBO Code_Rolex-Timex_lalur" xfId="3010" xr:uid="{00000000-0005-0000-0000-0000FC120000}"/>
    <cellStyle name="s_DCFLBO Code_Rolex-Timex_Leasing_V3" xfId="3011" xr:uid="{00000000-0005-0000-0000-0000FD120000}"/>
    <cellStyle name="s_DCFLBO Code_Rolex-Timex_MODELO PDP III" xfId="3012" xr:uid="{00000000-0005-0000-0000-0000FE120000}"/>
    <cellStyle name="s_DCFLBO Code_Rolex-Timex_ORÇ_2009" xfId="3013" xr:uid="{00000000-0005-0000-0000-0000FF120000}"/>
    <cellStyle name="s_DCFLBO Code_Rolex-Timex_Pasta2" xfId="3014" xr:uid="{00000000-0005-0000-0000-000000130000}"/>
    <cellStyle name="s_DCFLBO Code_Statement Sky - Finance" xfId="3015" xr:uid="{00000000-0005-0000-0000-000001130000}"/>
    <cellStyle name="s_DCFLBO Code_Valuation Summary" xfId="3016" xr:uid="{00000000-0005-0000-0000-000002130000}"/>
    <cellStyle name="s_DCFLBO Code_Valuation Summary_Comparativo VP FIN v1_So 2008" xfId="7850" xr:uid="{00000000-0005-0000-0000-000003130000}"/>
    <cellStyle name="s_DCFLBO Code_Valuation Summary_Comparativo VP MKT 2008 v1_So 2008" xfId="7851" xr:uid="{00000000-0005-0000-0000-000004130000}"/>
    <cellStyle name="s_DCFLBO Code_Valuation Summary_Comparativo VP TEC 2008 v1_So 2008" xfId="7852" xr:uid="{00000000-0005-0000-0000-000005130000}"/>
    <cellStyle name="s_DCFLBO Code_Valuation Summary_Comparativo VP TEC 2008_Luiz Sergio" xfId="7853" xr:uid="{00000000-0005-0000-0000-000006130000}"/>
    <cellStyle name="s_DCFLBO Code_Valuation Summary_Cópia de Modelo - Fluxo de Caixa Orcamento 09052009_V36_3" xfId="3017" xr:uid="{00000000-0005-0000-0000-000007130000}"/>
    <cellStyle name="s_DCFLBO Code_Valuation Summary_Fluxo de Caixa Orcamento FINAL_13052009" xfId="3018" xr:uid="{00000000-0005-0000-0000-000008130000}"/>
    <cellStyle name="s_DCFLBO Code_Valuation Summary_FM_dummyV4" xfId="3019" xr:uid="{00000000-0005-0000-0000-000009130000}"/>
    <cellStyle name="s_DCFLBO Code_Valuation Summary_lalur" xfId="3020" xr:uid="{00000000-0005-0000-0000-00000A130000}"/>
    <cellStyle name="s_DCFLBO Code_Valuation Summary_Leasing_V3" xfId="3021" xr:uid="{00000000-0005-0000-0000-00000B130000}"/>
    <cellStyle name="s_DCFLBO Code_Valuation Summary_MODELO PDP III" xfId="3022" xr:uid="{00000000-0005-0000-0000-00000C130000}"/>
    <cellStyle name="s_DCFLBO Code_Valuation Summary_ORÇ_2009" xfId="3023" xr:uid="{00000000-0005-0000-0000-00000D130000}"/>
    <cellStyle name="s_DCFLBO Code_Valuation Summary_Pasta2" xfId="3024" xr:uid="{00000000-0005-0000-0000-00000E130000}"/>
    <cellStyle name="s_Deal" xfId="3025" xr:uid="{00000000-0005-0000-0000-00000F130000}"/>
    <cellStyle name="s_Deal_1" xfId="3026" xr:uid="{00000000-0005-0000-0000-000010130000}"/>
    <cellStyle name="s_Deal_1_Comparativo VP FIN v1_So 2008" xfId="7854" xr:uid="{00000000-0005-0000-0000-000011130000}"/>
    <cellStyle name="s_Deal_1_Comparativo VP MKT 2008 v1_So 2008" xfId="7855" xr:uid="{00000000-0005-0000-0000-000012130000}"/>
    <cellStyle name="s_Deal_1_Comparativo VP TEC 2008 v1_So 2008" xfId="7856" xr:uid="{00000000-0005-0000-0000-000013130000}"/>
    <cellStyle name="s_Deal_1_Comparativo VP TEC 2008_Luiz Sergio" xfId="7857" xr:uid="{00000000-0005-0000-0000-000014130000}"/>
    <cellStyle name="s_Deal_1_Cópia de Modelo - Fluxo de Caixa Orcamento 09052009_V36_3" xfId="3027" xr:uid="{00000000-0005-0000-0000-000015130000}"/>
    <cellStyle name="s_Deal_1_Fluxo de Caixa Orcamento FINAL_13052009" xfId="3028" xr:uid="{00000000-0005-0000-0000-000016130000}"/>
    <cellStyle name="s_Deal_1_FM_dummyV4" xfId="3029" xr:uid="{00000000-0005-0000-0000-000017130000}"/>
    <cellStyle name="s_Deal_1_lalur" xfId="3030" xr:uid="{00000000-0005-0000-0000-000018130000}"/>
    <cellStyle name="s_Deal_1_Leasing_V3" xfId="3031" xr:uid="{00000000-0005-0000-0000-000019130000}"/>
    <cellStyle name="s_Deal_1_MODELO PDP III" xfId="3032" xr:uid="{00000000-0005-0000-0000-00001A130000}"/>
    <cellStyle name="s_Deal_1_ORÇ_2009" xfId="3033" xr:uid="{00000000-0005-0000-0000-00001B130000}"/>
    <cellStyle name="s_Deal_1_Pasta2" xfId="3034" xr:uid="{00000000-0005-0000-0000-00001C130000}"/>
    <cellStyle name="s_Deal_2" xfId="3035" xr:uid="{00000000-0005-0000-0000-00001D130000}"/>
    <cellStyle name="s_Deal_2_Comparativo VP FIN v1_So 2008" xfId="7858" xr:uid="{00000000-0005-0000-0000-00001E130000}"/>
    <cellStyle name="s_Deal_2_Comparativo VP MKT 2008 v1_So 2008" xfId="7859" xr:uid="{00000000-0005-0000-0000-00001F130000}"/>
    <cellStyle name="s_Deal_2_Comparativo VP TEC 2008 v1_So 2008" xfId="7860" xr:uid="{00000000-0005-0000-0000-000020130000}"/>
    <cellStyle name="s_Deal_2_Comparativo VP TEC 2008_Luiz Sergio" xfId="7861" xr:uid="{00000000-0005-0000-0000-000021130000}"/>
    <cellStyle name="s_Deal_2_Cópia de Modelo - Fluxo de Caixa Orcamento 09052009_V36_3" xfId="3036" xr:uid="{00000000-0005-0000-0000-000022130000}"/>
    <cellStyle name="s_Deal_2_Fluxo de Caixa Orcamento FINAL_13052009" xfId="3037" xr:uid="{00000000-0005-0000-0000-000023130000}"/>
    <cellStyle name="s_Deal_2_FM_dummyV4" xfId="3038" xr:uid="{00000000-0005-0000-0000-000024130000}"/>
    <cellStyle name="s_Deal_2_lalur" xfId="3039" xr:uid="{00000000-0005-0000-0000-000025130000}"/>
    <cellStyle name="s_Deal_2_Leasing_V3" xfId="3040" xr:uid="{00000000-0005-0000-0000-000026130000}"/>
    <cellStyle name="s_Deal_2_MODELO PDP III" xfId="3041" xr:uid="{00000000-0005-0000-0000-000027130000}"/>
    <cellStyle name="s_Deal_2_ORÇ_2009" xfId="3042" xr:uid="{00000000-0005-0000-0000-000028130000}"/>
    <cellStyle name="s_Deal_2_Pasta2" xfId="3043" xr:uid="{00000000-0005-0000-0000-000029130000}"/>
    <cellStyle name="s_Deal_Comparativo VP FIN v1_So 2008" xfId="7862" xr:uid="{00000000-0005-0000-0000-00002A130000}"/>
    <cellStyle name="s_Deal_Comparativo VP MKT 2008 v1_So 2008" xfId="7863" xr:uid="{00000000-0005-0000-0000-00002B130000}"/>
    <cellStyle name="s_Deal_Comparativo VP TEC 2008 v1_So 2008" xfId="7864" xr:uid="{00000000-0005-0000-0000-00002C130000}"/>
    <cellStyle name="s_Deal_Comparativo VP TEC 2008_Luiz Sergio" xfId="7865" xr:uid="{00000000-0005-0000-0000-00002D130000}"/>
    <cellStyle name="s_Deal_Cópia de Modelo - Fluxo de Caixa Orcamento 09052009_V36_3" xfId="3044" xr:uid="{00000000-0005-0000-0000-00002E130000}"/>
    <cellStyle name="s_Deal_Fluxo de Caixa Orcamento FINAL_13052009" xfId="3045" xr:uid="{00000000-0005-0000-0000-00002F130000}"/>
    <cellStyle name="s_Deal_FM_dummyV4" xfId="3046" xr:uid="{00000000-0005-0000-0000-000030130000}"/>
    <cellStyle name="s_Deal_lalur" xfId="3047" xr:uid="{00000000-0005-0000-0000-000031130000}"/>
    <cellStyle name="s_Deal_Leasing_V3" xfId="3048" xr:uid="{00000000-0005-0000-0000-000032130000}"/>
    <cellStyle name="s_Deal_MODELO PDP III" xfId="3049" xr:uid="{00000000-0005-0000-0000-000033130000}"/>
    <cellStyle name="s_Deal_ORÇ_2009" xfId="3050" xr:uid="{00000000-0005-0000-0000-000034130000}"/>
    <cellStyle name="s_Deal_Pasta2" xfId="3051" xr:uid="{00000000-0005-0000-0000-000035130000}"/>
    <cellStyle name="s_Dental (2)" xfId="3052" xr:uid="{00000000-0005-0000-0000-000036130000}"/>
    <cellStyle name="s_Dental (2)_1" xfId="3053" xr:uid="{00000000-0005-0000-0000-000037130000}"/>
    <cellStyle name="s_Dental (2)_1_Comparativo VP FIN v1_So 2008" xfId="7866" xr:uid="{00000000-0005-0000-0000-000038130000}"/>
    <cellStyle name="s_Dental (2)_1_Comparativo VP MKT 2008 v1_So 2008" xfId="7867" xr:uid="{00000000-0005-0000-0000-000039130000}"/>
    <cellStyle name="s_Dental (2)_1_Comparativo VP TEC 2008 v1_So 2008" xfId="7868" xr:uid="{00000000-0005-0000-0000-00003A130000}"/>
    <cellStyle name="s_Dental (2)_1_Comparativo VP TEC 2008_Luiz Sergio" xfId="7869" xr:uid="{00000000-0005-0000-0000-00003B130000}"/>
    <cellStyle name="s_Dental (2)_1_Cópia de Modelo - Fluxo de Caixa Orcamento 09052009_V36_3" xfId="3054" xr:uid="{00000000-0005-0000-0000-00003C130000}"/>
    <cellStyle name="s_Dental (2)_1_Fluxo de Caixa Orcamento FINAL_13052009" xfId="3055" xr:uid="{00000000-0005-0000-0000-00003D130000}"/>
    <cellStyle name="s_Dental (2)_1_FM_dummyV4" xfId="3056" xr:uid="{00000000-0005-0000-0000-00003E130000}"/>
    <cellStyle name="s_Dental (2)_1_lalur" xfId="3057" xr:uid="{00000000-0005-0000-0000-00003F130000}"/>
    <cellStyle name="s_Dental (2)_1_Leasing_V3" xfId="3058" xr:uid="{00000000-0005-0000-0000-000040130000}"/>
    <cellStyle name="s_Dental (2)_1_MODELO PDP III" xfId="3059" xr:uid="{00000000-0005-0000-0000-000041130000}"/>
    <cellStyle name="s_Dental (2)_1_ORÇ_2009" xfId="3060" xr:uid="{00000000-0005-0000-0000-000042130000}"/>
    <cellStyle name="s_Dental (2)_1_Pasta2" xfId="3061" xr:uid="{00000000-0005-0000-0000-000043130000}"/>
    <cellStyle name="s_Dental (2)_2" xfId="3062" xr:uid="{00000000-0005-0000-0000-000044130000}"/>
    <cellStyle name="s_Dental (2)_2_Celtic DCF" xfId="3063" xr:uid="{00000000-0005-0000-0000-000045130000}"/>
    <cellStyle name="s_Dental (2)_2_Celtic DCF Inputs" xfId="3064" xr:uid="{00000000-0005-0000-0000-000046130000}"/>
    <cellStyle name="s_Dental (2)_2_Celtic DCF Inputs_Comparativo VP FIN v1_So 2008" xfId="7870" xr:uid="{00000000-0005-0000-0000-000047130000}"/>
    <cellStyle name="s_Dental (2)_2_Celtic DCF Inputs_Comparativo VP MKT 2008 v1_So 2008" xfId="7871" xr:uid="{00000000-0005-0000-0000-000048130000}"/>
    <cellStyle name="s_Dental (2)_2_Celtic DCF Inputs_Comparativo VP TEC 2008 v1_So 2008" xfId="7872" xr:uid="{00000000-0005-0000-0000-000049130000}"/>
    <cellStyle name="s_Dental (2)_2_Celtic DCF Inputs_Comparativo VP TEC 2008_Luiz Sergio" xfId="7873" xr:uid="{00000000-0005-0000-0000-00004A130000}"/>
    <cellStyle name="s_Dental (2)_2_Celtic DCF Inputs_Cópia de Modelo - Fluxo de Caixa Orcamento 09052009_V36_3" xfId="3065" xr:uid="{00000000-0005-0000-0000-00004B130000}"/>
    <cellStyle name="s_Dental (2)_2_Celtic DCF Inputs_Fluxo de Caixa Orcamento FINAL_13052009" xfId="3066" xr:uid="{00000000-0005-0000-0000-00004C130000}"/>
    <cellStyle name="s_Dental (2)_2_Celtic DCF Inputs_FM_dummyV4" xfId="3067" xr:uid="{00000000-0005-0000-0000-00004D130000}"/>
    <cellStyle name="s_Dental (2)_2_Celtic DCF Inputs_lalur" xfId="3068" xr:uid="{00000000-0005-0000-0000-00004E130000}"/>
    <cellStyle name="s_Dental (2)_2_Celtic DCF Inputs_Leasing_V3" xfId="3069" xr:uid="{00000000-0005-0000-0000-00004F130000}"/>
    <cellStyle name="s_Dental (2)_2_Celtic DCF Inputs_MODELO PDP III" xfId="3070" xr:uid="{00000000-0005-0000-0000-000050130000}"/>
    <cellStyle name="s_Dental (2)_2_Celtic DCF Inputs_ORÇ_2009" xfId="3071" xr:uid="{00000000-0005-0000-0000-000051130000}"/>
    <cellStyle name="s_Dental (2)_2_Celtic DCF Inputs_Pasta2" xfId="3072" xr:uid="{00000000-0005-0000-0000-000052130000}"/>
    <cellStyle name="s_Dental (2)_2_Celtic DCF_Comparativo VP FIN v1_So 2008" xfId="7874" xr:uid="{00000000-0005-0000-0000-000053130000}"/>
    <cellStyle name="s_Dental (2)_2_Celtic DCF_Comparativo VP MKT 2008 v1_So 2008" xfId="7875" xr:uid="{00000000-0005-0000-0000-000054130000}"/>
    <cellStyle name="s_Dental (2)_2_Celtic DCF_Comparativo VP TEC 2008 v1_So 2008" xfId="7876" xr:uid="{00000000-0005-0000-0000-000055130000}"/>
    <cellStyle name="s_Dental (2)_2_Celtic DCF_Comparativo VP TEC 2008_Luiz Sergio" xfId="7877" xr:uid="{00000000-0005-0000-0000-000056130000}"/>
    <cellStyle name="s_Dental (2)_2_Celtic DCF_Cópia de Modelo - Fluxo de Caixa Orcamento 09052009_V36_3" xfId="3073" xr:uid="{00000000-0005-0000-0000-000057130000}"/>
    <cellStyle name="s_Dental (2)_2_Celtic DCF_Fluxo de Caixa Orcamento FINAL_13052009" xfId="3074" xr:uid="{00000000-0005-0000-0000-000058130000}"/>
    <cellStyle name="s_Dental (2)_2_Celtic DCF_FM_dummyV4" xfId="3075" xr:uid="{00000000-0005-0000-0000-000059130000}"/>
    <cellStyle name="s_Dental (2)_2_Celtic DCF_lalur" xfId="3076" xr:uid="{00000000-0005-0000-0000-00005A130000}"/>
    <cellStyle name="s_Dental (2)_2_Celtic DCF_Leasing_V3" xfId="3077" xr:uid="{00000000-0005-0000-0000-00005B130000}"/>
    <cellStyle name="s_Dental (2)_2_Celtic DCF_MODELO PDP III" xfId="3078" xr:uid="{00000000-0005-0000-0000-00005C130000}"/>
    <cellStyle name="s_Dental (2)_2_Celtic DCF_ORÇ_2009" xfId="3079" xr:uid="{00000000-0005-0000-0000-00005D130000}"/>
    <cellStyle name="s_Dental (2)_2_Celtic DCF_Pasta2" xfId="3080" xr:uid="{00000000-0005-0000-0000-00005E130000}"/>
    <cellStyle name="s_Dental (2)_2_Comparativo VP FIN v1_So 2008" xfId="7878" xr:uid="{00000000-0005-0000-0000-00005F130000}"/>
    <cellStyle name="s_Dental (2)_2_Comparativo VP MKT 2008 v1_So 2008" xfId="7879" xr:uid="{00000000-0005-0000-0000-000060130000}"/>
    <cellStyle name="s_Dental (2)_2_Comparativo VP TEC 2008 v1_So 2008" xfId="7880" xr:uid="{00000000-0005-0000-0000-000061130000}"/>
    <cellStyle name="s_Dental (2)_2_Comparativo VP TEC 2008_Luiz Sergio" xfId="7881" xr:uid="{00000000-0005-0000-0000-000062130000}"/>
    <cellStyle name="s_Dental (2)_2_Cópia de Modelo - Fluxo de Caixa Orcamento 09052009_V36_3" xfId="3081" xr:uid="{00000000-0005-0000-0000-000063130000}"/>
    <cellStyle name="s_Dental (2)_2_Fluxo de Caixa Orcamento FINAL_13052009" xfId="3082" xr:uid="{00000000-0005-0000-0000-000064130000}"/>
    <cellStyle name="s_Dental (2)_2_FM_dummyV4" xfId="3083" xr:uid="{00000000-0005-0000-0000-000065130000}"/>
    <cellStyle name="s_Dental (2)_2_lalur" xfId="3084" xr:uid="{00000000-0005-0000-0000-000066130000}"/>
    <cellStyle name="s_Dental (2)_2_Leasing_V3" xfId="3085" xr:uid="{00000000-0005-0000-0000-000067130000}"/>
    <cellStyle name="s_Dental (2)_2_MODELO PDP III" xfId="3086" xr:uid="{00000000-0005-0000-0000-000068130000}"/>
    <cellStyle name="s_Dental (2)_2_ORÇ_2009" xfId="3087" xr:uid="{00000000-0005-0000-0000-000069130000}"/>
    <cellStyle name="s_Dental (2)_2_Pasta2" xfId="3088" xr:uid="{00000000-0005-0000-0000-00006A130000}"/>
    <cellStyle name="s_Dental (2)_2_Valuation Summary" xfId="3089" xr:uid="{00000000-0005-0000-0000-00006B130000}"/>
    <cellStyle name="s_Dental (2)_2_Valuation Summary_Comparativo VP FIN v1_So 2008" xfId="7882" xr:uid="{00000000-0005-0000-0000-00006C130000}"/>
    <cellStyle name="s_Dental (2)_2_Valuation Summary_Comparativo VP MKT 2008 v1_So 2008" xfId="7883" xr:uid="{00000000-0005-0000-0000-00006D130000}"/>
    <cellStyle name="s_Dental (2)_2_Valuation Summary_Comparativo VP TEC 2008 v1_So 2008" xfId="7884" xr:uid="{00000000-0005-0000-0000-00006E130000}"/>
    <cellStyle name="s_Dental (2)_2_Valuation Summary_Comparativo VP TEC 2008_Luiz Sergio" xfId="7885" xr:uid="{00000000-0005-0000-0000-00006F130000}"/>
    <cellStyle name="s_Dental (2)_2_Valuation Summary_Cópia de Modelo - Fluxo de Caixa Orcamento 09052009_V36_3" xfId="3090" xr:uid="{00000000-0005-0000-0000-000070130000}"/>
    <cellStyle name="s_Dental (2)_2_Valuation Summary_Fluxo de Caixa Orcamento FINAL_13052009" xfId="3091" xr:uid="{00000000-0005-0000-0000-000071130000}"/>
    <cellStyle name="s_Dental (2)_2_Valuation Summary_FM_dummyV4" xfId="3092" xr:uid="{00000000-0005-0000-0000-000072130000}"/>
    <cellStyle name="s_Dental (2)_2_Valuation Summary_lalur" xfId="3093" xr:uid="{00000000-0005-0000-0000-000073130000}"/>
    <cellStyle name="s_Dental (2)_2_Valuation Summary_Leasing_V3" xfId="3094" xr:uid="{00000000-0005-0000-0000-000074130000}"/>
    <cellStyle name="s_Dental (2)_2_Valuation Summary_MODELO PDP III" xfId="3095" xr:uid="{00000000-0005-0000-0000-000075130000}"/>
    <cellStyle name="s_Dental (2)_2_Valuation Summary_ORÇ_2009" xfId="3096" xr:uid="{00000000-0005-0000-0000-000076130000}"/>
    <cellStyle name="s_Dental (2)_2_Valuation Summary_Pasta2" xfId="3097" xr:uid="{00000000-0005-0000-0000-000077130000}"/>
    <cellStyle name="s_Dental (2)_Comparativo VP FIN v1_So 2008" xfId="7886" xr:uid="{00000000-0005-0000-0000-000078130000}"/>
    <cellStyle name="s_Dental (2)_Comparativo VP MKT 2008 v1_So 2008" xfId="7887" xr:uid="{00000000-0005-0000-0000-000079130000}"/>
    <cellStyle name="s_Dental (2)_Comparativo VP TEC 2008 v1_So 2008" xfId="7888" xr:uid="{00000000-0005-0000-0000-00007A130000}"/>
    <cellStyle name="s_Dental (2)_Comparativo VP TEC 2008_Luiz Sergio" xfId="7889" xr:uid="{00000000-0005-0000-0000-00007B130000}"/>
    <cellStyle name="s_Dental (2)_Cópia de Modelo - Fluxo de Caixa Orcamento 09052009_V36_3" xfId="3098" xr:uid="{00000000-0005-0000-0000-00007C130000}"/>
    <cellStyle name="s_Dental (2)_Fluxo de Caixa Orcamento FINAL_13052009" xfId="3099" xr:uid="{00000000-0005-0000-0000-00007D130000}"/>
    <cellStyle name="s_Dental (2)_FM_dummyV4" xfId="3100" xr:uid="{00000000-0005-0000-0000-00007E130000}"/>
    <cellStyle name="s_Dental (2)_lalur" xfId="3101" xr:uid="{00000000-0005-0000-0000-00007F130000}"/>
    <cellStyle name="s_Dental (2)_Leasing_V3" xfId="3102" xr:uid="{00000000-0005-0000-0000-000080130000}"/>
    <cellStyle name="s_Dental (2)_MODELO PDP III" xfId="3103" xr:uid="{00000000-0005-0000-0000-000081130000}"/>
    <cellStyle name="s_Dental (2)_ORÇ_2009" xfId="3104" xr:uid="{00000000-0005-0000-0000-000082130000}"/>
    <cellStyle name="s_Dental (2)_Pasta2" xfId="3105" xr:uid="{00000000-0005-0000-0000-000083130000}"/>
    <cellStyle name="s_Dilution" xfId="3106" xr:uid="{00000000-0005-0000-0000-000084130000}"/>
    <cellStyle name="s_Dilution_Comparativo VP FIN v1_So 2008" xfId="7890" xr:uid="{00000000-0005-0000-0000-000085130000}"/>
    <cellStyle name="s_Dilution_Comparativo VP MKT 2008 v1_So 2008" xfId="7891" xr:uid="{00000000-0005-0000-0000-000086130000}"/>
    <cellStyle name="s_Dilution_Comparativo VP TEC 2008 v1_So 2008" xfId="7892" xr:uid="{00000000-0005-0000-0000-000087130000}"/>
    <cellStyle name="s_Dilution_Comparativo VP TEC 2008_Luiz Sergio" xfId="7893" xr:uid="{00000000-0005-0000-0000-000088130000}"/>
    <cellStyle name="s_Dilution_Cópia de Modelo - Fluxo de Caixa Orcamento 09052009_V36_3" xfId="3107" xr:uid="{00000000-0005-0000-0000-000089130000}"/>
    <cellStyle name="s_Dilution_Fluxo de Caixa Orcamento FINAL_13052009" xfId="3108" xr:uid="{00000000-0005-0000-0000-00008A130000}"/>
    <cellStyle name="s_Dilution_FM_dummyV4" xfId="3109" xr:uid="{00000000-0005-0000-0000-00008B130000}"/>
    <cellStyle name="s_Dilution_lalur" xfId="3110" xr:uid="{00000000-0005-0000-0000-00008C130000}"/>
    <cellStyle name="s_Dilution_Leasing_V3" xfId="3111" xr:uid="{00000000-0005-0000-0000-00008D130000}"/>
    <cellStyle name="s_Dilution_MODELO PDP III" xfId="3112" xr:uid="{00000000-0005-0000-0000-00008E130000}"/>
    <cellStyle name="s_Dilution_ORÇ_2009" xfId="3113" xr:uid="{00000000-0005-0000-0000-00008F130000}"/>
    <cellStyle name="s_Dilution_Pasta2" xfId="3114" xr:uid="{00000000-0005-0000-0000-000090130000}"/>
    <cellStyle name="s_Dilution_Q2 pipeline" xfId="3115" xr:uid="{00000000-0005-0000-0000-000091130000}"/>
    <cellStyle name="s_Dilution_Q2 pipeline 2" xfId="7894" xr:uid="{00000000-0005-0000-0000-000092130000}"/>
    <cellStyle name="s_Dilution_Q2 pipeline_Cópia de Modelo - Fluxo de Caixa Orcamento 09052009_V36_3" xfId="3116" xr:uid="{00000000-0005-0000-0000-000093130000}"/>
    <cellStyle name="s_Dilution_Q2 pipeline_Cópia de Modelo - Fluxo de Caixa Orcamento 09052009_V36_3 2" xfId="7895" xr:uid="{00000000-0005-0000-0000-000094130000}"/>
    <cellStyle name="s_Dilution_Q2 pipeline_Fluxo de Caixa Orcamento FINAL_13052009" xfId="3117" xr:uid="{00000000-0005-0000-0000-000095130000}"/>
    <cellStyle name="s_Dilution_Q2 pipeline_Fluxo de Caixa Orcamento FINAL_13052009 2" xfId="7896" xr:uid="{00000000-0005-0000-0000-000096130000}"/>
    <cellStyle name="s_Dilution_Q2 pipeline_FM_dummyV4" xfId="3118" xr:uid="{00000000-0005-0000-0000-000097130000}"/>
    <cellStyle name="s_Dilution_Q2 pipeline_lalur" xfId="3119" xr:uid="{00000000-0005-0000-0000-000098130000}"/>
    <cellStyle name="s_Dilution_Q2 pipeline_Leasing_V3" xfId="3120" xr:uid="{00000000-0005-0000-0000-000099130000}"/>
    <cellStyle name="s_Dilution_Q2 pipeline_MODELO PDP III" xfId="3121" xr:uid="{00000000-0005-0000-0000-00009A130000}"/>
    <cellStyle name="s_Dilution_Q2 pipeline_ORÇ_2009" xfId="3122" xr:uid="{00000000-0005-0000-0000-00009B130000}"/>
    <cellStyle name="s_Dilution_Q2 pipeline_ORÇ_2009 2" xfId="7897" xr:uid="{00000000-0005-0000-0000-00009C130000}"/>
    <cellStyle name="s_Dilution_Q2 pipeline_Pasta2" xfId="3123" xr:uid="{00000000-0005-0000-0000-00009D130000}"/>
    <cellStyle name="s_Dilution_Q2 pipeline_Pasta2 2" xfId="7898" xr:uid="{00000000-0005-0000-0000-00009E130000}"/>
    <cellStyle name="s_E (2)" xfId="3124" xr:uid="{00000000-0005-0000-0000-00009F130000}"/>
    <cellStyle name="s_E (2)_1" xfId="3125" xr:uid="{00000000-0005-0000-0000-0000A0130000}"/>
    <cellStyle name="s_E (2)_1_Comparativo VP FIN v1_So 2008" xfId="7899" xr:uid="{00000000-0005-0000-0000-0000A1130000}"/>
    <cellStyle name="s_E (2)_1_Comparativo VP MKT 2008 v1_So 2008" xfId="7900" xr:uid="{00000000-0005-0000-0000-0000A2130000}"/>
    <cellStyle name="s_E (2)_1_Comparativo VP TEC 2008 v1_So 2008" xfId="7901" xr:uid="{00000000-0005-0000-0000-0000A3130000}"/>
    <cellStyle name="s_E (2)_1_Comparativo VP TEC 2008_Luiz Sergio" xfId="7902" xr:uid="{00000000-0005-0000-0000-0000A4130000}"/>
    <cellStyle name="s_E (2)_1_Cópia de Modelo - Fluxo de Caixa Orcamento 09052009_V36_3" xfId="3126" xr:uid="{00000000-0005-0000-0000-0000A5130000}"/>
    <cellStyle name="s_E (2)_1_Fluxo de Caixa Orcamento FINAL_13052009" xfId="3127" xr:uid="{00000000-0005-0000-0000-0000A6130000}"/>
    <cellStyle name="s_E (2)_1_FM_dummyV4" xfId="3128" xr:uid="{00000000-0005-0000-0000-0000A7130000}"/>
    <cellStyle name="s_E (2)_1_lalur" xfId="3129" xr:uid="{00000000-0005-0000-0000-0000A8130000}"/>
    <cellStyle name="s_E (2)_1_Leasing_V3" xfId="3130" xr:uid="{00000000-0005-0000-0000-0000A9130000}"/>
    <cellStyle name="s_E (2)_1_MODELO PDP III" xfId="3131" xr:uid="{00000000-0005-0000-0000-0000AA130000}"/>
    <cellStyle name="s_E (2)_1_ORÇ_2009" xfId="3132" xr:uid="{00000000-0005-0000-0000-0000AB130000}"/>
    <cellStyle name="s_E (2)_1_Pasta2" xfId="3133" xr:uid="{00000000-0005-0000-0000-0000AC130000}"/>
    <cellStyle name="s_E (2)_Comparativo VP FIN v1_So 2008" xfId="7903" xr:uid="{00000000-0005-0000-0000-0000AD130000}"/>
    <cellStyle name="s_E (2)_Comparativo VP MKT 2008 v1_So 2008" xfId="7904" xr:uid="{00000000-0005-0000-0000-0000AE130000}"/>
    <cellStyle name="s_E (2)_Comparativo VP TEC 2008 v1_So 2008" xfId="7905" xr:uid="{00000000-0005-0000-0000-0000AF130000}"/>
    <cellStyle name="s_E (2)_Comparativo VP TEC 2008_Luiz Sergio" xfId="7906" xr:uid="{00000000-0005-0000-0000-0000B0130000}"/>
    <cellStyle name="s_E (2)_Cópia de Modelo - Fluxo de Caixa Orcamento 09052009_V36_3" xfId="3134" xr:uid="{00000000-0005-0000-0000-0000B1130000}"/>
    <cellStyle name="s_E (2)_Fluxo de Caixa Orcamento FINAL_13052009" xfId="3135" xr:uid="{00000000-0005-0000-0000-0000B2130000}"/>
    <cellStyle name="s_E (2)_FM_dummyV4" xfId="3136" xr:uid="{00000000-0005-0000-0000-0000B3130000}"/>
    <cellStyle name="s_E (2)_lalur" xfId="3137" xr:uid="{00000000-0005-0000-0000-0000B4130000}"/>
    <cellStyle name="s_E (2)_Leasing_V3" xfId="3138" xr:uid="{00000000-0005-0000-0000-0000B5130000}"/>
    <cellStyle name="s_E (2)_MODELO PDP III" xfId="3139" xr:uid="{00000000-0005-0000-0000-0000B6130000}"/>
    <cellStyle name="s_E (2)_ORÇ_2009" xfId="3140" xr:uid="{00000000-0005-0000-0000-0000B7130000}"/>
    <cellStyle name="s_E (2)_Pasta2" xfId="3141" xr:uid="{00000000-0005-0000-0000-0000B8130000}"/>
    <cellStyle name="s_Earnings" xfId="3142" xr:uid="{00000000-0005-0000-0000-0000B9130000}"/>
    <cellStyle name="s_Earnings (2)" xfId="3143" xr:uid="{00000000-0005-0000-0000-0000BA130000}"/>
    <cellStyle name="s_Earnings (2)_1" xfId="3144" xr:uid="{00000000-0005-0000-0000-0000BB130000}"/>
    <cellStyle name="s_Earnings (2)_1_Comparativo VP FIN v1_So 2008" xfId="7907" xr:uid="{00000000-0005-0000-0000-0000BC130000}"/>
    <cellStyle name="s_Earnings (2)_1_Comparativo VP MKT 2008 v1_So 2008" xfId="7908" xr:uid="{00000000-0005-0000-0000-0000BD130000}"/>
    <cellStyle name="s_Earnings (2)_1_Comparativo VP TEC 2008 v1_So 2008" xfId="7909" xr:uid="{00000000-0005-0000-0000-0000BE130000}"/>
    <cellStyle name="s_Earnings (2)_1_Comparativo VP TEC 2008_Luiz Sergio" xfId="7910" xr:uid="{00000000-0005-0000-0000-0000BF130000}"/>
    <cellStyle name="s_Earnings (2)_1_Cópia de Modelo - Fluxo de Caixa Orcamento 09052009_V36_3" xfId="3145" xr:uid="{00000000-0005-0000-0000-0000C0130000}"/>
    <cellStyle name="s_Earnings (2)_1_Fluxo de Caixa Orcamento FINAL_13052009" xfId="3146" xr:uid="{00000000-0005-0000-0000-0000C1130000}"/>
    <cellStyle name="s_Earnings (2)_1_FM_dummyV4" xfId="3147" xr:uid="{00000000-0005-0000-0000-0000C2130000}"/>
    <cellStyle name="s_Earnings (2)_1_lalur" xfId="3148" xr:uid="{00000000-0005-0000-0000-0000C3130000}"/>
    <cellStyle name="s_Earnings (2)_1_Leasing_V3" xfId="3149" xr:uid="{00000000-0005-0000-0000-0000C4130000}"/>
    <cellStyle name="s_Earnings (2)_1_MODELO PDP III" xfId="3150" xr:uid="{00000000-0005-0000-0000-0000C5130000}"/>
    <cellStyle name="s_Earnings (2)_1_ORÇ_2009" xfId="3151" xr:uid="{00000000-0005-0000-0000-0000C6130000}"/>
    <cellStyle name="s_Earnings (2)_1_Pasta2" xfId="3152" xr:uid="{00000000-0005-0000-0000-0000C7130000}"/>
    <cellStyle name="s_Earnings (2)_Comparativo VP FIN v1_So 2008" xfId="7911" xr:uid="{00000000-0005-0000-0000-0000C8130000}"/>
    <cellStyle name="s_Earnings (2)_Comparativo VP MKT 2008 v1_So 2008" xfId="7912" xr:uid="{00000000-0005-0000-0000-0000C9130000}"/>
    <cellStyle name="s_Earnings (2)_Comparativo VP TEC 2008 v1_So 2008" xfId="7913" xr:uid="{00000000-0005-0000-0000-0000CA130000}"/>
    <cellStyle name="s_Earnings (2)_Comparativo VP TEC 2008_Luiz Sergio" xfId="7914" xr:uid="{00000000-0005-0000-0000-0000CB130000}"/>
    <cellStyle name="s_Earnings (2)_Cópia de Modelo - Fluxo de Caixa Orcamento 09052009_V36_3" xfId="3153" xr:uid="{00000000-0005-0000-0000-0000CC130000}"/>
    <cellStyle name="s_Earnings (2)_Fluxo de Caixa Orcamento FINAL_13052009" xfId="3154" xr:uid="{00000000-0005-0000-0000-0000CD130000}"/>
    <cellStyle name="s_Earnings (2)_FM_dummyV4" xfId="3155" xr:uid="{00000000-0005-0000-0000-0000CE130000}"/>
    <cellStyle name="s_Earnings (2)_lalur" xfId="3156" xr:uid="{00000000-0005-0000-0000-0000CF130000}"/>
    <cellStyle name="s_Earnings (2)_Leasing_V3" xfId="3157" xr:uid="{00000000-0005-0000-0000-0000D0130000}"/>
    <cellStyle name="s_Earnings (2)_MODELO PDP III" xfId="3158" xr:uid="{00000000-0005-0000-0000-0000D1130000}"/>
    <cellStyle name="s_Earnings (2)_ORÇ_2009" xfId="3159" xr:uid="{00000000-0005-0000-0000-0000D2130000}"/>
    <cellStyle name="s_Earnings (2)_Pasta2" xfId="3160" xr:uid="{00000000-0005-0000-0000-0000D3130000}"/>
    <cellStyle name="s_Earnings_1" xfId="3161" xr:uid="{00000000-0005-0000-0000-0000D4130000}"/>
    <cellStyle name="s_Earnings_1_AM0909" xfId="3162" xr:uid="{00000000-0005-0000-0000-0000D5130000}"/>
    <cellStyle name="s_Earnings_1_AM0909_Comparativo VP FIN v1_So 2008" xfId="7915" xr:uid="{00000000-0005-0000-0000-0000D6130000}"/>
    <cellStyle name="s_Earnings_1_AM0909_Comparativo VP MKT 2008 v1_So 2008" xfId="7916" xr:uid="{00000000-0005-0000-0000-0000D7130000}"/>
    <cellStyle name="s_Earnings_1_AM0909_Comparativo VP TEC 2008 v1_So 2008" xfId="7917" xr:uid="{00000000-0005-0000-0000-0000D8130000}"/>
    <cellStyle name="s_Earnings_1_AM0909_Comparativo VP TEC 2008_Luiz Sergio" xfId="7918" xr:uid="{00000000-0005-0000-0000-0000D9130000}"/>
    <cellStyle name="s_Earnings_1_AM0909_Cópia de Modelo - Fluxo de Caixa Orcamento 09052009_V36_3" xfId="3163" xr:uid="{00000000-0005-0000-0000-0000DA130000}"/>
    <cellStyle name="s_Earnings_1_AM0909_Fluxo de Caixa Orcamento FINAL_13052009" xfId="3164" xr:uid="{00000000-0005-0000-0000-0000DB130000}"/>
    <cellStyle name="s_Earnings_1_AM0909_FM_dummyV4" xfId="3165" xr:uid="{00000000-0005-0000-0000-0000DC130000}"/>
    <cellStyle name="s_Earnings_1_AM0909_lalur" xfId="3166" xr:uid="{00000000-0005-0000-0000-0000DD130000}"/>
    <cellStyle name="s_Earnings_1_AM0909_Leasing_V3" xfId="3167" xr:uid="{00000000-0005-0000-0000-0000DE130000}"/>
    <cellStyle name="s_Earnings_1_AM0909_MODELO PDP III" xfId="3168" xr:uid="{00000000-0005-0000-0000-0000DF130000}"/>
    <cellStyle name="s_Earnings_1_AM0909_ORÇ_2009" xfId="3169" xr:uid="{00000000-0005-0000-0000-0000E0130000}"/>
    <cellStyle name="s_Earnings_1_AM0909_Pasta2" xfId="3170" xr:uid="{00000000-0005-0000-0000-0000E1130000}"/>
    <cellStyle name="s_Earnings_1_Brenner" xfId="3171" xr:uid="{00000000-0005-0000-0000-0000E2130000}"/>
    <cellStyle name="s_Earnings_1_Brenner_Comparativo VP FIN v1_So 2008" xfId="7919" xr:uid="{00000000-0005-0000-0000-0000E3130000}"/>
    <cellStyle name="s_Earnings_1_Brenner_Comparativo VP MKT 2008 v1_So 2008" xfId="7920" xr:uid="{00000000-0005-0000-0000-0000E4130000}"/>
    <cellStyle name="s_Earnings_1_Brenner_Comparativo VP TEC 2008 v1_So 2008" xfId="7921" xr:uid="{00000000-0005-0000-0000-0000E5130000}"/>
    <cellStyle name="s_Earnings_1_Brenner_Comparativo VP TEC 2008_Luiz Sergio" xfId="7922" xr:uid="{00000000-0005-0000-0000-0000E6130000}"/>
    <cellStyle name="s_Earnings_1_Brenner_Cópia de Modelo - Fluxo de Caixa Orcamento 09052009_V36_3" xfId="3172" xr:uid="{00000000-0005-0000-0000-0000E7130000}"/>
    <cellStyle name="s_Earnings_1_Brenner_Fluxo de Caixa Orcamento FINAL_13052009" xfId="3173" xr:uid="{00000000-0005-0000-0000-0000E8130000}"/>
    <cellStyle name="s_Earnings_1_Brenner_FM_dummyV4" xfId="3174" xr:uid="{00000000-0005-0000-0000-0000E9130000}"/>
    <cellStyle name="s_Earnings_1_Brenner_lalur" xfId="3175" xr:uid="{00000000-0005-0000-0000-0000EA130000}"/>
    <cellStyle name="s_Earnings_1_Brenner_Leasing_V3" xfId="3176" xr:uid="{00000000-0005-0000-0000-0000EB130000}"/>
    <cellStyle name="s_Earnings_1_Brenner_MODELO PDP III" xfId="3177" xr:uid="{00000000-0005-0000-0000-0000EC130000}"/>
    <cellStyle name="s_Earnings_1_Brenner_ORÇ_2009" xfId="3178" xr:uid="{00000000-0005-0000-0000-0000ED130000}"/>
    <cellStyle name="s_Earnings_1_Brenner_Pasta2" xfId="3179" xr:uid="{00000000-0005-0000-0000-0000EE130000}"/>
    <cellStyle name="s_Earnings_1_Comparativo VP FIN v1_So 2008" xfId="7923" xr:uid="{00000000-0005-0000-0000-0000EF130000}"/>
    <cellStyle name="s_Earnings_1_Comparativo VP MKT 2008 v1_So 2008" xfId="7924" xr:uid="{00000000-0005-0000-0000-0000F0130000}"/>
    <cellStyle name="s_Earnings_1_Comparativo VP TEC 2008 v1_So 2008" xfId="7925" xr:uid="{00000000-0005-0000-0000-0000F1130000}"/>
    <cellStyle name="s_Earnings_1_Comparativo VP TEC 2008_Luiz Sergio" xfId="7926" xr:uid="{00000000-0005-0000-0000-0000F2130000}"/>
    <cellStyle name="s_Earnings_1_Cópia de Modelo - Fluxo de Caixa Orcamento 09052009_V36_3" xfId="3180" xr:uid="{00000000-0005-0000-0000-0000F3130000}"/>
    <cellStyle name="s_Earnings_1_Fluxo de Caixa Orcamento FINAL_13052009" xfId="3181" xr:uid="{00000000-0005-0000-0000-0000F4130000}"/>
    <cellStyle name="s_Earnings_1_FM_dummyV4" xfId="3182" xr:uid="{00000000-0005-0000-0000-0000F5130000}"/>
    <cellStyle name="s_Earnings_1_lalur" xfId="3183" xr:uid="{00000000-0005-0000-0000-0000F6130000}"/>
    <cellStyle name="s_Earnings_1_Leasing_V3" xfId="3184" xr:uid="{00000000-0005-0000-0000-0000F7130000}"/>
    <cellStyle name="s_Earnings_1_MODELO PDP III" xfId="3185" xr:uid="{00000000-0005-0000-0000-0000F8130000}"/>
    <cellStyle name="s_Earnings_1_ORÇ_2009" xfId="3186" xr:uid="{00000000-0005-0000-0000-0000F9130000}"/>
    <cellStyle name="s_Earnings_1_Pasta2" xfId="3187" xr:uid="{00000000-0005-0000-0000-0000FA130000}"/>
    <cellStyle name="s_Earnings_2" xfId="3188" xr:uid="{00000000-0005-0000-0000-0000FB130000}"/>
    <cellStyle name="s_Earnings_2_AM0909" xfId="3189" xr:uid="{00000000-0005-0000-0000-0000FC130000}"/>
    <cellStyle name="s_Earnings_2_AM0909_Comparativo VP FIN v1_So 2008" xfId="7927" xr:uid="{00000000-0005-0000-0000-0000FD130000}"/>
    <cellStyle name="s_Earnings_2_AM0909_Comparativo VP MKT 2008 v1_So 2008" xfId="7928" xr:uid="{00000000-0005-0000-0000-0000FE130000}"/>
    <cellStyle name="s_Earnings_2_AM0909_Comparativo VP TEC 2008 v1_So 2008" xfId="7929" xr:uid="{00000000-0005-0000-0000-0000FF130000}"/>
    <cellStyle name="s_Earnings_2_AM0909_Comparativo VP TEC 2008_Luiz Sergio" xfId="7930" xr:uid="{00000000-0005-0000-0000-000000140000}"/>
    <cellStyle name="s_Earnings_2_AM0909_Cópia de Modelo - Fluxo de Caixa Orcamento 09052009_V36_3" xfId="3190" xr:uid="{00000000-0005-0000-0000-000001140000}"/>
    <cellStyle name="s_Earnings_2_AM0909_Fluxo de Caixa Orcamento FINAL_13052009" xfId="3191" xr:uid="{00000000-0005-0000-0000-000002140000}"/>
    <cellStyle name="s_Earnings_2_AM0909_FM_dummyV4" xfId="3192" xr:uid="{00000000-0005-0000-0000-000003140000}"/>
    <cellStyle name="s_Earnings_2_AM0909_lalur" xfId="3193" xr:uid="{00000000-0005-0000-0000-000004140000}"/>
    <cellStyle name="s_Earnings_2_AM0909_Leasing_V3" xfId="3194" xr:uid="{00000000-0005-0000-0000-000005140000}"/>
    <cellStyle name="s_Earnings_2_AM0909_MODELO PDP III" xfId="3195" xr:uid="{00000000-0005-0000-0000-000006140000}"/>
    <cellStyle name="s_Earnings_2_AM0909_ORÇ_2009" xfId="3196" xr:uid="{00000000-0005-0000-0000-000007140000}"/>
    <cellStyle name="s_Earnings_2_AM0909_Pasta2" xfId="3197" xr:uid="{00000000-0005-0000-0000-000008140000}"/>
    <cellStyle name="s_Earnings_2_Brenner" xfId="3198" xr:uid="{00000000-0005-0000-0000-000009140000}"/>
    <cellStyle name="s_Earnings_2_Brenner_Comparativo VP FIN v1_So 2008" xfId="7931" xr:uid="{00000000-0005-0000-0000-00000A140000}"/>
    <cellStyle name="s_Earnings_2_Brenner_Comparativo VP MKT 2008 v1_So 2008" xfId="7932" xr:uid="{00000000-0005-0000-0000-00000B140000}"/>
    <cellStyle name="s_Earnings_2_Brenner_Comparativo VP TEC 2008 v1_So 2008" xfId="7933" xr:uid="{00000000-0005-0000-0000-00000C140000}"/>
    <cellStyle name="s_Earnings_2_Brenner_Comparativo VP TEC 2008_Luiz Sergio" xfId="7934" xr:uid="{00000000-0005-0000-0000-00000D140000}"/>
    <cellStyle name="s_Earnings_2_Brenner_Cópia de Modelo - Fluxo de Caixa Orcamento 09052009_V36_3" xfId="3199" xr:uid="{00000000-0005-0000-0000-00000E140000}"/>
    <cellStyle name="s_Earnings_2_Brenner_Fluxo de Caixa Orcamento FINAL_13052009" xfId="3200" xr:uid="{00000000-0005-0000-0000-00000F140000}"/>
    <cellStyle name="s_Earnings_2_Brenner_FM_dummyV4" xfId="3201" xr:uid="{00000000-0005-0000-0000-000010140000}"/>
    <cellStyle name="s_Earnings_2_Brenner_lalur" xfId="3202" xr:uid="{00000000-0005-0000-0000-000011140000}"/>
    <cellStyle name="s_Earnings_2_Brenner_Leasing_V3" xfId="3203" xr:uid="{00000000-0005-0000-0000-000012140000}"/>
    <cellStyle name="s_Earnings_2_Brenner_MODELO PDP III" xfId="3204" xr:uid="{00000000-0005-0000-0000-000013140000}"/>
    <cellStyle name="s_Earnings_2_Brenner_ORÇ_2009" xfId="3205" xr:uid="{00000000-0005-0000-0000-000014140000}"/>
    <cellStyle name="s_Earnings_2_Brenner_Pasta2" xfId="3206" xr:uid="{00000000-0005-0000-0000-000015140000}"/>
    <cellStyle name="s_Earnings_2_Comparativo VP FIN v1_So 2008" xfId="7935" xr:uid="{00000000-0005-0000-0000-000016140000}"/>
    <cellStyle name="s_Earnings_2_Comparativo VP MKT 2008 v1_So 2008" xfId="7936" xr:uid="{00000000-0005-0000-0000-000017140000}"/>
    <cellStyle name="s_Earnings_2_Comparativo VP TEC 2008 v1_So 2008" xfId="7937" xr:uid="{00000000-0005-0000-0000-000018140000}"/>
    <cellStyle name="s_Earnings_2_Comparativo VP TEC 2008_Luiz Sergio" xfId="7938" xr:uid="{00000000-0005-0000-0000-000019140000}"/>
    <cellStyle name="s_Earnings_2_Cópia de Modelo - Fluxo de Caixa Orcamento 09052009_V36_3" xfId="3207" xr:uid="{00000000-0005-0000-0000-00001A140000}"/>
    <cellStyle name="s_Earnings_2_Fluxo de Caixa Orcamento FINAL_13052009" xfId="3208" xr:uid="{00000000-0005-0000-0000-00001B140000}"/>
    <cellStyle name="s_Earnings_2_FM_dummyV4" xfId="3209" xr:uid="{00000000-0005-0000-0000-00001C140000}"/>
    <cellStyle name="s_Earnings_2_lalur" xfId="3210" xr:uid="{00000000-0005-0000-0000-00001D140000}"/>
    <cellStyle name="s_Earnings_2_Leasing_V3" xfId="3211" xr:uid="{00000000-0005-0000-0000-00001E140000}"/>
    <cellStyle name="s_Earnings_2_MODELO PDP III" xfId="3212" xr:uid="{00000000-0005-0000-0000-00001F140000}"/>
    <cellStyle name="s_Earnings_2_ORÇ_2009" xfId="3213" xr:uid="{00000000-0005-0000-0000-000020140000}"/>
    <cellStyle name="s_Earnings_2_Pasta2" xfId="3214" xr:uid="{00000000-0005-0000-0000-000021140000}"/>
    <cellStyle name="s_Earnings_AM0909" xfId="3215" xr:uid="{00000000-0005-0000-0000-000022140000}"/>
    <cellStyle name="s_Earnings_AM0909_Comparativo VP FIN v1_So 2008" xfId="7939" xr:uid="{00000000-0005-0000-0000-000023140000}"/>
    <cellStyle name="s_Earnings_AM0909_Comparativo VP MKT 2008 v1_So 2008" xfId="7940" xr:uid="{00000000-0005-0000-0000-000024140000}"/>
    <cellStyle name="s_Earnings_AM0909_Comparativo VP TEC 2008 v1_So 2008" xfId="7941" xr:uid="{00000000-0005-0000-0000-000025140000}"/>
    <cellStyle name="s_Earnings_AM0909_Comparativo VP TEC 2008_Luiz Sergio" xfId="7942" xr:uid="{00000000-0005-0000-0000-000026140000}"/>
    <cellStyle name="s_Earnings_AM0909_Cópia de Modelo - Fluxo de Caixa Orcamento 09052009_V36_3" xfId="3216" xr:uid="{00000000-0005-0000-0000-000027140000}"/>
    <cellStyle name="s_Earnings_AM0909_Fluxo de Caixa Orcamento FINAL_13052009" xfId="3217" xr:uid="{00000000-0005-0000-0000-000028140000}"/>
    <cellStyle name="s_Earnings_AM0909_FM_dummyV4" xfId="3218" xr:uid="{00000000-0005-0000-0000-000029140000}"/>
    <cellStyle name="s_Earnings_AM0909_lalur" xfId="3219" xr:uid="{00000000-0005-0000-0000-00002A140000}"/>
    <cellStyle name="s_Earnings_AM0909_Leasing_V3" xfId="3220" xr:uid="{00000000-0005-0000-0000-00002B140000}"/>
    <cellStyle name="s_Earnings_AM0909_MODELO PDP III" xfId="3221" xr:uid="{00000000-0005-0000-0000-00002C140000}"/>
    <cellStyle name="s_Earnings_AM0909_ORÇ_2009" xfId="3222" xr:uid="{00000000-0005-0000-0000-00002D140000}"/>
    <cellStyle name="s_Earnings_AM0909_Pasta2" xfId="3223" xr:uid="{00000000-0005-0000-0000-00002E140000}"/>
    <cellStyle name="s_Earnings_Brenner" xfId="3224" xr:uid="{00000000-0005-0000-0000-00002F140000}"/>
    <cellStyle name="s_Earnings_Brenner_Comparativo VP FIN v1_So 2008" xfId="7943" xr:uid="{00000000-0005-0000-0000-000030140000}"/>
    <cellStyle name="s_Earnings_Brenner_Comparativo VP MKT 2008 v1_So 2008" xfId="7944" xr:uid="{00000000-0005-0000-0000-000031140000}"/>
    <cellStyle name="s_Earnings_Brenner_Comparativo VP TEC 2008 v1_So 2008" xfId="7945" xr:uid="{00000000-0005-0000-0000-000032140000}"/>
    <cellStyle name="s_Earnings_Brenner_Comparativo VP TEC 2008_Luiz Sergio" xfId="7946" xr:uid="{00000000-0005-0000-0000-000033140000}"/>
    <cellStyle name="s_Earnings_Brenner_Cópia de Modelo - Fluxo de Caixa Orcamento 09052009_V36_3" xfId="3225" xr:uid="{00000000-0005-0000-0000-000034140000}"/>
    <cellStyle name="s_Earnings_Brenner_Fluxo de Caixa Orcamento FINAL_13052009" xfId="3226" xr:uid="{00000000-0005-0000-0000-000035140000}"/>
    <cellStyle name="s_Earnings_Brenner_FM_dummyV4" xfId="3227" xr:uid="{00000000-0005-0000-0000-000036140000}"/>
    <cellStyle name="s_Earnings_Brenner_lalur" xfId="3228" xr:uid="{00000000-0005-0000-0000-000037140000}"/>
    <cellStyle name="s_Earnings_Brenner_Leasing_V3" xfId="3229" xr:uid="{00000000-0005-0000-0000-000038140000}"/>
    <cellStyle name="s_Earnings_Brenner_MODELO PDP III" xfId="3230" xr:uid="{00000000-0005-0000-0000-000039140000}"/>
    <cellStyle name="s_Earnings_Brenner_ORÇ_2009" xfId="3231" xr:uid="{00000000-0005-0000-0000-00003A140000}"/>
    <cellStyle name="s_Earnings_Brenner_Pasta2" xfId="3232" xr:uid="{00000000-0005-0000-0000-00003B140000}"/>
    <cellStyle name="s_Earnings_Comparativo VP FIN v1_So 2008" xfId="7947" xr:uid="{00000000-0005-0000-0000-00003C140000}"/>
    <cellStyle name="s_Earnings_Comparativo VP MKT 2008 v1_So 2008" xfId="7948" xr:uid="{00000000-0005-0000-0000-00003D140000}"/>
    <cellStyle name="s_Earnings_Comparativo VP TEC 2008 v1_So 2008" xfId="7949" xr:uid="{00000000-0005-0000-0000-00003E140000}"/>
    <cellStyle name="s_Earnings_Comparativo VP TEC 2008_Luiz Sergio" xfId="7950" xr:uid="{00000000-0005-0000-0000-00003F140000}"/>
    <cellStyle name="s_Earnings_Cópia de Modelo - Fluxo de Caixa Orcamento 09052009_V36_3" xfId="3233" xr:uid="{00000000-0005-0000-0000-000040140000}"/>
    <cellStyle name="s_Earnings_Fluxo de Caixa Orcamento FINAL_13052009" xfId="3234" xr:uid="{00000000-0005-0000-0000-000041140000}"/>
    <cellStyle name="s_Earnings_FM_dummyV4" xfId="3235" xr:uid="{00000000-0005-0000-0000-000042140000}"/>
    <cellStyle name="s_Earnings_lalur" xfId="3236" xr:uid="{00000000-0005-0000-0000-000043140000}"/>
    <cellStyle name="s_Earnings_Leasing_V3" xfId="3237" xr:uid="{00000000-0005-0000-0000-000044140000}"/>
    <cellStyle name="s_Earnings_MODELO PDP III" xfId="3238" xr:uid="{00000000-0005-0000-0000-000045140000}"/>
    <cellStyle name="s_Earnings_ORÇ_2009" xfId="3239" xr:uid="{00000000-0005-0000-0000-000046140000}"/>
    <cellStyle name="s_Earnings_Pasta2" xfId="3240" xr:uid="{00000000-0005-0000-0000-000047140000}"/>
    <cellStyle name="s_East Coast (2)" xfId="3241" xr:uid="{00000000-0005-0000-0000-000048140000}"/>
    <cellStyle name="s_East Coast (2)_1" xfId="3242" xr:uid="{00000000-0005-0000-0000-000049140000}"/>
    <cellStyle name="s_East Coast (2)_1_Comparativo VP FIN v1_So 2008" xfId="7951" xr:uid="{00000000-0005-0000-0000-00004A140000}"/>
    <cellStyle name="s_East Coast (2)_1_Comparativo VP MKT 2008 v1_So 2008" xfId="7952" xr:uid="{00000000-0005-0000-0000-00004B140000}"/>
    <cellStyle name="s_East Coast (2)_1_Comparativo VP TEC 2008 v1_So 2008" xfId="7953" xr:uid="{00000000-0005-0000-0000-00004C140000}"/>
    <cellStyle name="s_East Coast (2)_1_Comparativo VP TEC 2008_Luiz Sergio" xfId="7954" xr:uid="{00000000-0005-0000-0000-00004D140000}"/>
    <cellStyle name="s_East Coast (2)_1_Cópia de Modelo - Fluxo de Caixa Orcamento 09052009_V36_3" xfId="3243" xr:uid="{00000000-0005-0000-0000-00004E140000}"/>
    <cellStyle name="s_East Coast (2)_1_Fluxo de Caixa Orcamento FINAL_13052009" xfId="3244" xr:uid="{00000000-0005-0000-0000-00004F140000}"/>
    <cellStyle name="s_East Coast (2)_1_FM_dummyV4" xfId="3245" xr:uid="{00000000-0005-0000-0000-000050140000}"/>
    <cellStyle name="s_East Coast (2)_1_lalur" xfId="3246" xr:uid="{00000000-0005-0000-0000-000051140000}"/>
    <cellStyle name="s_East Coast (2)_1_Leasing_V3" xfId="3247" xr:uid="{00000000-0005-0000-0000-000052140000}"/>
    <cellStyle name="s_East Coast (2)_1_MODELO PDP III" xfId="3248" xr:uid="{00000000-0005-0000-0000-000053140000}"/>
    <cellStyle name="s_East Coast (2)_1_ORÇ_2009" xfId="3249" xr:uid="{00000000-0005-0000-0000-000054140000}"/>
    <cellStyle name="s_East Coast (2)_1_Pasta2" xfId="3250" xr:uid="{00000000-0005-0000-0000-000055140000}"/>
    <cellStyle name="s_East Coast (2)_2" xfId="3251" xr:uid="{00000000-0005-0000-0000-000056140000}"/>
    <cellStyle name="s_East Coast (2)_2_Comparativo VP FIN v1_So 2008" xfId="7955" xr:uid="{00000000-0005-0000-0000-000057140000}"/>
    <cellStyle name="s_East Coast (2)_2_Comparativo VP MKT 2008 v1_So 2008" xfId="7956" xr:uid="{00000000-0005-0000-0000-000058140000}"/>
    <cellStyle name="s_East Coast (2)_2_Comparativo VP TEC 2008 v1_So 2008" xfId="7957" xr:uid="{00000000-0005-0000-0000-000059140000}"/>
    <cellStyle name="s_East Coast (2)_2_Comparativo VP TEC 2008_Luiz Sergio" xfId="7958" xr:uid="{00000000-0005-0000-0000-00005A140000}"/>
    <cellStyle name="s_East Coast (2)_2_Cópia de Modelo - Fluxo de Caixa Orcamento 09052009_V36_3" xfId="3252" xr:uid="{00000000-0005-0000-0000-00005B140000}"/>
    <cellStyle name="s_East Coast (2)_2_Fluxo de Caixa Orcamento FINAL_13052009" xfId="3253" xr:uid="{00000000-0005-0000-0000-00005C140000}"/>
    <cellStyle name="s_East Coast (2)_2_FM_dummyV4" xfId="3254" xr:uid="{00000000-0005-0000-0000-00005D140000}"/>
    <cellStyle name="s_East Coast (2)_2_lalur" xfId="3255" xr:uid="{00000000-0005-0000-0000-00005E140000}"/>
    <cellStyle name="s_East Coast (2)_2_Leasing_V3" xfId="3256" xr:uid="{00000000-0005-0000-0000-00005F140000}"/>
    <cellStyle name="s_East Coast (2)_2_MODELO PDP III" xfId="3257" xr:uid="{00000000-0005-0000-0000-000060140000}"/>
    <cellStyle name="s_East Coast (2)_2_ORÇ_2009" xfId="3258" xr:uid="{00000000-0005-0000-0000-000061140000}"/>
    <cellStyle name="s_East Coast (2)_2_Pasta2" xfId="3259" xr:uid="{00000000-0005-0000-0000-000062140000}"/>
    <cellStyle name="s_East Coast (2)_Comparativo VP FIN v1_So 2008" xfId="7959" xr:uid="{00000000-0005-0000-0000-000063140000}"/>
    <cellStyle name="s_East Coast (2)_Comparativo VP MKT 2008 v1_So 2008" xfId="7960" xr:uid="{00000000-0005-0000-0000-000064140000}"/>
    <cellStyle name="s_East Coast (2)_Comparativo VP TEC 2008 v1_So 2008" xfId="7961" xr:uid="{00000000-0005-0000-0000-000065140000}"/>
    <cellStyle name="s_East Coast (2)_Comparativo VP TEC 2008_Luiz Sergio" xfId="7962" xr:uid="{00000000-0005-0000-0000-000066140000}"/>
    <cellStyle name="s_East Coast (2)_Cópia de Modelo - Fluxo de Caixa Orcamento 09052009_V36_3" xfId="3260" xr:uid="{00000000-0005-0000-0000-000067140000}"/>
    <cellStyle name="s_East Coast (2)_Fluxo de Caixa Orcamento FINAL_13052009" xfId="3261" xr:uid="{00000000-0005-0000-0000-000068140000}"/>
    <cellStyle name="s_East Coast (2)_FM_dummyV4" xfId="3262" xr:uid="{00000000-0005-0000-0000-000069140000}"/>
    <cellStyle name="s_East Coast (2)_lalur" xfId="3263" xr:uid="{00000000-0005-0000-0000-00006A140000}"/>
    <cellStyle name="s_East Coast (2)_Leasing_V3" xfId="3264" xr:uid="{00000000-0005-0000-0000-00006B140000}"/>
    <cellStyle name="s_East Coast (2)_MODELO PDP III" xfId="3265" xr:uid="{00000000-0005-0000-0000-00006C140000}"/>
    <cellStyle name="s_East Coast (2)_ORÇ_2009" xfId="3266" xr:uid="{00000000-0005-0000-0000-00006D140000}"/>
    <cellStyle name="s_East Coast (2)_Pasta2" xfId="3267" xr:uid="{00000000-0005-0000-0000-00006E140000}"/>
    <cellStyle name="s_Fin Graph" xfId="3268" xr:uid="{00000000-0005-0000-0000-00006F140000}"/>
    <cellStyle name="s_Fin Graph_1" xfId="3269" xr:uid="{00000000-0005-0000-0000-000070140000}"/>
    <cellStyle name="s_Fin Graph_1_Comparativo VP FIN v1_So 2008" xfId="7963" xr:uid="{00000000-0005-0000-0000-000071140000}"/>
    <cellStyle name="s_Fin Graph_1_Comparativo VP MKT 2008 v1_So 2008" xfId="7964" xr:uid="{00000000-0005-0000-0000-000072140000}"/>
    <cellStyle name="s_Fin Graph_1_Comparativo VP TEC 2008 v1_So 2008" xfId="7965" xr:uid="{00000000-0005-0000-0000-000073140000}"/>
    <cellStyle name="s_Fin Graph_1_Comparativo VP TEC 2008_Luiz Sergio" xfId="7966" xr:uid="{00000000-0005-0000-0000-000074140000}"/>
    <cellStyle name="s_Fin Graph_1_Cópia de Modelo - Fluxo de Caixa Orcamento 09052009_V36_3" xfId="3270" xr:uid="{00000000-0005-0000-0000-000075140000}"/>
    <cellStyle name="s_Fin Graph_1_Fluxo de Caixa Orcamento FINAL_13052009" xfId="3271" xr:uid="{00000000-0005-0000-0000-000076140000}"/>
    <cellStyle name="s_Fin Graph_1_FM_dummyV4" xfId="3272" xr:uid="{00000000-0005-0000-0000-000077140000}"/>
    <cellStyle name="s_Fin Graph_1_lalur" xfId="3273" xr:uid="{00000000-0005-0000-0000-000078140000}"/>
    <cellStyle name="s_Fin Graph_1_Leasing_V3" xfId="3274" xr:uid="{00000000-0005-0000-0000-000079140000}"/>
    <cellStyle name="s_Fin Graph_1_MODELO PDP III" xfId="3275" xr:uid="{00000000-0005-0000-0000-00007A140000}"/>
    <cellStyle name="s_Fin Graph_1_ORÇ_2009" xfId="3276" xr:uid="{00000000-0005-0000-0000-00007B140000}"/>
    <cellStyle name="s_Fin Graph_1_Pasta2" xfId="3277" xr:uid="{00000000-0005-0000-0000-00007C140000}"/>
    <cellStyle name="s_Fin Graph_2" xfId="3278" xr:uid="{00000000-0005-0000-0000-00007D140000}"/>
    <cellStyle name="s_Fin Graph_2_Comparativo VP FIN v1_So 2008" xfId="7967" xr:uid="{00000000-0005-0000-0000-00007E140000}"/>
    <cellStyle name="s_Fin Graph_2_Comparativo VP MKT 2008 v1_So 2008" xfId="7968" xr:uid="{00000000-0005-0000-0000-00007F140000}"/>
    <cellStyle name="s_Fin Graph_2_Comparativo VP TEC 2008 v1_So 2008" xfId="7969" xr:uid="{00000000-0005-0000-0000-000080140000}"/>
    <cellStyle name="s_Fin Graph_2_Comparativo VP TEC 2008_Luiz Sergio" xfId="7970" xr:uid="{00000000-0005-0000-0000-000081140000}"/>
    <cellStyle name="s_Fin Graph_2_Cópia de Modelo - Fluxo de Caixa Orcamento 09052009_V36_3" xfId="3279" xr:uid="{00000000-0005-0000-0000-000082140000}"/>
    <cellStyle name="s_Fin Graph_2_Fluxo de Caixa Orcamento FINAL_13052009" xfId="3280" xr:uid="{00000000-0005-0000-0000-000083140000}"/>
    <cellStyle name="s_Fin Graph_2_FM_dummyV4" xfId="3281" xr:uid="{00000000-0005-0000-0000-000084140000}"/>
    <cellStyle name="s_Fin Graph_2_lalur" xfId="3282" xr:uid="{00000000-0005-0000-0000-000085140000}"/>
    <cellStyle name="s_Fin Graph_2_Leasing_V3" xfId="3283" xr:uid="{00000000-0005-0000-0000-000086140000}"/>
    <cellStyle name="s_Fin Graph_2_MODELO PDP III" xfId="3284" xr:uid="{00000000-0005-0000-0000-000087140000}"/>
    <cellStyle name="s_Fin Graph_2_ORÇ_2009" xfId="3285" xr:uid="{00000000-0005-0000-0000-000088140000}"/>
    <cellStyle name="s_Fin Graph_2_Pasta2" xfId="3286" xr:uid="{00000000-0005-0000-0000-000089140000}"/>
    <cellStyle name="s_Fin Graph_Comparativo VP FIN v1_So 2008" xfId="7971" xr:uid="{00000000-0005-0000-0000-00008A140000}"/>
    <cellStyle name="s_Fin Graph_Comparativo VP MKT 2008 v1_So 2008" xfId="7972" xr:uid="{00000000-0005-0000-0000-00008B140000}"/>
    <cellStyle name="s_Fin Graph_Comparativo VP TEC 2008 v1_So 2008" xfId="7973" xr:uid="{00000000-0005-0000-0000-00008C140000}"/>
    <cellStyle name="s_Fin Graph_Comparativo VP TEC 2008_Luiz Sergio" xfId="7974" xr:uid="{00000000-0005-0000-0000-00008D140000}"/>
    <cellStyle name="s_Fin Graph_Cópia de Modelo - Fluxo de Caixa Orcamento 09052009_V36_3" xfId="3287" xr:uid="{00000000-0005-0000-0000-00008E140000}"/>
    <cellStyle name="s_Fin Graph_Fluxo de Caixa Orcamento FINAL_13052009" xfId="3288" xr:uid="{00000000-0005-0000-0000-00008F140000}"/>
    <cellStyle name="s_Fin Graph_FM_dummyV4" xfId="3289" xr:uid="{00000000-0005-0000-0000-000090140000}"/>
    <cellStyle name="s_Fin Graph_lalur" xfId="3290" xr:uid="{00000000-0005-0000-0000-000091140000}"/>
    <cellStyle name="s_Fin Graph_Leasing_V3" xfId="3291" xr:uid="{00000000-0005-0000-0000-000092140000}"/>
    <cellStyle name="s_Fin Graph_MODELO PDP III" xfId="3292" xr:uid="{00000000-0005-0000-0000-000093140000}"/>
    <cellStyle name="s_Fin Graph_ORÇ_2009" xfId="3293" xr:uid="{00000000-0005-0000-0000-000094140000}"/>
    <cellStyle name="s_Fin Graph_Pasta2" xfId="3294" xr:uid="{00000000-0005-0000-0000-000095140000}"/>
    <cellStyle name="s_Financials_B" xfId="3295" xr:uid="{00000000-0005-0000-0000-000096140000}"/>
    <cellStyle name="s_Financials_B_Comparativo VP FIN v1_So 2008" xfId="7975" xr:uid="{00000000-0005-0000-0000-000097140000}"/>
    <cellStyle name="s_Financials_B_Comparativo VP MKT 2008 v1_So 2008" xfId="7976" xr:uid="{00000000-0005-0000-0000-000098140000}"/>
    <cellStyle name="s_Financials_B_Comparativo VP TEC 2008 v1_So 2008" xfId="7977" xr:uid="{00000000-0005-0000-0000-000099140000}"/>
    <cellStyle name="s_Financials_B_Comparativo VP TEC 2008_Luiz Sergio" xfId="7978" xr:uid="{00000000-0005-0000-0000-00009A140000}"/>
    <cellStyle name="s_Financials_B_Cópia de Modelo - Fluxo de Caixa Orcamento 09052009_V36_3" xfId="3296" xr:uid="{00000000-0005-0000-0000-00009B140000}"/>
    <cellStyle name="s_Financials_B_Fluxo de Caixa Orcamento FINAL_13052009" xfId="3297" xr:uid="{00000000-0005-0000-0000-00009C140000}"/>
    <cellStyle name="s_Financials_B_FM_dummyV4" xfId="3298" xr:uid="{00000000-0005-0000-0000-00009D140000}"/>
    <cellStyle name="s_Financials_B_lalur" xfId="3299" xr:uid="{00000000-0005-0000-0000-00009E140000}"/>
    <cellStyle name="s_Financials_B_Leasing_V3" xfId="3300" xr:uid="{00000000-0005-0000-0000-00009F140000}"/>
    <cellStyle name="s_Financials_B_MODELO PDP III" xfId="3301" xr:uid="{00000000-0005-0000-0000-0000A0140000}"/>
    <cellStyle name="s_Financials_B_ORÇ_2009" xfId="3302" xr:uid="{00000000-0005-0000-0000-0000A1140000}"/>
    <cellStyle name="s_Financials_B_Pasta2" xfId="3303" xr:uid="{00000000-0005-0000-0000-0000A2140000}"/>
    <cellStyle name="s_Financials_B_Q2 pipeline" xfId="3304" xr:uid="{00000000-0005-0000-0000-0000A3140000}"/>
    <cellStyle name="s_Financials_B_Q2 pipeline 2" xfId="7979" xr:uid="{00000000-0005-0000-0000-0000A4140000}"/>
    <cellStyle name="s_Financials_B_Q2 pipeline_Cópia de Modelo - Fluxo de Caixa Orcamento 09052009_V36_3" xfId="3305" xr:uid="{00000000-0005-0000-0000-0000A5140000}"/>
    <cellStyle name="s_Financials_B_Q2 pipeline_Cópia de Modelo - Fluxo de Caixa Orcamento 09052009_V36_3 2" xfId="7980" xr:uid="{00000000-0005-0000-0000-0000A6140000}"/>
    <cellStyle name="s_Financials_B_Q2 pipeline_Fluxo de Caixa Orcamento FINAL_13052009" xfId="3306" xr:uid="{00000000-0005-0000-0000-0000A7140000}"/>
    <cellStyle name="s_Financials_B_Q2 pipeline_Fluxo de Caixa Orcamento FINAL_13052009 2" xfId="7981" xr:uid="{00000000-0005-0000-0000-0000A8140000}"/>
    <cellStyle name="s_Financials_B_Q2 pipeline_FM_dummyV4" xfId="3307" xr:uid="{00000000-0005-0000-0000-0000A9140000}"/>
    <cellStyle name="s_Financials_B_Q2 pipeline_lalur" xfId="3308" xr:uid="{00000000-0005-0000-0000-0000AA140000}"/>
    <cellStyle name="s_Financials_B_Q2 pipeline_Leasing_V3" xfId="3309" xr:uid="{00000000-0005-0000-0000-0000AB140000}"/>
    <cellStyle name="s_Financials_B_Q2 pipeline_MODELO PDP III" xfId="3310" xr:uid="{00000000-0005-0000-0000-0000AC140000}"/>
    <cellStyle name="s_Financials_B_Q2 pipeline_ORÇ_2009" xfId="3311" xr:uid="{00000000-0005-0000-0000-0000AD140000}"/>
    <cellStyle name="s_Financials_B_Q2 pipeline_ORÇ_2009 2" xfId="7982" xr:uid="{00000000-0005-0000-0000-0000AE140000}"/>
    <cellStyle name="s_Financials_B_Q2 pipeline_Pasta2" xfId="3312" xr:uid="{00000000-0005-0000-0000-0000AF140000}"/>
    <cellStyle name="s_Financials_B_Q2 pipeline_Pasta2 2" xfId="7983" xr:uid="{00000000-0005-0000-0000-0000B0140000}"/>
    <cellStyle name="s_Financials_T" xfId="3313" xr:uid="{00000000-0005-0000-0000-0000B1140000}"/>
    <cellStyle name="s_Financials_T_Comparativo VP FIN v1_So 2008" xfId="7984" xr:uid="{00000000-0005-0000-0000-0000B2140000}"/>
    <cellStyle name="s_Financials_T_Comparativo VP MKT 2008 v1_So 2008" xfId="7985" xr:uid="{00000000-0005-0000-0000-0000B3140000}"/>
    <cellStyle name="s_Financials_T_Comparativo VP TEC 2008 v1_So 2008" xfId="7986" xr:uid="{00000000-0005-0000-0000-0000B4140000}"/>
    <cellStyle name="s_Financials_T_Comparativo VP TEC 2008_Luiz Sergio" xfId="7987" xr:uid="{00000000-0005-0000-0000-0000B5140000}"/>
    <cellStyle name="s_Financials_T_Cópia de Modelo - Fluxo de Caixa Orcamento 09052009_V36_3" xfId="3314" xr:uid="{00000000-0005-0000-0000-0000B6140000}"/>
    <cellStyle name="s_Financials_T_Fluxo de Caixa Orcamento FINAL_13052009" xfId="3315" xr:uid="{00000000-0005-0000-0000-0000B7140000}"/>
    <cellStyle name="s_Financials_T_FM_dummyV4" xfId="3316" xr:uid="{00000000-0005-0000-0000-0000B8140000}"/>
    <cellStyle name="s_Financials_T_lalur" xfId="3317" xr:uid="{00000000-0005-0000-0000-0000B9140000}"/>
    <cellStyle name="s_Financials_T_Leasing_V3" xfId="3318" xr:uid="{00000000-0005-0000-0000-0000BA140000}"/>
    <cellStyle name="s_Financials_T_MODELO PDP III" xfId="3319" xr:uid="{00000000-0005-0000-0000-0000BB140000}"/>
    <cellStyle name="s_Financials_T_ORÇ_2009" xfId="3320" xr:uid="{00000000-0005-0000-0000-0000BC140000}"/>
    <cellStyle name="s_Financials_T_Pasta2" xfId="3321" xr:uid="{00000000-0005-0000-0000-0000BD140000}"/>
    <cellStyle name="s_Financials_T_Q2 pipeline" xfId="3322" xr:uid="{00000000-0005-0000-0000-0000BE140000}"/>
    <cellStyle name="s_Financials_T_Q2 pipeline 2" xfId="7988" xr:uid="{00000000-0005-0000-0000-0000BF140000}"/>
    <cellStyle name="s_Financials_T_Q2 pipeline_Cópia de Modelo - Fluxo de Caixa Orcamento 09052009_V36_3" xfId="3323" xr:uid="{00000000-0005-0000-0000-0000C0140000}"/>
    <cellStyle name="s_Financials_T_Q2 pipeline_Cópia de Modelo - Fluxo de Caixa Orcamento 09052009_V36_3 2" xfId="7989" xr:uid="{00000000-0005-0000-0000-0000C1140000}"/>
    <cellStyle name="s_Financials_T_Q2 pipeline_Fluxo de Caixa Orcamento FINAL_13052009" xfId="3324" xr:uid="{00000000-0005-0000-0000-0000C2140000}"/>
    <cellStyle name="s_Financials_T_Q2 pipeline_Fluxo de Caixa Orcamento FINAL_13052009 2" xfId="7990" xr:uid="{00000000-0005-0000-0000-0000C3140000}"/>
    <cellStyle name="s_Financials_T_Q2 pipeline_FM_dummyV4" xfId="3325" xr:uid="{00000000-0005-0000-0000-0000C4140000}"/>
    <cellStyle name="s_Financials_T_Q2 pipeline_lalur" xfId="3326" xr:uid="{00000000-0005-0000-0000-0000C5140000}"/>
    <cellStyle name="s_Financials_T_Q2 pipeline_Leasing_V3" xfId="3327" xr:uid="{00000000-0005-0000-0000-0000C6140000}"/>
    <cellStyle name="s_Financials_T_Q2 pipeline_MODELO PDP III" xfId="3328" xr:uid="{00000000-0005-0000-0000-0000C7140000}"/>
    <cellStyle name="s_Financials_T_Q2 pipeline_ORÇ_2009" xfId="3329" xr:uid="{00000000-0005-0000-0000-0000C8140000}"/>
    <cellStyle name="s_Financials_T_Q2 pipeline_ORÇ_2009 2" xfId="7991" xr:uid="{00000000-0005-0000-0000-0000C9140000}"/>
    <cellStyle name="s_Financials_T_Q2 pipeline_Pasta2" xfId="3330" xr:uid="{00000000-0005-0000-0000-0000CA140000}"/>
    <cellStyle name="s_Financials_T_Q2 pipeline_Pasta2 2" xfId="7992" xr:uid="{00000000-0005-0000-0000-0000CB140000}"/>
    <cellStyle name="s_Florida (2)" xfId="3331" xr:uid="{00000000-0005-0000-0000-0000CC140000}"/>
    <cellStyle name="s_Florida (2)_1" xfId="3332" xr:uid="{00000000-0005-0000-0000-0000CD140000}"/>
    <cellStyle name="s_Florida (2)_1_Comparativo VP FIN v1_So 2008" xfId="7993" xr:uid="{00000000-0005-0000-0000-0000CE140000}"/>
    <cellStyle name="s_Florida (2)_1_Comparativo VP MKT 2008 v1_So 2008" xfId="7994" xr:uid="{00000000-0005-0000-0000-0000CF140000}"/>
    <cellStyle name="s_Florida (2)_1_Comparativo VP TEC 2008 v1_So 2008" xfId="7995" xr:uid="{00000000-0005-0000-0000-0000D0140000}"/>
    <cellStyle name="s_Florida (2)_1_Comparativo VP TEC 2008_Luiz Sergio" xfId="7996" xr:uid="{00000000-0005-0000-0000-0000D1140000}"/>
    <cellStyle name="s_Florida (2)_1_Cópia de Modelo - Fluxo de Caixa Orcamento 09052009_V36_3" xfId="3333" xr:uid="{00000000-0005-0000-0000-0000D2140000}"/>
    <cellStyle name="s_Florida (2)_1_Fluxo de Caixa Orcamento FINAL_13052009" xfId="3334" xr:uid="{00000000-0005-0000-0000-0000D3140000}"/>
    <cellStyle name="s_Florida (2)_1_FM_dummyV4" xfId="3335" xr:uid="{00000000-0005-0000-0000-0000D4140000}"/>
    <cellStyle name="s_Florida (2)_1_lalur" xfId="3336" xr:uid="{00000000-0005-0000-0000-0000D5140000}"/>
    <cellStyle name="s_Florida (2)_1_Leasing_V3" xfId="3337" xr:uid="{00000000-0005-0000-0000-0000D6140000}"/>
    <cellStyle name="s_Florida (2)_1_MODELO PDP III" xfId="3338" xr:uid="{00000000-0005-0000-0000-0000D7140000}"/>
    <cellStyle name="s_Florida (2)_1_ORÇ_2009" xfId="3339" xr:uid="{00000000-0005-0000-0000-0000D8140000}"/>
    <cellStyle name="s_Florida (2)_1_Pasta2" xfId="3340" xr:uid="{00000000-0005-0000-0000-0000D9140000}"/>
    <cellStyle name="s_Florida (2)_2" xfId="3341" xr:uid="{00000000-0005-0000-0000-0000DA140000}"/>
    <cellStyle name="s_Florida (2)_2_Comparativo VP FIN v1_So 2008" xfId="7997" xr:uid="{00000000-0005-0000-0000-0000DB140000}"/>
    <cellStyle name="s_Florida (2)_2_Comparativo VP MKT 2008 v1_So 2008" xfId="7998" xr:uid="{00000000-0005-0000-0000-0000DC140000}"/>
    <cellStyle name="s_Florida (2)_2_Comparativo VP TEC 2008 v1_So 2008" xfId="7999" xr:uid="{00000000-0005-0000-0000-0000DD140000}"/>
    <cellStyle name="s_Florida (2)_2_Comparativo VP TEC 2008_Luiz Sergio" xfId="8000" xr:uid="{00000000-0005-0000-0000-0000DE140000}"/>
    <cellStyle name="s_Florida (2)_2_Cópia de Modelo - Fluxo de Caixa Orcamento 09052009_V36_3" xfId="3342" xr:uid="{00000000-0005-0000-0000-0000DF140000}"/>
    <cellStyle name="s_Florida (2)_2_Fluxo de Caixa Orcamento FINAL_13052009" xfId="3343" xr:uid="{00000000-0005-0000-0000-0000E0140000}"/>
    <cellStyle name="s_Florida (2)_2_FM_dummyV4" xfId="3344" xr:uid="{00000000-0005-0000-0000-0000E1140000}"/>
    <cellStyle name="s_Florida (2)_2_lalur" xfId="3345" xr:uid="{00000000-0005-0000-0000-0000E2140000}"/>
    <cellStyle name="s_Florida (2)_2_Leasing_V3" xfId="3346" xr:uid="{00000000-0005-0000-0000-0000E3140000}"/>
    <cellStyle name="s_Florida (2)_2_MODELO PDP III" xfId="3347" xr:uid="{00000000-0005-0000-0000-0000E4140000}"/>
    <cellStyle name="s_Florida (2)_2_ORÇ_2009" xfId="3348" xr:uid="{00000000-0005-0000-0000-0000E5140000}"/>
    <cellStyle name="s_Florida (2)_2_Pasta2" xfId="3349" xr:uid="{00000000-0005-0000-0000-0000E6140000}"/>
    <cellStyle name="s_Florida (2)_Comparativo VP FIN v1_So 2008" xfId="8001" xr:uid="{00000000-0005-0000-0000-0000E7140000}"/>
    <cellStyle name="s_Florida (2)_Comparativo VP MKT 2008 v1_So 2008" xfId="8002" xr:uid="{00000000-0005-0000-0000-0000E8140000}"/>
    <cellStyle name="s_Florida (2)_Comparativo VP TEC 2008 v1_So 2008" xfId="8003" xr:uid="{00000000-0005-0000-0000-0000E9140000}"/>
    <cellStyle name="s_Florida (2)_Comparativo VP TEC 2008_Luiz Sergio" xfId="8004" xr:uid="{00000000-0005-0000-0000-0000EA140000}"/>
    <cellStyle name="s_Florida (2)_Cópia de Modelo - Fluxo de Caixa Orcamento 09052009_V36_3" xfId="3350" xr:uid="{00000000-0005-0000-0000-0000EB140000}"/>
    <cellStyle name="s_Florida (2)_Fluxo de Caixa Orcamento FINAL_13052009" xfId="3351" xr:uid="{00000000-0005-0000-0000-0000EC140000}"/>
    <cellStyle name="s_Florida (2)_FM_dummyV4" xfId="3352" xr:uid="{00000000-0005-0000-0000-0000ED140000}"/>
    <cellStyle name="s_Florida (2)_lalur" xfId="3353" xr:uid="{00000000-0005-0000-0000-0000EE140000}"/>
    <cellStyle name="s_Florida (2)_Leasing_V3" xfId="3354" xr:uid="{00000000-0005-0000-0000-0000EF140000}"/>
    <cellStyle name="s_Florida (2)_MODELO PDP III" xfId="3355" xr:uid="{00000000-0005-0000-0000-0000F0140000}"/>
    <cellStyle name="s_Florida (2)_ORÇ_2009" xfId="3356" xr:uid="{00000000-0005-0000-0000-0000F1140000}"/>
    <cellStyle name="s_Florida (2)_Pasta2" xfId="3357" xr:uid="{00000000-0005-0000-0000-0000F2140000}"/>
    <cellStyle name="s_Fluxo de Caixa Orcamento FINAL_13052009" xfId="3358" xr:uid="{00000000-0005-0000-0000-0000F3140000}"/>
    <cellStyle name="s_FM_dummyV4" xfId="3359" xr:uid="{00000000-0005-0000-0000-0000F4140000}"/>
    <cellStyle name="s_G" xfId="3360" xr:uid="{00000000-0005-0000-0000-0000F5140000}"/>
    <cellStyle name="s_G_1" xfId="3361" xr:uid="{00000000-0005-0000-0000-0000F6140000}"/>
    <cellStyle name="s_G_1_Comparativo VP FIN v1_So 2008" xfId="8005" xr:uid="{00000000-0005-0000-0000-0000F7140000}"/>
    <cellStyle name="s_G_1_Comparativo VP MKT 2008 v1_So 2008" xfId="8006" xr:uid="{00000000-0005-0000-0000-0000F8140000}"/>
    <cellStyle name="s_G_1_Comparativo VP TEC 2008 v1_So 2008" xfId="8007" xr:uid="{00000000-0005-0000-0000-0000F9140000}"/>
    <cellStyle name="s_G_1_Comparativo VP TEC 2008_Luiz Sergio" xfId="8008" xr:uid="{00000000-0005-0000-0000-0000FA140000}"/>
    <cellStyle name="s_G_1_Cópia de Modelo - Fluxo de Caixa Orcamento 09052009_V36_3" xfId="3362" xr:uid="{00000000-0005-0000-0000-0000FB140000}"/>
    <cellStyle name="s_G_1_Fluxo de Caixa Orcamento FINAL_13052009" xfId="3363" xr:uid="{00000000-0005-0000-0000-0000FC140000}"/>
    <cellStyle name="s_G_1_FM_dummyV4" xfId="3364" xr:uid="{00000000-0005-0000-0000-0000FD140000}"/>
    <cellStyle name="s_G_1_lalur" xfId="3365" xr:uid="{00000000-0005-0000-0000-0000FE140000}"/>
    <cellStyle name="s_G_1_Leasing_V3" xfId="3366" xr:uid="{00000000-0005-0000-0000-0000FF140000}"/>
    <cellStyle name="s_G_1_MODELO PDP III" xfId="3367" xr:uid="{00000000-0005-0000-0000-000000150000}"/>
    <cellStyle name="s_G_1_ORÇ_2009" xfId="3368" xr:uid="{00000000-0005-0000-0000-000001150000}"/>
    <cellStyle name="s_G_1_Pasta2" xfId="3369" xr:uid="{00000000-0005-0000-0000-000002150000}"/>
    <cellStyle name="s_G_Comparativo VP FIN v1_So 2008" xfId="8009" xr:uid="{00000000-0005-0000-0000-000003150000}"/>
    <cellStyle name="s_G_Comparativo VP MKT 2008 v1_So 2008" xfId="8010" xr:uid="{00000000-0005-0000-0000-000004150000}"/>
    <cellStyle name="s_G_Comparativo VP TEC 2008 v1_So 2008" xfId="8011" xr:uid="{00000000-0005-0000-0000-000005150000}"/>
    <cellStyle name="s_G_Comparativo VP TEC 2008_Luiz Sergio" xfId="8012" xr:uid="{00000000-0005-0000-0000-000006150000}"/>
    <cellStyle name="s_G_Cópia de Modelo - Fluxo de Caixa Orcamento 09052009_V36_3" xfId="3370" xr:uid="{00000000-0005-0000-0000-000007150000}"/>
    <cellStyle name="s_G_Fluxo de Caixa Orcamento FINAL_13052009" xfId="3371" xr:uid="{00000000-0005-0000-0000-000008150000}"/>
    <cellStyle name="s_G_FM_dummyV4" xfId="3372" xr:uid="{00000000-0005-0000-0000-000009150000}"/>
    <cellStyle name="s_G_lalur" xfId="3373" xr:uid="{00000000-0005-0000-0000-00000A150000}"/>
    <cellStyle name="s_G_Leasing_V3" xfId="3374" xr:uid="{00000000-0005-0000-0000-00000B150000}"/>
    <cellStyle name="s_G_MODELO PDP III" xfId="3375" xr:uid="{00000000-0005-0000-0000-00000C150000}"/>
    <cellStyle name="s_G_ORÇ_2009" xfId="3376" xr:uid="{00000000-0005-0000-0000-00000D150000}"/>
    <cellStyle name="s_G_Pasta2" xfId="3377" xr:uid="{00000000-0005-0000-0000-00000E150000}"/>
    <cellStyle name="s_Georgia (2)" xfId="3378" xr:uid="{00000000-0005-0000-0000-00000F150000}"/>
    <cellStyle name="s_Georgia (2)_1" xfId="3379" xr:uid="{00000000-0005-0000-0000-000010150000}"/>
    <cellStyle name="s_Georgia (2)_1_Comparativo VP FIN v1_So 2008" xfId="8013" xr:uid="{00000000-0005-0000-0000-000011150000}"/>
    <cellStyle name="s_Georgia (2)_1_Comparativo VP MKT 2008 v1_So 2008" xfId="8014" xr:uid="{00000000-0005-0000-0000-000012150000}"/>
    <cellStyle name="s_Georgia (2)_1_Comparativo VP TEC 2008 v1_So 2008" xfId="8015" xr:uid="{00000000-0005-0000-0000-000013150000}"/>
    <cellStyle name="s_Georgia (2)_1_Comparativo VP TEC 2008_Luiz Sergio" xfId="8016" xr:uid="{00000000-0005-0000-0000-000014150000}"/>
    <cellStyle name="s_Georgia (2)_1_Cópia de Modelo - Fluxo de Caixa Orcamento 09052009_V36_3" xfId="3380" xr:uid="{00000000-0005-0000-0000-000015150000}"/>
    <cellStyle name="s_Georgia (2)_1_Fluxo de Caixa Orcamento FINAL_13052009" xfId="3381" xr:uid="{00000000-0005-0000-0000-000016150000}"/>
    <cellStyle name="s_Georgia (2)_1_FM_dummyV4" xfId="3382" xr:uid="{00000000-0005-0000-0000-000017150000}"/>
    <cellStyle name="s_Georgia (2)_1_lalur" xfId="3383" xr:uid="{00000000-0005-0000-0000-000018150000}"/>
    <cellStyle name="s_Georgia (2)_1_Leasing_V3" xfId="3384" xr:uid="{00000000-0005-0000-0000-000019150000}"/>
    <cellStyle name="s_Georgia (2)_1_MODELO PDP III" xfId="3385" xr:uid="{00000000-0005-0000-0000-00001A150000}"/>
    <cellStyle name="s_Georgia (2)_1_ORÇ_2009" xfId="3386" xr:uid="{00000000-0005-0000-0000-00001B150000}"/>
    <cellStyle name="s_Georgia (2)_1_Pasta2" xfId="3387" xr:uid="{00000000-0005-0000-0000-00001C150000}"/>
    <cellStyle name="s_Georgia (2)_Comparativo VP FIN v1_So 2008" xfId="8017" xr:uid="{00000000-0005-0000-0000-00001D150000}"/>
    <cellStyle name="s_Georgia (2)_Comparativo VP MKT 2008 v1_So 2008" xfId="8018" xr:uid="{00000000-0005-0000-0000-00001E150000}"/>
    <cellStyle name="s_Georgia (2)_Comparativo VP TEC 2008 v1_So 2008" xfId="8019" xr:uid="{00000000-0005-0000-0000-00001F150000}"/>
    <cellStyle name="s_Georgia (2)_Comparativo VP TEC 2008_Luiz Sergio" xfId="8020" xr:uid="{00000000-0005-0000-0000-000020150000}"/>
    <cellStyle name="s_Georgia (2)_Cópia de Modelo - Fluxo de Caixa Orcamento 09052009_V36_3" xfId="3388" xr:uid="{00000000-0005-0000-0000-000021150000}"/>
    <cellStyle name="s_Georgia (2)_Fluxo de Caixa Orcamento FINAL_13052009" xfId="3389" xr:uid="{00000000-0005-0000-0000-000022150000}"/>
    <cellStyle name="s_Georgia (2)_FM_dummyV4" xfId="3390" xr:uid="{00000000-0005-0000-0000-000023150000}"/>
    <cellStyle name="s_Georgia (2)_lalur" xfId="3391" xr:uid="{00000000-0005-0000-0000-000024150000}"/>
    <cellStyle name="s_Georgia (2)_Leasing_V3" xfId="3392" xr:uid="{00000000-0005-0000-0000-000025150000}"/>
    <cellStyle name="s_Georgia (2)_MODELO PDP III" xfId="3393" xr:uid="{00000000-0005-0000-0000-000026150000}"/>
    <cellStyle name="s_Georgia (2)_ORÇ_2009" xfId="3394" xr:uid="{00000000-0005-0000-0000-000027150000}"/>
    <cellStyle name="s_Georgia (2)_Pasta2" xfId="3395" xr:uid="{00000000-0005-0000-0000-000028150000}"/>
    <cellStyle name="s_Hard Rock" xfId="3396" xr:uid="{00000000-0005-0000-0000-000029150000}"/>
    <cellStyle name="s_Hard Rock (2)" xfId="3397" xr:uid="{00000000-0005-0000-0000-00002A150000}"/>
    <cellStyle name="s_Hard Rock (2)_1" xfId="3398" xr:uid="{00000000-0005-0000-0000-00002B150000}"/>
    <cellStyle name="s_Hard Rock (2)_1_Comparativo VP FIN v1_So 2008" xfId="8021" xr:uid="{00000000-0005-0000-0000-00002C150000}"/>
    <cellStyle name="s_Hard Rock (2)_1_Comparativo VP MKT 2008 v1_So 2008" xfId="8022" xr:uid="{00000000-0005-0000-0000-00002D150000}"/>
    <cellStyle name="s_Hard Rock (2)_1_Comparativo VP TEC 2008 v1_So 2008" xfId="8023" xr:uid="{00000000-0005-0000-0000-00002E150000}"/>
    <cellStyle name="s_Hard Rock (2)_1_Comparativo VP TEC 2008_Luiz Sergio" xfId="8024" xr:uid="{00000000-0005-0000-0000-00002F150000}"/>
    <cellStyle name="s_Hard Rock (2)_1_Cópia de Modelo - Fluxo de Caixa Orcamento 09052009_V36_3" xfId="3399" xr:uid="{00000000-0005-0000-0000-000030150000}"/>
    <cellStyle name="s_Hard Rock (2)_1_Fluxo de Caixa Orcamento FINAL_13052009" xfId="3400" xr:uid="{00000000-0005-0000-0000-000031150000}"/>
    <cellStyle name="s_Hard Rock (2)_1_FM_dummyV4" xfId="3401" xr:uid="{00000000-0005-0000-0000-000032150000}"/>
    <cellStyle name="s_Hard Rock (2)_1_lalur" xfId="3402" xr:uid="{00000000-0005-0000-0000-000033150000}"/>
    <cellStyle name="s_Hard Rock (2)_1_Leasing_V3" xfId="3403" xr:uid="{00000000-0005-0000-0000-000034150000}"/>
    <cellStyle name="s_Hard Rock (2)_1_MODELO PDP III" xfId="3404" xr:uid="{00000000-0005-0000-0000-000035150000}"/>
    <cellStyle name="s_Hard Rock (2)_1_ORÇ_2009" xfId="3405" xr:uid="{00000000-0005-0000-0000-000036150000}"/>
    <cellStyle name="s_Hard Rock (2)_1_Pasta2" xfId="3406" xr:uid="{00000000-0005-0000-0000-000037150000}"/>
    <cellStyle name="s_Hard Rock (2)_Celtic DCF" xfId="3407" xr:uid="{00000000-0005-0000-0000-000038150000}"/>
    <cellStyle name="s_Hard Rock (2)_Celtic DCF Inputs" xfId="3408" xr:uid="{00000000-0005-0000-0000-000039150000}"/>
    <cellStyle name="s_Hard Rock (2)_Celtic DCF Inputs_Comparativo VP FIN v1_So 2008" xfId="8025" xr:uid="{00000000-0005-0000-0000-00003A150000}"/>
    <cellStyle name="s_Hard Rock (2)_Celtic DCF Inputs_Comparativo VP MKT 2008 v1_So 2008" xfId="8026" xr:uid="{00000000-0005-0000-0000-00003B150000}"/>
    <cellStyle name="s_Hard Rock (2)_Celtic DCF Inputs_Comparativo VP TEC 2008 v1_So 2008" xfId="8027" xr:uid="{00000000-0005-0000-0000-00003C150000}"/>
    <cellStyle name="s_Hard Rock (2)_Celtic DCF Inputs_Comparativo VP TEC 2008_Luiz Sergio" xfId="8028" xr:uid="{00000000-0005-0000-0000-00003D150000}"/>
    <cellStyle name="s_Hard Rock (2)_Celtic DCF Inputs_Cópia de Modelo - Fluxo de Caixa Orcamento 09052009_V36_3" xfId="3409" xr:uid="{00000000-0005-0000-0000-00003E150000}"/>
    <cellStyle name="s_Hard Rock (2)_Celtic DCF Inputs_Fluxo de Caixa Orcamento FINAL_13052009" xfId="3410" xr:uid="{00000000-0005-0000-0000-00003F150000}"/>
    <cellStyle name="s_Hard Rock (2)_Celtic DCF Inputs_FM_dummyV4" xfId="3411" xr:uid="{00000000-0005-0000-0000-000040150000}"/>
    <cellStyle name="s_Hard Rock (2)_Celtic DCF Inputs_lalur" xfId="3412" xr:uid="{00000000-0005-0000-0000-000041150000}"/>
    <cellStyle name="s_Hard Rock (2)_Celtic DCF Inputs_Leasing_V3" xfId="3413" xr:uid="{00000000-0005-0000-0000-000042150000}"/>
    <cellStyle name="s_Hard Rock (2)_Celtic DCF Inputs_MODELO PDP III" xfId="3414" xr:uid="{00000000-0005-0000-0000-000043150000}"/>
    <cellStyle name="s_Hard Rock (2)_Celtic DCF Inputs_ORÇ_2009" xfId="3415" xr:uid="{00000000-0005-0000-0000-000044150000}"/>
    <cellStyle name="s_Hard Rock (2)_Celtic DCF Inputs_Pasta2" xfId="3416" xr:uid="{00000000-0005-0000-0000-000045150000}"/>
    <cellStyle name="s_Hard Rock (2)_Celtic DCF_Comparativo VP FIN v1_So 2008" xfId="8029" xr:uid="{00000000-0005-0000-0000-000046150000}"/>
    <cellStyle name="s_Hard Rock (2)_Celtic DCF_Comparativo VP MKT 2008 v1_So 2008" xfId="8030" xr:uid="{00000000-0005-0000-0000-000047150000}"/>
    <cellStyle name="s_Hard Rock (2)_Celtic DCF_Comparativo VP TEC 2008 v1_So 2008" xfId="8031" xr:uid="{00000000-0005-0000-0000-000048150000}"/>
    <cellStyle name="s_Hard Rock (2)_Celtic DCF_Comparativo VP TEC 2008_Luiz Sergio" xfId="8032" xr:uid="{00000000-0005-0000-0000-000049150000}"/>
    <cellStyle name="s_Hard Rock (2)_Celtic DCF_Cópia de Modelo - Fluxo de Caixa Orcamento 09052009_V36_3" xfId="3417" xr:uid="{00000000-0005-0000-0000-00004A150000}"/>
    <cellStyle name="s_Hard Rock (2)_Celtic DCF_Fluxo de Caixa Orcamento FINAL_13052009" xfId="3418" xr:uid="{00000000-0005-0000-0000-00004B150000}"/>
    <cellStyle name="s_Hard Rock (2)_Celtic DCF_FM_dummyV4" xfId="3419" xr:uid="{00000000-0005-0000-0000-00004C150000}"/>
    <cellStyle name="s_Hard Rock (2)_Celtic DCF_lalur" xfId="3420" xr:uid="{00000000-0005-0000-0000-00004D150000}"/>
    <cellStyle name="s_Hard Rock (2)_Celtic DCF_Leasing_V3" xfId="3421" xr:uid="{00000000-0005-0000-0000-00004E150000}"/>
    <cellStyle name="s_Hard Rock (2)_Celtic DCF_MODELO PDP III" xfId="3422" xr:uid="{00000000-0005-0000-0000-00004F150000}"/>
    <cellStyle name="s_Hard Rock (2)_Celtic DCF_ORÇ_2009" xfId="3423" xr:uid="{00000000-0005-0000-0000-000050150000}"/>
    <cellStyle name="s_Hard Rock (2)_Celtic DCF_Pasta2" xfId="3424" xr:uid="{00000000-0005-0000-0000-000051150000}"/>
    <cellStyle name="s_Hard Rock (2)_Comparativo VP FIN v1_So 2008" xfId="8033" xr:uid="{00000000-0005-0000-0000-000052150000}"/>
    <cellStyle name="s_Hard Rock (2)_Comparativo VP MKT 2008 v1_So 2008" xfId="8034" xr:uid="{00000000-0005-0000-0000-000053150000}"/>
    <cellStyle name="s_Hard Rock (2)_Comparativo VP TEC 2008 v1_So 2008" xfId="8035" xr:uid="{00000000-0005-0000-0000-000054150000}"/>
    <cellStyle name="s_Hard Rock (2)_Comparativo VP TEC 2008_Luiz Sergio" xfId="8036" xr:uid="{00000000-0005-0000-0000-000055150000}"/>
    <cellStyle name="s_Hard Rock (2)_Cópia de Modelo - Fluxo de Caixa Orcamento 09052009_V36_3" xfId="3425" xr:uid="{00000000-0005-0000-0000-000056150000}"/>
    <cellStyle name="s_Hard Rock (2)_Fluxo de Caixa Orcamento FINAL_13052009" xfId="3426" xr:uid="{00000000-0005-0000-0000-000057150000}"/>
    <cellStyle name="s_Hard Rock (2)_FM_dummyV4" xfId="3427" xr:uid="{00000000-0005-0000-0000-000058150000}"/>
    <cellStyle name="s_Hard Rock (2)_lalur" xfId="3428" xr:uid="{00000000-0005-0000-0000-000059150000}"/>
    <cellStyle name="s_Hard Rock (2)_Leasing_V3" xfId="3429" xr:uid="{00000000-0005-0000-0000-00005A150000}"/>
    <cellStyle name="s_Hard Rock (2)_MODELO PDP III" xfId="3430" xr:uid="{00000000-0005-0000-0000-00005B150000}"/>
    <cellStyle name="s_Hard Rock (2)_ORÇ_2009" xfId="3431" xr:uid="{00000000-0005-0000-0000-00005C150000}"/>
    <cellStyle name="s_Hard Rock (2)_Pasta2" xfId="3432" xr:uid="{00000000-0005-0000-0000-00005D150000}"/>
    <cellStyle name="s_Hard Rock (2)_Valuation Summary" xfId="3433" xr:uid="{00000000-0005-0000-0000-00005E150000}"/>
    <cellStyle name="s_Hard Rock (2)_Valuation Summary_Comparativo VP FIN v1_So 2008" xfId="8037" xr:uid="{00000000-0005-0000-0000-00005F150000}"/>
    <cellStyle name="s_Hard Rock (2)_Valuation Summary_Comparativo VP MKT 2008 v1_So 2008" xfId="8038" xr:uid="{00000000-0005-0000-0000-000060150000}"/>
    <cellStyle name="s_Hard Rock (2)_Valuation Summary_Comparativo VP TEC 2008 v1_So 2008" xfId="8039" xr:uid="{00000000-0005-0000-0000-000061150000}"/>
    <cellStyle name="s_Hard Rock (2)_Valuation Summary_Comparativo VP TEC 2008_Luiz Sergio" xfId="8040" xr:uid="{00000000-0005-0000-0000-000062150000}"/>
    <cellStyle name="s_Hard Rock (2)_Valuation Summary_Cópia de Modelo - Fluxo de Caixa Orcamento 09052009_V36_3" xfId="3434" xr:uid="{00000000-0005-0000-0000-000063150000}"/>
    <cellStyle name="s_Hard Rock (2)_Valuation Summary_Fluxo de Caixa Orcamento FINAL_13052009" xfId="3435" xr:uid="{00000000-0005-0000-0000-000064150000}"/>
    <cellStyle name="s_Hard Rock (2)_Valuation Summary_FM_dummyV4" xfId="3436" xr:uid="{00000000-0005-0000-0000-000065150000}"/>
    <cellStyle name="s_Hard Rock (2)_Valuation Summary_lalur" xfId="3437" xr:uid="{00000000-0005-0000-0000-000066150000}"/>
    <cellStyle name="s_Hard Rock (2)_Valuation Summary_Leasing_V3" xfId="3438" xr:uid="{00000000-0005-0000-0000-000067150000}"/>
    <cellStyle name="s_Hard Rock (2)_Valuation Summary_MODELO PDP III" xfId="3439" xr:uid="{00000000-0005-0000-0000-000068150000}"/>
    <cellStyle name="s_Hard Rock (2)_Valuation Summary_ORÇ_2009" xfId="3440" xr:uid="{00000000-0005-0000-0000-000069150000}"/>
    <cellStyle name="s_Hard Rock (2)_Valuation Summary_Pasta2" xfId="3441" xr:uid="{00000000-0005-0000-0000-00006A150000}"/>
    <cellStyle name="s_Hard Rock_1" xfId="3442" xr:uid="{00000000-0005-0000-0000-00006B150000}"/>
    <cellStyle name="s_Hard Rock_1_Celtic DCF" xfId="3443" xr:uid="{00000000-0005-0000-0000-00006C150000}"/>
    <cellStyle name="s_Hard Rock_1_Celtic DCF Inputs" xfId="3444" xr:uid="{00000000-0005-0000-0000-00006D150000}"/>
    <cellStyle name="s_Hard Rock_1_Celtic DCF Inputs_Comparativo VP FIN v1_So 2008" xfId="8041" xr:uid="{00000000-0005-0000-0000-00006E150000}"/>
    <cellStyle name="s_Hard Rock_1_Celtic DCF Inputs_Comparativo VP MKT 2008 v1_So 2008" xfId="8042" xr:uid="{00000000-0005-0000-0000-00006F150000}"/>
    <cellStyle name="s_Hard Rock_1_Celtic DCF Inputs_Comparativo VP TEC 2008 v1_So 2008" xfId="8043" xr:uid="{00000000-0005-0000-0000-000070150000}"/>
    <cellStyle name="s_Hard Rock_1_Celtic DCF Inputs_Comparativo VP TEC 2008_Luiz Sergio" xfId="8044" xr:uid="{00000000-0005-0000-0000-000071150000}"/>
    <cellStyle name="s_Hard Rock_1_Celtic DCF Inputs_Cópia de Modelo - Fluxo de Caixa Orcamento 09052009_V36_3" xfId="3445" xr:uid="{00000000-0005-0000-0000-000072150000}"/>
    <cellStyle name="s_Hard Rock_1_Celtic DCF Inputs_Fluxo de Caixa Orcamento FINAL_13052009" xfId="3446" xr:uid="{00000000-0005-0000-0000-000073150000}"/>
    <cellStyle name="s_Hard Rock_1_Celtic DCF Inputs_FM_dummyV4" xfId="3447" xr:uid="{00000000-0005-0000-0000-000074150000}"/>
    <cellStyle name="s_Hard Rock_1_Celtic DCF Inputs_lalur" xfId="3448" xr:uid="{00000000-0005-0000-0000-000075150000}"/>
    <cellStyle name="s_Hard Rock_1_Celtic DCF Inputs_Leasing_V3" xfId="3449" xr:uid="{00000000-0005-0000-0000-000076150000}"/>
    <cellStyle name="s_Hard Rock_1_Celtic DCF Inputs_MODELO PDP III" xfId="3450" xr:uid="{00000000-0005-0000-0000-000077150000}"/>
    <cellStyle name="s_Hard Rock_1_Celtic DCF Inputs_ORÇ_2009" xfId="3451" xr:uid="{00000000-0005-0000-0000-000078150000}"/>
    <cellStyle name="s_Hard Rock_1_Celtic DCF Inputs_Pasta2" xfId="3452" xr:uid="{00000000-0005-0000-0000-000079150000}"/>
    <cellStyle name="s_Hard Rock_1_Celtic DCF_Comparativo VP FIN v1_So 2008" xfId="8045" xr:uid="{00000000-0005-0000-0000-00007A150000}"/>
    <cellStyle name="s_Hard Rock_1_Celtic DCF_Comparativo VP MKT 2008 v1_So 2008" xfId="8046" xr:uid="{00000000-0005-0000-0000-00007B150000}"/>
    <cellStyle name="s_Hard Rock_1_Celtic DCF_Comparativo VP TEC 2008 v1_So 2008" xfId="8047" xr:uid="{00000000-0005-0000-0000-00007C150000}"/>
    <cellStyle name="s_Hard Rock_1_Celtic DCF_Comparativo VP TEC 2008_Luiz Sergio" xfId="8048" xr:uid="{00000000-0005-0000-0000-00007D150000}"/>
    <cellStyle name="s_Hard Rock_1_Celtic DCF_Cópia de Modelo - Fluxo de Caixa Orcamento 09052009_V36_3" xfId="3453" xr:uid="{00000000-0005-0000-0000-00007E150000}"/>
    <cellStyle name="s_Hard Rock_1_Celtic DCF_Fluxo de Caixa Orcamento FINAL_13052009" xfId="3454" xr:uid="{00000000-0005-0000-0000-00007F150000}"/>
    <cellStyle name="s_Hard Rock_1_Celtic DCF_FM_dummyV4" xfId="3455" xr:uid="{00000000-0005-0000-0000-000080150000}"/>
    <cellStyle name="s_Hard Rock_1_Celtic DCF_lalur" xfId="3456" xr:uid="{00000000-0005-0000-0000-000081150000}"/>
    <cellStyle name="s_Hard Rock_1_Celtic DCF_Leasing_V3" xfId="3457" xr:uid="{00000000-0005-0000-0000-000082150000}"/>
    <cellStyle name="s_Hard Rock_1_Celtic DCF_MODELO PDP III" xfId="3458" xr:uid="{00000000-0005-0000-0000-000083150000}"/>
    <cellStyle name="s_Hard Rock_1_Celtic DCF_ORÇ_2009" xfId="3459" xr:uid="{00000000-0005-0000-0000-000084150000}"/>
    <cellStyle name="s_Hard Rock_1_Celtic DCF_Pasta2" xfId="3460" xr:uid="{00000000-0005-0000-0000-000085150000}"/>
    <cellStyle name="s_Hard Rock_1_Comparativo VP FIN v1_So 2008" xfId="8049" xr:uid="{00000000-0005-0000-0000-000086150000}"/>
    <cellStyle name="s_Hard Rock_1_Comparativo VP MKT 2008 v1_So 2008" xfId="8050" xr:uid="{00000000-0005-0000-0000-000087150000}"/>
    <cellStyle name="s_Hard Rock_1_Comparativo VP TEC 2008 v1_So 2008" xfId="8051" xr:uid="{00000000-0005-0000-0000-000088150000}"/>
    <cellStyle name="s_Hard Rock_1_Comparativo VP TEC 2008_Luiz Sergio" xfId="8052" xr:uid="{00000000-0005-0000-0000-000089150000}"/>
    <cellStyle name="s_Hard Rock_1_Cópia de Modelo - Fluxo de Caixa Orcamento 09052009_V36_3" xfId="3461" xr:uid="{00000000-0005-0000-0000-00008A150000}"/>
    <cellStyle name="s_Hard Rock_1_Fluxo de Caixa Orcamento FINAL_13052009" xfId="3462" xr:uid="{00000000-0005-0000-0000-00008B150000}"/>
    <cellStyle name="s_Hard Rock_1_FM_dummyV4" xfId="3463" xr:uid="{00000000-0005-0000-0000-00008C150000}"/>
    <cellStyle name="s_Hard Rock_1_lalur" xfId="3464" xr:uid="{00000000-0005-0000-0000-00008D150000}"/>
    <cellStyle name="s_Hard Rock_1_Leasing_V3" xfId="3465" xr:uid="{00000000-0005-0000-0000-00008E150000}"/>
    <cellStyle name="s_Hard Rock_1_MODELO PDP III" xfId="3466" xr:uid="{00000000-0005-0000-0000-00008F150000}"/>
    <cellStyle name="s_Hard Rock_1_ORÇ_2009" xfId="3467" xr:uid="{00000000-0005-0000-0000-000090150000}"/>
    <cellStyle name="s_Hard Rock_1_Pasta2" xfId="3468" xr:uid="{00000000-0005-0000-0000-000091150000}"/>
    <cellStyle name="s_Hard Rock_1_Valuation Summary" xfId="3469" xr:uid="{00000000-0005-0000-0000-000092150000}"/>
    <cellStyle name="s_Hard Rock_1_Valuation Summary_Comparativo VP FIN v1_So 2008" xfId="8053" xr:uid="{00000000-0005-0000-0000-000093150000}"/>
    <cellStyle name="s_Hard Rock_1_Valuation Summary_Comparativo VP MKT 2008 v1_So 2008" xfId="8054" xr:uid="{00000000-0005-0000-0000-000094150000}"/>
    <cellStyle name="s_Hard Rock_1_Valuation Summary_Comparativo VP TEC 2008 v1_So 2008" xfId="8055" xr:uid="{00000000-0005-0000-0000-000095150000}"/>
    <cellStyle name="s_Hard Rock_1_Valuation Summary_Comparativo VP TEC 2008_Luiz Sergio" xfId="8056" xr:uid="{00000000-0005-0000-0000-000096150000}"/>
    <cellStyle name="s_Hard Rock_1_Valuation Summary_Cópia de Modelo - Fluxo de Caixa Orcamento 09052009_V36_3" xfId="3470" xr:uid="{00000000-0005-0000-0000-000097150000}"/>
    <cellStyle name="s_Hard Rock_1_Valuation Summary_Fluxo de Caixa Orcamento FINAL_13052009" xfId="3471" xr:uid="{00000000-0005-0000-0000-000098150000}"/>
    <cellStyle name="s_Hard Rock_1_Valuation Summary_FM_dummyV4" xfId="3472" xr:uid="{00000000-0005-0000-0000-000099150000}"/>
    <cellStyle name="s_Hard Rock_1_Valuation Summary_lalur" xfId="3473" xr:uid="{00000000-0005-0000-0000-00009A150000}"/>
    <cellStyle name="s_Hard Rock_1_Valuation Summary_Leasing_V3" xfId="3474" xr:uid="{00000000-0005-0000-0000-00009B150000}"/>
    <cellStyle name="s_Hard Rock_1_Valuation Summary_MODELO PDP III" xfId="3475" xr:uid="{00000000-0005-0000-0000-00009C150000}"/>
    <cellStyle name="s_Hard Rock_1_Valuation Summary_ORÇ_2009" xfId="3476" xr:uid="{00000000-0005-0000-0000-00009D150000}"/>
    <cellStyle name="s_Hard Rock_1_Valuation Summary_Pasta2" xfId="3477" xr:uid="{00000000-0005-0000-0000-00009E150000}"/>
    <cellStyle name="s_Hard Rock_2" xfId="3478" xr:uid="{00000000-0005-0000-0000-00009F150000}"/>
    <cellStyle name="s_Hard Rock_2_Comparativo VP FIN v1_So 2008" xfId="8057" xr:uid="{00000000-0005-0000-0000-0000A0150000}"/>
    <cellStyle name="s_Hard Rock_2_Comparativo VP MKT 2008 v1_So 2008" xfId="8058" xr:uid="{00000000-0005-0000-0000-0000A1150000}"/>
    <cellStyle name="s_Hard Rock_2_Comparativo VP TEC 2008 v1_So 2008" xfId="8059" xr:uid="{00000000-0005-0000-0000-0000A2150000}"/>
    <cellStyle name="s_Hard Rock_2_Comparativo VP TEC 2008_Luiz Sergio" xfId="8060" xr:uid="{00000000-0005-0000-0000-0000A3150000}"/>
    <cellStyle name="s_Hard Rock_2_Cópia de Modelo - Fluxo de Caixa Orcamento 09052009_V36_3" xfId="3479" xr:uid="{00000000-0005-0000-0000-0000A4150000}"/>
    <cellStyle name="s_Hard Rock_2_Fluxo de Caixa Orcamento FINAL_13052009" xfId="3480" xr:uid="{00000000-0005-0000-0000-0000A5150000}"/>
    <cellStyle name="s_Hard Rock_2_FM_dummyV4" xfId="3481" xr:uid="{00000000-0005-0000-0000-0000A6150000}"/>
    <cellStyle name="s_Hard Rock_2_lalur" xfId="3482" xr:uid="{00000000-0005-0000-0000-0000A7150000}"/>
    <cellStyle name="s_Hard Rock_2_Leasing_V3" xfId="3483" xr:uid="{00000000-0005-0000-0000-0000A8150000}"/>
    <cellStyle name="s_Hard Rock_2_MODELO PDP III" xfId="3484" xr:uid="{00000000-0005-0000-0000-0000A9150000}"/>
    <cellStyle name="s_Hard Rock_2_ORÇ_2009" xfId="3485" xr:uid="{00000000-0005-0000-0000-0000AA150000}"/>
    <cellStyle name="s_Hard Rock_2_Pasta2" xfId="3486" xr:uid="{00000000-0005-0000-0000-0000AB150000}"/>
    <cellStyle name="s_Hard Rock_Comparativo VP FIN v1_So 2008" xfId="8061" xr:uid="{00000000-0005-0000-0000-0000AC150000}"/>
    <cellStyle name="s_Hard Rock_Comparativo VP MKT 2008 v1_So 2008" xfId="8062" xr:uid="{00000000-0005-0000-0000-0000AD150000}"/>
    <cellStyle name="s_Hard Rock_Comparativo VP TEC 2008 v1_So 2008" xfId="8063" xr:uid="{00000000-0005-0000-0000-0000AE150000}"/>
    <cellStyle name="s_Hard Rock_Comparativo VP TEC 2008_Luiz Sergio" xfId="8064" xr:uid="{00000000-0005-0000-0000-0000AF150000}"/>
    <cellStyle name="s_Hard Rock_Cópia de Modelo - Fluxo de Caixa Orcamento 09052009_V36_3" xfId="3487" xr:uid="{00000000-0005-0000-0000-0000B0150000}"/>
    <cellStyle name="s_Hard Rock_Fluxo de Caixa Orcamento FINAL_13052009" xfId="3488" xr:uid="{00000000-0005-0000-0000-0000B1150000}"/>
    <cellStyle name="s_Hard Rock_FM_dummyV4" xfId="3489" xr:uid="{00000000-0005-0000-0000-0000B2150000}"/>
    <cellStyle name="s_Hard Rock_lalur" xfId="3490" xr:uid="{00000000-0005-0000-0000-0000B3150000}"/>
    <cellStyle name="s_Hard Rock_Leasing_V3" xfId="3491" xr:uid="{00000000-0005-0000-0000-0000B4150000}"/>
    <cellStyle name="s_Hard Rock_MODELO PDP III" xfId="3492" xr:uid="{00000000-0005-0000-0000-0000B5150000}"/>
    <cellStyle name="s_Hard Rock_ORÇ_2009" xfId="3493" xr:uid="{00000000-0005-0000-0000-0000B6150000}"/>
    <cellStyle name="s_Hard Rock_Pasta2" xfId="3494" xr:uid="{00000000-0005-0000-0000-0000B7150000}"/>
    <cellStyle name="s_HardInc " xfId="3495" xr:uid="{00000000-0005-0000-0000-0000B8150000}"/>
    <cellStyle name="s_HardInc  (2)" xfId="3496" xr:uid="{00000000-0005-0000-0000-0000B9150000}"/>
    <cellStyle name="s_HardInc  (2)_1" xfId="3497" xr:uid="{00000000-0005-0000-0000-0000BA150000}"/>
    <cellStyle name="s_HardInc  (2)_1_Comparativo VP FIN v1_So 2008" xfId="8065" xr:uid="{00000000-0005-0000-0000-0000BB150000}"/>
    <cellStyle name="s_HardInc  (2)_1_Comparativo VP MKT 2008 v1_So 2008" xfId="8066" xr:uid="{00000000-0005-0000-0000-0000BC150000}"/>
    <cellStyle name="s_HardInc  (2)_1_Comparativo VP TEC 2008 v1_So 2008" xfId="8067" xr:uid="{00000000-0005-0000-0000-0000BD150000}"/>
    <cellStyle name="s_HardInc  (2)_1_Comparativo VP TEC 2008_Luiz Sergio" xfId="8068" xr:uid="{00000000-0005-0000-0000-0000BE150000}"/>
    <cellStyle name="s_HardInc  (2)_1_Cópia de Modelo - Fluxo de Caixa Orcamento 09052009_V36_3" xfId="3498" xr:uid="{00000000-0005-0000-0000-0000BF150000}"/>
    <cellStyle name="s_HardInc  (2)_1_Fluxo de Caixa Orcamento FINAL_13052009" xfId="3499" xr:uid="{00000000-0005-0000-0000-0000C0150000}"/>
    <cellStyle name="s_HardInc  (2)_1_FM_dummyV4" xfId="3500" xr:uid="{00000000-0005-0000-0000-0000C1150000}"/>
    <cellStyle name="s_HardInc  (2)_1_lalur" xfId="3501" xr:uid="{00000000-0005-0000-0000-0000C2150000}"/>
    <cellStyle name="s_HardInc  (2)_1_Leasing_V3" xfId="3502" xr:uid="{00000000-0005-0000-0000-0000C3150000}"/>
    <cellStyle name="s_HardInc  (2)_1_MODELO PDP III" xfId="3503" xr:uid="{00000000-0005-0000-0000-0000C4150000}"/>
    <cellStyle name="s_HardInc  (2)_1_ORÇ_2009" xfId="3504" xr:uid="{00000000-0005-0000-0000-0000C5150000}"/>
    <cellStyle name="s_HardInc  (2)_1_Pasta2" xfId="3505" xr:uid="{00000000-0005-0000-0000-0000C6150000}"/>
    <cellStyle name="s_HardInc  (2)_2" xfId="3506" xr:uid="{00000000-0005-0000-0000-0000C7150000}"/>
    <cellStyle name="s_HardInc  (2)_2_Comparativo VP FIN v1_So 2008" xfId="8069" xr:uid="{00000000-0005-0000-0000-0000C8150000}"/>
    <cellStyle name="s_HardInc  (2)_2_Comparativo VP MKT 2008 v1_So 2008" xfId="8070" xr:uid="{00000000-0005-0000-0000-0000C9150000}"/>
    <cellStyle name="s_HardInc  (2)_2_Comparativo VP TEC 2008 v1_So 2008" xfId="8071" xr:uid="{00000000-0005-0000-0000-0000CA150000}"/>
    <cellStyle name="s_HardInc  (2)_2_Comparativo VP TEC 2008_Luiz Sergio" xfId="8072" xr:uid="{00000000-0005-0000-0000-0000CB150000}"/>
    <cellStyle name="s_HardInc  (2)_2_Cópia de Modelo - Fluxo de Caixa Orcamento 09052009_V36_3" xfId="3507" xr:uid="{00000000-0005-0000-0000-0000CC150000}"/>
    <cellStyle name="s_HardInc  (2)_2_Fluxo de Caixa Orcamento FINAL_13052009" xfId="3508" xr:uid="{00000000-0005-0000-0000-0000CD150000}"/>
    <cellStyle name="s_HardInc  (2)_2_FM_dummyV4" xfId="3509" xr:uid="{00000000-0005-0000-0000-0000CE150000}"/>
    <cellStyle name="s_HardInc  (2)_2_lalur" xfId="3510" xr:uid="{00000000-0005-0000-0000-0000CF150000}"/>
    <cellStyle name="s_HardInc  (2)_2_Leasing_V3" xfId="3511" xr:uid="{00000000-0005-0000-0000-0000D0150000}"/>
    <cellStyle name="s_HardInc  (2)_2_MODELO PDP III" xfId="3512" xr:uid="{00000000-0005-0000-0000-0000D1150000}"/>
    <cellStyle name="s_HardInc  (2)_2_ORÇ_2009" xfId="3513" xr:uid="{00000000-0005-0000-0000-0000D2150000}"/>
    <cellStyle name="s_HardInc  (2)_2_Pasta2" xfId="3514" xr:uid="{00000000-0005-0000-0000-0000D3150000}"/>
    <cellStyle name="s_HardInc  (2)_Celtic DCF" xfId="3515" xr:uid="{00000000-0005-0000-0000-0000D4150000}"/>
    <cellStyle name="s_HardInc  (2)_Celtic DCF Inputs" xfId="3516" xr:uid="{00000000-0005-0000-0000-0000D5150000}"/>
    <cellStyle name="s_HardInc  (2)_Celtic DCF Inputs_Comparativo VP FIN v1_So 2008" xfId="8073" xr:uid="{00000000-0005-0000-0000-0000D6150000}"/>
    <cellStyle name="s_HardInc  (2)_Celtic DCF Inputs_Comparativo VP MKT 2008 v1_So 2008" xfId="8074" xr:uid="{00000000-0005-0000-0000-0000D7150000}"/>
    <cellStyle name="s_HardInc  (2)_Celtic DCF Inputs_Comparativo VP TEC 2008 v1_So 2008" xfId="8075" xr:uid="{00000000-0005-0000-0000-0000D8150000}"/>
    <cellStyle name="s_HardInc  (2)_Celtic DCF Inputs_Comparativo VP TEC 2008_Luiz Sergio" xfId="8076" xr:uid="{00000000-0005-0000-0000-0000D9150000}"/>
    <cellStyle name="s_HardInc  (2)_Celtic DCF Inputs_Cópia de Modelo - Fluxo de Caixa Orcamento 09052009_V36_3" xfId="3517" xr:uid="{00000000-0005-0000-0000-0000DA150000}"/>
    <cellStyle name="s_HardInc  (2)_Celtic DCF Inputs_Fluxo de Caixa Orcamento FINAL_13052009" xfId="3518" xr:uid="{00000000-0005-0000-0000-0000DB150000}"/>
    <cellStyle name="s_HardInc  (2)_Celtic DCF Inputs_FM_dummyV4" xfId="3519" xr:uid="{00000000-0005-0000-0000-0000DC150000}"/>
    <cellStyle name="s_HardInc  (2)_Celtic DCF Inputs_lalur" xfId="3520" xr:uid="{00000000-0005-0000-0000-0000DD150000}"/>
    <cellStyle name="s_HardInc  (2)_Celtic DCF Inputs_Leasing_V3" xfId="3521" xr:uid="{00000000-0005-0000-0000-0000DE150000}"/>
    <cellStyle name="s_HardInc  (2)_Celtic DCF Inputs_MODELO PDP III" xfId="3522" xr:uid="{00000000-0005-0000-0000-0000DF150000}"/>
    <cellStyle name="s_HardInc  (2)_Celtic DCF Inputs_ORÇ_2009" xfId="3523" xr:uid="{00000000-0005-0000-0000-0000E0150000}"/>
    <cellStyle name="s_HardInc  (2)_Celtic DCF Inputs_Pasta2" xfId="3524" xr:uid="{00000000-0005-0000-0000-0000E1150000}"/>
    <cellStyle name="s_HardInc  (2)_Celtic DCF_Comparativo VP FIN v1_So 2008" xfId="8077" xr:uid="{00000000-0005-0000-0000-0000E2150000}"/>
    <cellStyle name="s_HardInc  (2)_Celtic DCF_Comparativo VP MKT 2008 v1_So 2008" xfId="8078" xr:uid="{00000000-0005-0000-0000-0000E3150000}"/>
    <cellStyle name="s_HardInc  (2)_Celtic DCF_Comparativo VP TEC 2008 v1_So 2008" xfId="8079" xr:uid="{00000000-0005-0000-0000-0000E4150000}"/>
    <cellStyle name="s_HardInc  (2)_Celtic DCF_Comparativo VP TEC 2008_Luiz Sergio" xfId="8080" xr:uid="{00000000-0005-0000-0000-0000E5150000}"/>
    <cellStyle name="s_HardInc  (2)_Celtic DCF_Cópia de Modelo - Fluxo de Caixa Orcamento 09052009_V36_3" xfId="3525" xr:uid="{00000000-0005-0000-0000-0000E6150000}"/>
    <cellStyle name="s_HardInc  (2)_Celtic DCF_Fluxo de Caixa Orcamento FINAL_13052009" xfId="3526" xr:uid="{00000000-0005-0000-0000-0000E7150000}"/>
    <cellStyle name="s_HardInc  (2)_Celtic DCF_FM_dummyV4" xfId="3527" xr:uid="{00000000-0005-0000-0000-0000E8150000}"/>
    <cellStyle name="s_HardInc  (2)_Celtic DCF_lalur" xfId="3528" xr:uid="{00000000-0005-0000-0000-0000E9150000}"/>
    <cellStyle name="s_HardInc  (2)_Celtic DCF_Leasing_V3" xfId="3529" xr:uid="{00000000-0005-0000-0000-0000EA150000}"/>
    <cellStyle name="s_HardInc  (2)_Celtic DCF_MODELO PDP III" xfId="3530" xr:uid="{00000000-0005-0000-0000-0000EB150000}"/>
    <cellStyle name="s_HardInc  (2)_Celtic DCF_ORÇ_2009" xfId="3531" xr:uid="{00000000-0005-0000-0000-0000EC150000}"/>
    <cellStyle name="s_HardInc  (2)_Celtic DCF_Pasta2" xfId="3532" xr:uid="{00000000-0005-0000-0000-0000ED150000}"/>
    <cellStyle name="s_HardInc  (2)_Comparativo VP FIN v1_So 2008" xfId="8081" xr:uid="{00000000-0005-0000-0000-0000EE150000}"/>
    <cellStyle name="s_HardInc  (2)_Comparativo VP MKT 2008 v1_So 2008" xfId="8082" xr:uid="{00000000-0005-0000-0000-0000EF150000}"/>
    <cellStyle name="s_HardInc  (2)_Comparativo VP TEC 2008 v1_So 2008" xfId="8083" xr:uid="{00000000-0005-0000-0000-0000F0150000}"/>
    <cellStyle name="s_HardInc  (2)_Comparativo VP TEC 2008_Luiz Sergio" xfId="8084" xr:uid="{00000000-0005-0000-0000-0000F1150000}"/>
    <cellStyle name="s_HardInc  (2)_Cópia de Modelo - Fluxo de Caixa Orcamento 09052009_V36_3" xfId="3533" xr:uid="{00000000-0005-0000-0000-0000F2150000}"/>
    <cellStyle name="s_HardInc  (2)_Fluxo de Caixa Orcamento FINAL_13052009" xfId="3534" xr:uid="{00000000-0005-0000-0000-0000F3150000}"/>
    <cellStyle name="s_HardInc  (2)_FM_dummyV4" xfId="3535" xr:uid="{00000000-0005-0000-0000-0000F4150000}"/>
    <cellStyle name="s_HardInc  (2)_lalur" xfId="3536" xr:uid="{00000000-0005-0000-0000-0000F5150000}"/>
    <cellStyle name="s_HardInc  (2)_Leasing_V3" xfId="3537" xr:uid="{00000000-0005-0000-0000-0000F6150000}"/>
    <cellStyle name="s_HardInc  (2)_MODELO PDP III" xfId="3538" xr:uid="{00000000-0005-0000-0000-0000F7150000}"/>
    <cellStyle name="s_HardInc  (2)_ORÇ_2009" xfId="3539" xr:uid="{00000000-0005-0000-0000-0000F8150000}"/>
    <cellStyle name="s_HardInc  (2)_Pasta2" xfId="3540" xr:uid="{00000000-0005-0000-0000-0000F9150000}"/>
    <cellStyle name="s_HardInc  (2)_Valuation Summary" xfId="3541" xr:uid="{00000000-0005-0000-0000-0000FA150000}"/>
    <cellStyle name="s_HardInc  (2)_Valuation Summary_Comparativo VP FIN v1_So 2008" xfId="8085" xr:uid="{00000000-0005-0000-0000-0000FB150000}"/>
    <cellStyle name="s_HardInc  (2)_Valuation Summary_Comparativo VP MKT 2008 v1_So 2008" xfId="8086" xr:uid="{00000000-0005-0000-0000-0000FC150000}"/>
    <cellStyle name="s_HardInc  (2)_Valuation Summary_Comparativo VP TEC 2008 v1_So 2008" xfId="8087" xr:uid="{00000000-0005-0000-0000-0000FD150000}"/>
    <cellStyle name="s_HardInc  (2)_Valuation Summary_Comparativo VP TEC 2008_Luiz Sergio" xfId="8088" xr:uid="{00000000-0005-0000-0000-0000FE150000}"/>
    <cellStyle name="s_HardInc  (2)_Valuation Summary_Cópia de Modelo - Fluxo de Caixa Orcamento 09052009_V36_3" xfId="3542" xr:uid="{00000000-0005-0000-0000-0000FF150000}"/>
    <cellStyle name="s_HardInc  (2)_Valuation Summary_Fluxo de Caixa Orcamento FINAL_13052009" xfId="3543" xr:uid="{00000000-0005-0000-0000-000000160000}"/>
    <cellStyle name="s_HardInc  (2)_Valuation Summary_FM_dummyV4" xfId="3544" xr:uid="{00000000-0005-0000-0000-000001160000}"/>
    <cellStyle name="s_HardInc  (2)_Valuation Summary_lalur" xfId="3545" xr:uid="{00000000-0005-0000-0000-000002160000}"/>
    <cellStyle name="s_HardInc  (2)_Valuation Summary_Leasing_V3" xfId="3546" xr:uid="{00000000-0005-0000-0000-000003160000}"/>
    <cellStyle name="s_HardInc  (2)_Valuation Summary_MODELO PDP III" xfId="3547" xr:uid="{00000000-0005-0000-0000-000004160000}"/>
    <cellStyle name="s_HardInc  (2)_Valuation Summary_ORÇ_2009" xfId="3548" xr:uid="{00000000-0005-0000-0000-000005160000}"/>
    <cellStyle name="s_HardInc  (2)_Valuation Summary_Pasta2" xfId="3549" xr:uid="{00000000-0005-0000-0000-000006160000}"/>
    <cellStyle name="s_HardInc _Celtic DCF" xfId="3550" xr:uid="{00000000-0005-0000-0000-000007160000}"/>
    <cellStyle name="s_HardInc _Celtic DCF Inputs" xfId="3551" xr:uid="{00000000-0005-0000-0000-000008160000}"/>
    <cellStyle name="s_HardInc _Celtic DCF Inputs_Comparativo VP FIN v1_So 2008" xfId="8089" xr:uid="{00000000-0005-0000-0000-000009160000}"/>
    <cellStyle name="s_HardInc _Celtic DCF Inputs_Comparativo VP MKT 2008 v1_So 2008" xfId="8090" xr:uid="{00000000-0005-0000-0000-00000A160000}"/>
    <cellStyle name="s_HardInc _Celtic DCF Inputs_Comparativo VP TEC 2008 v1_So 2008" xfId="8091" xr:uid="{00000000-0005-0000-0000-00000B160000}"/>
    <cellStyle name="s_HardInc _Celtic DCF Inputs_Comparativo VP TEC 2008_Luiz Sergio" xfId="8092" xr:uid="{00000000-0005-0000-0000-00000C160000}"/>
    <cellStyle name="s_HardInc _Celtic DCF Inputs_Cópia de Modelo - Fluxo de Caixa Orcamento 09052009_V36_3" xfId="3552" xr:uid="{00000000-0005-0000-0000-00000D160000}"/>
    <cellStyle name="s_HardInc _Celtic DCF Inputs_Fluxo de Caixa Orcamento FINAL_13052009" xfId="3553" xr:uid="{00000000-0005-0000-0000-00000E160000}"/>
    <cellStyle name="s_HardInc _Celtic DCF Inputs_FM_dummyV4" xfId="3554" xr:uid="{00000000-0005-0000-0000-00000F160000}"/>
    <cellStyle name="s_HardInc _Celtic DCF Inputs_lalur" xfId="3555" xr:uid="{00000000-0005-0000-0000-000010160000}"/>
    <cellStyle name="s_HardInc _Celtic DCF Inputs_Leasing_V3" xfId="3556" xr:uid="{00000000-0005-0000-0000-000011160000}"/>
    <cellStyle name="s_HardInc _Celtic DCF Inputs_MODELO PDP III" xfId="3557" xr:uid="{00000000-0005-0000-0000-000012160000}"/>
    <cellStyle name="s_HardInc _Celtic DCF Inputs_ORÇ_2009" xfId="3558" xr:uid="{00000000-0005-0000-0000-000013160000}"/>
    <cellStyle name="s_HardInc _Celtic DCF Inputs_Pasta2" xfId="3559" xr:uid="{00000000-0005-0000-0000-000014160000}"/>
    <cellStyle name="s_HardInc _Celtic DCF_Comparativo VP FIN v1_So 2008" xfId="8093" xr:uid="{00000000-0005-0000-0000-000015160000}"/>
    <cellStyle name="s_HardInc _Celtic DCF_Comparativo VP MKT 2008 v1_So 2008" xfId="8094" xr:uid="{00000000-0005-0000-0000-000016160000}"/>
    <cellStyle name="s_HardInc _Celtic DCF_Comparativo VP TEC 2008 v1_So 2008" xfId="8095" xr:uid="{00000000-0005-0000-0000-000017160000}"/>
    <cellStyle name="s_HardInc _Celtic DCF_Comparativo VP TEC 2008_Luiz Sergio" xfId="8096" xr:uid="{00000000-0005-0000-0000-000018160000}"/>
    <cellStyle name="s_HardInc _Celtic DCF_Cópia de Modelo - Fluxo de Caixa Orcamento 09052009_V36_3" xfId="3560" xr:uid="{00000000-0005-0000-0000-000019160000}"/>
    <cellStyle name="s_HardInc _Celtic DCF_Fluxo de Caixa Orcamento FINAL_13052009" xfId="3561" xr:uid="{00000000-0005-0000-0000-00001A160000}"/>
    <cellStyle name="s_HardInc _Celtic DCF_FM_dummyV4" xfId="3562" xr:uid="{00000000-0005-0000-0000-00001B160000}"/>
    <cellStyle name="s_HardInc _Celtic DCF_lalur" xfId="3563" xr:uid="{00000000-0005-0000-0000-00001C160000}"/>
    <cellStyle name="s_HardInc _Celtic DCF_Leasing_V3" xfId="3564" xr:uid="{00000000-0005-0000-0000-00001D160000}"/>
    <cellStyle name="s_HardInc _Celtic DCF_MODELO PDP III" xfId="3565" xr:uid="{00000000-0005-0000-0000-00001E160000}"/>
    <cellStyle name="s_HardInc _Celtic DCF_ORÇ_2009" xfId="3566" xr:uid="{00000000-0005-0000-0000-00001F160000}"/>
    <cellStyle name="s_HardInc _Celtic DCF_Pasta2" xfId="3567" xr:uid="{00000000-0005-0000-0000-000020160000}"/>
    <cellStyle name="s_HardInc _Comparativo VP FIN v1_So 2008" xfId="8097" xr:uid="{00000000-0005-0000-0000-000021160000}"/>
    <cellStyle name="s_HardInc _Comparativo VP MKT 2008 v1_So 2008" xfId="8098" xr:uid="{00000000-0005-0000-0000-000022160000}"/>
    <cellStyle name="s_HardInc _Comparativo VP TEC 2008 v1_So 2008" xfId="8099" xr:uid="{00000000-0005-0000-0000-000023160000}"/>
    <cellStyle name="s_HardInc _Comparativo VP TEC 2008_Luiz Sergio" xfId="8100" xr:uid="{00000000-0005-0000-0000-000024160000}"/>
    <cellStyle name="s_HardInc _Cópia de Modelo - Fluxo de Caixa Orcamento 09052009_V36_3" xfId="3568" xr:uid="{00000000-0005-0000-0000-000025160000}"/>
    <cellStyle name="s_HardInc _Fluxo de Caixa Orcamento FINAL_13052009" xfId="3569" xr:uid="{00000000-0005-0000-0000-000026160000}"/>
    <cellStyle name="s_HardInc _FM_dummyV4" xfId="3570" xr:uid="{00000000-0005-0000-0000-000027160000}"/>
    <cellStyle name="s_HardInc _lalur" xfId="3571" xr:uid="{00000000-0005-0000-0000-000028160000}"/>
    <cellStyle name="s_HardInc _Leasing_V3" xfId="3572" xr:uid="{00000000-0005-0000-0000-000029160000}"/>
    <cellStyle name="s_HardInc _MODELO PDP III" xfId="3573" xr:uid="{00000000-0005-0000-0000-00002A160000}"/>
    <cellStyle name="s_HardInc _ORÇ_2009" xfId="3574" xr:uid="{00000000-0005-0000-0000-00002B160000}"/>
    <cellStyle name="s_HardInc _Pasta2" xfId="3575" xr:uid="{00000000-0005-0000-0000-00002C160000}"/>
    <cellStyle name="s_HardInc _Valuation Summary" xfId="3576" xr:uid="{00000000-0005-0000-0000-00002D160000}"/>
    <cellStyle name="s_HardInc _Valuation Summary_Comparativo VP FIN v1_So 2008" xfId="8101" xr:uid="{00000000-0005-0000-0000-00002E160000}"/>
    <cellStyle name="s_HardInc _Valuation Summary_Comparativo VP MKT 2008 v1_So 2008" xfId="8102" xr:uid="{00000000-0005-0000-0000-00002F160000}"/>
    <cellStyle name="s_HardInc _Valuation Summary_Comparativo VP TEC 2008 v1_So 2008" xfId="8103" xr:uid="{00000000-0005-0000-0000-000030160000}"/>
    <cellStyle name="s_HardInc _Valuation Summary_Comparativo VP TEC 2008_Luiz Sergio" xfId="8104" xr:uid="{00000000-0005-0000-0000-000031160000}"/>
    <cellStyle name="s_HardInc _Valuation Summary_Cópia de Modelo - Fluxo de Caixa Orcamento 09052009_V36_3" xfId="3577" xr:uid="{00000000-0005-0000-0000-000032160000}"/>
    <cellStyle name="s_HardInc _Valuation Summary_Fluxo de Caixa Orcamento FINAL_13052009" xfId="3578" xr:uid="{00000000-0005-0000-0000-000033160000}"/>
    <cellStyle name="s_HardInc _Valuation Summary_FM_dummyV4" xfId="3579" xr:uid="{00000000-0005-0000-0000-000034160000}"/>
    <cellStyle name="s_HardInc _Valuation Summary_lalur" xfId="3580" xr:uid="{00000000-0005-0000-0000-000035160000}"/>
    <cellStyle name="s_HardInc _Valuation Summary_Leasing_V3" xfId="3581" xr:uid="{00000000-0005-0000-0000-000036160000}"/>
    <cellStyle name="s_HardInc _Valuation Summary_MODELO PDP III" xfId="3582" xr:uid="{00000000-0005-0000-0000-000037160000}"/>
    <cellStyle name="s_HardInc _Valuation Summary_ORÇ_2009" xfId="3583" xr:uid="{00000000-0005-0000-0000-000038160000}"/>
    <cellStyle name="s_HardInc _Valuation Summary_Pasta2" xfId="3584" xr:uid="{00000000-0005-0000-0000-000039160000}"/>
    <cellStyle name="s_Has-Gets (2)" xfId="3585" xr:uid="{00000000-0005-0000-0000-00003A160000}"/>
    <cellStyle name="s_Has-Gets (2)_1" xfId="3586" xr:uid="{00000000-0005-0000-0000-00003B160000}"/>
    <cellStyle name="s_Has-Gets (2)_1_Comparativo VP FIN v1_So 2008" xfId="8105" xr:uid="{00000000-0005-0000-0000-00003C160000}"/>
    <cellStyle name="s_Has-Gets (2)_1_Comparativo VP MKT 2008 v1_So 2008" xfId="8106" xr:uid="{00000000-0005-0000-0000-00003D160000}"/>
    <cellStyle name="s_Has-Gets (2)_1_Comparativo VP TEC 2008 v1_So 2008" xfId="8107" xr:uid="{00000000-0005-0000-0000-00003E160000}"/>
    <cellStyle name="s_Has-Gets (2)_1_Comparativo VP TEC 2008_Luiz Sergio" xfId="8108" xr:uid="{00000000-0005-0000-0000-00003F160000}"/>
    <cellStyle name="s_Has-Gets (2)_1_Cópia de Modelo - Fluxo de Caixa Orcamento 09052009_V36_3" xfId="3587" xr:uid="{00000000-0005-0000-0000-000040160000}"/>
    <cellStyle name="s_Has-Gets (2)_1_Fluxo de Caixa Orcamento FINAL_13052009" xfId="3588" xr:uid="{00000000-0005-0000-0000-000041160000}"/>
    <cellStyle name="s_Has-Gets (2)_1_FM_dummyV4" xfId="3589" xr:uid="{00000000-0005-0000-0000-000042160000}"/>
    <cellStyle name="s_Has-Gets (2)_1_lalur" xfId="3590" xr:uid="{00000000-0005-0000-0000-000043160000}"/>
    <cellStyle name="s_Has-Gets (2)_1_Leasing_V3" xfId="3591" xr:uid="{00000000-0005-0000-0000-000044160000}"/>
    <cellStyle name="s_Has-Gets (2)_1_MODELO PDP III" xfId="3592" xr:uid="{00000000-0005-0000-0000-000045160000}"/>
    <cellStyle name="s_Has-Gets (2)_1_ORÇ_2009" xfId="3593" xr:uid="{00000000-0005-0000-0000-000046160000}"/>
    <cellStyle name="s_Has-Gets (2)_1_Pasta2" xfId="3594" xr:uid="{00000000-0005-0000-0000-000047160000}"/>
    <cellStyle name="s_Has-Gets (2)_Comparativo VP FIN v1_So 2008" xfId="8109" xr:uid="{00000000-0005-0000-0000-000048160000}"/>
    <cellStyle name="s_Has-Gets (2)_Comparativo VP MKT 2008 v1_So 2008" xfId="8110" xr:uid="{00000000-0005-0000-0000-000049160000}"/>
    <cellStyle name="s_Has-Gets (2)_Comparativo VP TEC 2008 v1_So 2008" xfId="8111" xr:uid="{00000000-0005-0000-0000-00004A160000}"/>
    <cellStyle name="s_Has-Gets (2)_Comparativo VP TEC 2008_Luiz Sergio" xfId="8112" xr:uid="{00000000-0005-0000-0000-00004B160000}"/>
    <cellStyle name="s_Has-Gets (2)_Cópia de Modelo - Fluxo de Caixa Orcamento 09052009_V36_3" xfId="3595" xr:uid="{00000000-0005-0000-0000-00004C160000}"/>
    <cellStyle name="s_Has-Gets (2)_Fluxo de Caixa Orcamento FINAL_13052009" xfId="3596" xr:uid="{00000000-0005-0000-0000-00004D160000}"/>
    <cellStyle name="s_Has-Gets (2)_FM_dummyV4" xfId="3597" xr:uid="{00000000-0005-0000-0000-00004E160000}"/>
    <cellStyle name="s_Has-Gets (2)_lalur" xfId="3598" xr:uid="{00000000-0005-0000-0000-00004F160000}"/>
    <cellStyle name="s_Has-Gets (2)_Leasing_V3" xfId="3599" xr:uid="{00000000-0005-0000-0000-000050160000}"/>
    <cellStyle name="s_Has-Gets (2)_MODELO PDP III" xfId="3600" xr:uid="{00000000-0005-0000-0000-000051160000}"/>
    <cellStyle name="s_Has-Gets (2)_ORÇ_2009" xfId="3601" xr:uid="{00000000-0005-0000-0000-000052160000}"/>
    <cellStyle name="s_Has-Gets (2)_Pasta2" xfId="3602" xr:uid="{00000000-0005-0000-0000-000053160000}"/>
    <cellStyle name="s_Hist Graph" xfId="3603" xr:uid="{00000000-0005-0000-0000-000054160000}"/>
    <cellStyle name="s_Hist Graph_1" xfId="3604" xr:uid="{00000000-0005-0000-0000-000055160000}"/>
    <cellStyle name="s_Hist Graph_1_Comparativo VP FIN v1_So 2008" xfId="8113" xr:uid="{00000000-0005-0000-0000-000056160000}"/>
    <cellStyle name="s_Hist Graph_1_Comparativo VP MKT 2008 v1_So 2008" xfId="8114" xr:uid="{00000000-0005-0000-0000-000057160000}"/>
    <cellStyle name="s_Hist Graph_1_Comparativo VP TEC 2008 v1_So 2008" xfId="8115" xr:uid="{00000000-0005-0000-0000-000058160000}"/>
    <cellStyle name="s_Hist Graph_1_Comparativo VP TEC 2008_Luiz Sergio" xfId="8116" xr:uid="{00000000-0005-0000-0000-000059160000}"/>
    <cellStyle name="s_Hist Graph_1_Cópia de Modelo - Fluxo de Caixa Orcamento 09052009_V36_3" xfId="3605" xr:uid="{00000000-0005-0000-0000-00005A160000}"/>
    <cellStyle name="s_Hist Graph_1_Fluxo de Caixa Orcamento FINAL_13052009" xfId="3606" xr:uid="{00000000-0005-0000-0000-00005B160000}"/>
    <cellStyle name="s_Hist Graph_1_FM_dummyV4" xfId="3607" xr:uid="{00000000-0005-0000-0000-00005C160000}"/>
    <cellStyle name="s_Hist Graph_1_lalur" xfId="3608" xr:uid="{00000000-0005-0000-0000-00005D160000}"/>
    <cellStyle name="s_Hist Graph_1_Leasing_V3" xfId="3609" xr:uid="{00000000-0005-0000-0000-00005E160000}"/>
    <cellStyle name="s_Hist Graph_1_MODELO PDP III" xfId="3610" xr:uid="{00000000-0005-0000-0000-00005F160000}"/>
    <cellStyle name="s_Hist Graph_1_ORÇ_2009" xfId="3611" xr:uid="{00000000-0005-0000-0000-000060160000}"/>
    <cellStyle name="s_Hist Graph_1_Pasta2" xfId="3612" xr:uid="{00000000-0005-0000-0000-000061160000}"/>
    <cellStyle name="s_Hist Graph_2" xfId="3613" xr:uid="{00000000-0005-0000-0000-000062160000}"/>
    <cellStyle name="s_Hist Graph_2_Comparativo VP FIN v1_So 2008" xfId="8117" xr:uid="{00000000-0005-0000-0000-000063160000}"/>
    <cellStyle name="s_Hist Graph_2_Comparativo VP MKT 2008 v1_So 2008" xfId="8118" xr:uid="{00000000-0005-0000-0000-000064160000}"/>
    <cellStyle name="s_Hist Graph_2_Comparativo VP TEC 2008 v1_So 2008" xfId="8119" xr:uid="{00000000-0005-0000-0000-000065160000}"/>
    <cellStyle name="s_Hist Graph_2_Comparativo VP TEC 2008_Luiz Sergio" xfId="8120" xr:uid="{00000000-0005-0000-0000-000066160000}"/>
    <cellStyle name="s_Hist Graph_2_Cópia de Modelo - Fluxo de Caixa Orcamento 09052009_V36_3" xfId="3614" xr:uid="{00000000-0005-0000-0000-000067160000}"/>
    <cellStyle name="s_Hist Graph_2_Fluxo de Caixa Orcamento FINAL_13052009" xfId="3615" xr:uid="{00000000-0005-0000-0000-000068160000}"/>
    <cellStyle name="s_Hist Graph_2_FM_dummyV4" xfId="3616" xr:uid="{00000000-0005-0000-0000-000069160000}"/>
    <cellStyle name="s_Hist Graph_2_lalur" xfId="3617" xr:uid="{00000000-0005-0000-0000-00006A160000}"/>
    <cellStyle name="s_Hist Graph_2_Leasing_V3" xfId="3618" xr:uid="{00000000-0005-0000-0000-00006B160000}"/>
    <cellStyle name="s_Hist Graph_2_MODELO PDP III" xfId="3619" xr:uid="{00000000-0005-0000-0000-00006C160000}"/>
    <cellStyle name="s_Hist Graph_2_ORÇ_2009" xfId="3620" xr:uid="{00000000-0005-0000-0000-00006D160000}"/>
    <cellStyle name="s_Hist Graph_2_Pasta2" xfId="3621" xr:uid="{00000000-0005-0000-0000-00006E160000}"/>
    <cellStyle name="s_Hist Graph_Comparativo VP FIN v1_So 2008" xfId="8121" xr:uid="{00000000-0005-0000-0000-00006F160000}"/>
    <cellStyle name="s_Hist Graph_Comparativo VP MKT 2008 v1_So 2008" xfId="8122" xr:uid="{00000000-0005-0000-0000-000070160000}"/>
    <cellStyle name="s_Hist Graph_Comparativo VP TEC 2008 v1_So 2008" xfId="8123" xr:uid="{00000000-0005-0000-0000-000071160000}"/>
    <cellStyle name="s_Hist Graph_Comparativo VP TEC 2008_Luiz Sergio" xfId="8124" xr:uid="{00000000-0005-0000-0000-000072160000}"/>
    <cellStyle name="s_Hist Graph_Cópia de Modelo - Fluxo de Caixa Orcamento 09052009_V36_3" xfId="3622" xr:uid="{00000000-0005-0000-0000-000073160000}"/>
    <cellStyle name="s_Hist Graph_Fluxo de Caixa Orcamento FINAL_13052009" xfId="3623" xr:uid="{00000000-0005-0000-0000-000074160000}"/>
    <cellStyle name="s_Hist Graph_FM_dummyV4" xfId="3624" xr:uid="{00000000-0005-0000-0000-000075160000}"/>
    <cellStyle name="s_Hist Graph_lalur" xfId="3625" xr:uid="{00000000-0005-0000-0000-000076160000}"/>
    <cellStyle name="s_Hist Graph_Leasing_V3" xfId="3626" xr:uid="{00000000-0005-0000-0000-000077160000}"/>
    <cellStyle name="s_Hist Graph_MODELO PDP III" xfId="3627" xr:uid="{00000000-0005-0000-0000-000078160000}"/>
    <cellStyle name="s_Hist Graph_ORÇ_2009" xfId="3628" xr:uid="{00000000-0005-0000-0000-000079160000}"/>
    <cellStyle name="s_Hist Graph_Pasta2" xfId="3629" xr:uid="{00000000-0005-0000-0000-00007A160000}"/>
    <cellStyle name="s_Hist Inputs" xfId="3630" xr:uid="{00000000-0005-0000-0000-00007B160000}"/>
    <cellStyle name="s_Hist Inputs (2)" xfId="3631" xr:uid="{00000000-0005-0000-0000-00007C160000}"/>
    <cellStyle name="s_Hist Inputs (2)_1" xfId="3632" xr:uid="{00000000-0005-0000-0000-00007D160000}"/>
    <cellStyle name="s_Hist Inputs (2)_1_Comparativo VP FIN v1_So 2008" xfId="8125" xr:uid="{00000000-0005-0000-0000-00007E160000}"/>
    <cellStyle name="s_Hist Inputs (2)_1_Comparativo VP MKT 2008 v1_So 2008" xfId="8126" xr:uid="{00000000-0005-0000-0000-00007F160000}"/>
    <cellStyle name="s_Hist Inputs (2)_1_Comparativo VP TEC 2008 v1_So 2008" xfId="8127" xr:uid="{00000000-0005-0000-0000-000080160000}"/>
    <cellStyle name="s_Hist Inputs (2)_1_Comparativo VP TEC 2008_Luiz Sergio" xfId="8128" xr:uid="{00000000-0005-0000-0000-000081160000}"/>
    <cellStyle name="s_Hist Inputs (2)_1_Cópia de Modelo - Fluxo de Caixa Orcamento 09052009_V36_3" xfId="3633" xr:uid="{00000000-0005-0000-0000-000082160000}"/>
    <cellStyle name="s_Hist Inputs (2)_1_Fluxo de Caixa Orcamento FINAL_13052009" xfId="3634" xr:uid="{00000000-0005-0000-0000-000083160000}"/>
    <cellStyle name="s_Hist Inputs (2)_1_FM_dummyV4" xfId="3635" xr:uid="{00000000-0005-0000-0000-000084160000}"/>
    <cellStyle name="s_Hist Inputs (2)_1_lalur" xfId="3636" xr:uid="{00000000-0005-0000-0000-000085160000}"/>
    <cellStyle name="s_Hist Inputs (2)_1_Leasing_V3" xfId="3637" xr:uid="{00000000-0005-0000-0000-000086160000}"/>
    <cellStyle name="s_Hist Inputs (2)_1_MODELO PDP III" xfId="3638" xr:uid="{00000000-0005-0000-0000-000087160000}"/>
    <cellStyle name="s_Hist Inputs (2)_1_ORÇ_2009" xfId="3639" xr:uid="{00000000-0005-0000-0000-000088160000}"/>
    <cellStyle name="s_Hist Inputs (2)_1_Pasta2" xfId="3640" xr:uid="{00000000-0005-0000-0000-000089160000}"/>
    <cellStyle name="s_Hist Inputs (2)_Comparativo VP FIN v1_So 2008" xfId="8129" xr:uid="{00000000-0005-0000-0000-00008A160000}"/>
    <cellStyle name="s_Hist Inputs (2)_Comparativo VP MKT 2008 v1_So 2008" xfId="8130" xr:uid="{00000000-0005-0000-0000-00008B160000}"/>
    <cellStyle name="s_Hist Inputs (2)_Comparativo VP TEC 2008 v1_So 2008" xfId="8131" xr:uid="{00000000-0005-0000-0000-00008C160000}"/>
    <cellStyle name="s_Hist Inputs (2)_Comparativo VP TEC 2008_Luiz Sergio" xfId="8132" xr:uid="{00000000-0005-0000-0000-00008D160000}"/>
    <cellStyle name="s_Hist Inputs (2)_Cópia de Modelo - Fluxo de Caixa Orcamento 09052009_V36_3" xfId="3641" xr:uid="{00000000-0005-0000-0000-00008E160000}"/>
    <cellStyle name="s_Hist Inputs (2)_Fluxo de Caixa Orcamento FINAL_13052009" xfId="3642" xr:uid="{00000000-0005-0000-0000-00008F160000}"/>
    <cellStyle name="s_Hist Inputs (2)_FM_dummyV4" xfId="3643" xr:uid="{00000000-0005-0000-0000-000090160000}"/>
    <cellStyle name="s_Hist Inputs (2)_lalur" xfId="3644" xr:uid="{00000000-0005-0000-0000-000091160000}"/>
    <cellStyle name="s_Hist Inputs (2)_Leasing_V3" xfId="3645" xr:uid="{00000000-0005-0000-0000-000092160000}"/>
    <cellStyle name="s_Hist Inputs (2)_MODELO PDP III" xfId="3646" xr:uid="{00000000-0005-0000-0000-000093160000}"/>
    <cellStyle name="s_Hist Inputs (2)_ORÇ_2009" xfId="3647" xr:uid="{00000000-0005-0000-0000-000094160000}"/>
    <cellStyle name="s_Hist Inputs (2)_Pasta2" xfId="3648" xr:uid="{00000000-0005-0000-0000-000095160000}"/>
    <cellStyle name="s_Hist Inputs_1" xfId="3649" xr:uid="{00000000-0005-0000-0000-000096160000}"/>
    <cellStyle name="s_Hist Inputs_1_AM0909" xfId="3650" xr:uid="{00000000-0005-0000-0000-000097160000}"/>
    <cellStyle name="s_Hist Inputs_1_AM0909_Comparativo VP FIN v1_So 2008" xfId="8133" xr:uid="{00000000-0005-0000-0000-000098160000}"/>
    <cellStyle name="s_Hist Inputs_1_AM0909_Comparativo VP MKT 2008 v1_So 2008" xfId="8134" xr:uid="{00000000-0005-0000-0000-000099160000}"/>
    <cellStyle name="s_Hist Inputs_1_AM0909_Comparativo VP TEC 2008 v1_So 2008" xfId="8135" xr:uid="{00000000-0005-0000-0000-00009A160000}"/>
    <cellStyle name="s_Hist Inputs_1_AM0909_Comparativo VP TEC 2008_Luiz Sergio" xfId="8136" xr:uid="{00000000-0005-0000-0000-00009B160000}"/>
    <cellStyle name="s_Hist Inputs_1_AM0909_Cópia de Modelo - Fluxo de Caixa Orcamento 09052009_V36_3" xfId="3651" xr:uid="{00000000-0005-0000-0000-00009C160000}"/>
    <cellStyle name="s_Hist Inputs_1_AM0909_Fluxo de Caixa Orcamento FINAL_13052009" xfId="3652" xr:uid="{00000000-0005-0000-0000-00009D160000}"/>
    <cellStyle name="s_Hist Inputs_1_AM0909_FM_dummyV4" xfId="3653" xr:uid="{00000000-0005-0000-0000-00009E160000}"/>
    <cellStyle name="s_Hist Inputs_1_AM0909_lalur" xfId="3654" xr:uid="{00000000-0005-0000-0000-00009F160000}"/>
    <cellStyle name="s_Hist Inputs_1_AM0909_Leasing_V3" xfId="3655" xr:uid="{00000000-0005-0000-0000-0000A0160000}"/>
    <cellStyle name="s_Hist Inputs_1_AM0909_MODELO PDP III" xfId="3656" xr:uid="{00000000-0005-0000-0000-0000A1160000}"/>
    <cellStyle name="s_Hist Inputs_1_AM0909_ORÇ_2009" xfId="3657" xr:uid="{00000000-0005-0000-0000-0000A2160000}"/>
    <cellStyle name="s_Hist Inputs_1_AM0909_Pasta2" xfId="3658" xr:uid="{00000000-0005-0000-0000-0000A3160000}"/>
    <cellStyle name="s_Hist Inputs_1_Brenner" xfId="3659" xr:uid="{00000000-0005-0000-0000-0000A4160000}"/>
    <cellStyle name="s_Hist Inputs_1_Brenner_Comparativo VP FIN v1_So 2008" xfId="8137" xr:uid="{00000000-0005-0000-0000-0000A5160000}"/>
    <cellStyle name="s_Hist Inputs_1_Brenner_Comparativo VP MKT 2008 v1_So 2008" xfId="8138" xr:uid="{00000000-0005-0000-0000-0000A6160000}"/>
    <cellStyle name="s_Hist Inputs_1_Brenner_Comparativo VP TEC 2008 v1_So 2008" xfId="8139" xr:uid="{00000000-0005-0000-0000-0000A7160000}"/>
    <cellStyle name="s_Hist Inputs_1_Brenner_Comparativo VP TEC 2008_Luiz Sergio" xfId="8140" xr:uid="{00000000-0005-0000-0000-0000A8160000}"/>
    <cellStyle name="s_Hist Inputs_1_Brenner_Cópia de Modelo - Fluxo de Caixa Orcamento 09052009_V36_3" xfId="3660" xr:uid="{00000000-0005-0000-0000-0000A9160000}"/>
    <cellStyle name="s_Hist Inputs_1_Brenner_Fluxo de Caixa Orcamento FINAL_13052009" xfId="3661" xr:uid="{00000000-0005-0000-0000-0000AA160000}"/>
    <cellStyle name="s_Hist Inputs_1_Brenner_FM_dummyV4" xfId="3662" xr:uid="{00000000-0005-0000-0000-0000AB160000}"/>
    <cellStyle name="s_Hist Inputs_1_Brenner_lalur" xfId="3663" xr:uid="{00000000-0005-0000-0000-0000AC160000}"/>
    <cellStyle name="s_Hist Inputs_1_Brenner_Leasing_V3" xfId="3664" xr:uid="{00000000-0005-0000-0000-0000AD160000}"/>
    <cellStyle name="s_Hist Inputs_1_Brenner_MODELO PDP III" xfId="3665" xr:uid="{00000000-0005-0000-0000-0000AE160000}"/>
    <cellStyle name="s_Hist Inputs_1_Brenner_ORÇ_2009" xfId="3666" xr:uid="{00000000-0005-0000-0000-0000AF160000}"/>
    <cellStyle name="s_Hist Inputs_1_Brenner_Pasta2" xfId="3667" xr:uid="{00000000-0005-0000-0000-0000B0160000}"/>
    <cellStyle name="s_Hist Inputs_1_Comparativo VP FIN v1_So 2008" xfId="8141" xr:uid="{00000000-0005-0000-0000-0000B1160000}"/>
    <cellStyle name="s_Hist Inputs_1_Comparativo VP MKT 2008 v1_So 2008" xfId="8142" xr:uid="{00000000-0005-0000-0000-0000B2160000}"/>
    <cellStyle name="s_Hist Inputs_1_Comparativo VP TEC 2008 v1_So 2008" xfId="8143" xr:uid="{00000000-0005-0000-0000-0000B3160000}"/>
    <cellStyle name="s_Hist Inputs_1_Comparativo VP TEC 2008_Luiz Sergio" xfId="8144" xr:uid="{00000000-0005-0000-0000-0000B4160000}"/>
    <cellStyle name="s_Hist Inputs_1_Cópia de Modelo - Fluxo de Caixa Orcamento 09052009_V36_3" xfId="3668" xr:uid="{00000000-0005-0000-0000-0000B5160000}"/>
    <cellStyle name="s_Hist Inputs_1_Fluxo de Caixa Orcamento FINAL_13052009" xfId="3669" xr:uid="{00000000-0005-0000-0000-0000B6160000}"/>
    <cellStyle name="s_Hist Inputs_1_FM_dummyV4" xfId="3670" xr:uid="{00000000-0005-0000-0000-0000B7160000}"/>
    <cellStyle name="s_Hist Inputs_1_lalur" xfId="3671" xr:uid="{00000000-0005-0000-0000-0000B8160000}"/>
    <cellStyle name="s_Hist Inputs_1_Leasing_V3" xfId="3672" xr:uid="{00000000-0005-0000-0000-0000B9160000}"/>
    <cellStyle name="s_Hist Inputs_1_MODELO PDP III" xfId="3673" xr:uid="{00000000-0005-0000-0000-0000BA160000}"/>
    <cellStyle name="s_Hist Inputs_1_ORÇ_2009" xfId="3674" xr:uid="{00000000-0005-0000-0000-0000BB160000}"/>
    <cellStyle name="s_Hist Inputs_1_Pasta2" xfId="3675" xr:uid="{00000000-0005-0000-0000-0000BC160000}"/>
    <cellStyle name="s_Hist Inputs_2" xfId="3676" xr:uid="{00000000-0005-0000-0000-0000BD160000}"/>
    <cellStyle name="s_Hist Inputs_2_Comparativo VP FIN v1_So 2008" xfId="8145" xr:uid="{00000000-0005-0000-0000-0000BE160000}"/>
    <cellStyle name="s_Hist Inputs_2_Comparativo VP MKT 2008 v1_So 2008" xfId="8146" xr:uid="{00000000-0005-0000-0000-0000BF160000}"/>
    <cellStyle name="s_Hist Inputs_2_Comparativo VP TEC 2008 v1_So 2008" xfId="8147" xr:uid="{00000000-0005-0000-0000-0000C0160000}"/>
    <cellStyle name="s_Hist Inputs_2_Comparativo VP TEC 2008_Luiz Sergio" xfId="8148" xr:uid="{00000000-0005-0000-0000-0000C1160000}"/>
    <cellStyle name="s_Hist Inputs_2_Cópia de Modelo - Fluxo de Caixa Orcamento 09052009_V36_3" xfId="3677" xr:uid="{00000000-0005-0000-0000-0000C2160000}"/>
    <cellStyle name="s_Hist Inputs_2_Fluxo de Caixa Orcamento FINAL_13052009" xfId="3678" xr:uid="{00000000-0005-0000-0000-0000C3160000}"/>
    <cellStyle name="s_Hist Inputs_2_FM_dummyV4" xfId="3679" xr:uid="{00000000-0005-0000-0000-0000C4160000}"/>
    <cellStyle name="s_Hist Inputs_2_lalur" xfId="3680" xr:uid="{00000000-0005-0000-0000-0000C5160000}"/>
    <cellStyle name="s_Hist Inputs_2_Leasing_V3" xfId="3681" xr:uid="{00000000-0005-0000-0000-0000C6160000}"/>
    <cellStyle name="s_Hist Inputs_2_MODELO PDP III" xfId="3682" xr:uid="{00000000-0005-0000-0000-0000C7160000}"/>
    <cellStyle name="s_Hist Inputs_2_ORÇ_2009" xfId="3683" xr:uid="{00000000-0005-0000-0000-0000C8160000}"/>
    <cellStyle name="s_Hist Inputs_2_Pasta2" xfId="3684" xr:uid="{00000000-0005-0000-0000-0000C9160000}"/>
    <cellStyle name="s_Hist Inputs_AM0909" xfId="3685" xr:uid="{00000000-0005-0000-0000-0000CA160000}"/>
    <cellStyle name="s_Hist Inputs_AM0909_Comparativo VP FIN v1_So 2008" xfId="8149" xr:uid="{00000000-0005-0000-0000-0000CB160000}"/>
    <cellStyle name="s_Hist Inputs_AM0909_Comparativo VP MKT 2008 v1_So 2008" xfId="8150" xr:uid="{00000000-0005-0000-0000-0000CC160000}"/>
    <cellStyle name="s_Hist Inputs_AM0909_Comparativo VP TEC 2008 v1_So 2008" xfId="8151" xr:uid="{00000000-0005-0000-0000-0000CD160000}"/>
    <cellStyle name="s_Hist Inputs_AM0909_Comparativo VP TEC 2008_Luiz Sergio" xfId="8152" xr:uid="{00000000-0005-0000-0000-0000CE160000}"/>
    <cellStyle name="s_Hist Inputs_AM0909_Cópia de Modelo - Fluxo de Caixa Orcamento 09052009_V36_3" xfId="3686" xr:uid="{00000000-0005-0000-0000-0000CF160000}"/>
    <cellStyle name="s_Hist Inputs_AM0909_Fluxo de Caixa Orcamento FINAL_13052009" xfId="3687" xr:uid="{00000000-0005-0000-0000-0000D0160000}"/>
    <cellStyle name="s_Hist Inputs_AM0909_FM_dummyV4" xfId="3688" xr:uid="{00000000-0005-0000-0000-0000D1160000}"/>
    <cellStyle name="s_Hist Inputs_AM0909_lalur" xfId="3689" xr:uid="{00000000-0005-0000-0000-0000D2160000}"/>
    <cellStyle name="s_Hist Inputs_AM0909_Leasing_V3" xfId="3690" xr:uid="{00000000-0005-0000-0000-0000D3160000}"/>
    <cellStyle name="s_Hist Inputs_AM0909_MODELO PDP III" xfId="3691" xr:uid="{00000000-0005-0000-0000-0000D4160000}"/>
    <cellStyle name="s_Hist Inputs_AM0909_ORÇ_2009" xfId="3692" xr:uid="{00000000-0005-0000-0000-0000D5160000}"/>
    <cellStyle name="s_Hist Inputs_AM0909_Pasta2" xfId="3693" xr:uid="{00000000-0005-0000-0000-0000D6160000}"/>
    <cellStyle name="s_Hist Inputs_Brenner" xfId="3694" xr:uid="{00000000-0005-0000-0000-0000D7160000}"/>
    <cellStyle name="s_Hist Inputs_Brenner_Comparativo VP FIN v1_So 2008" xfId="8153" xr:uid="{00000000-0005-0000-0000-0000D8160000}"/>
    <cellStyle name="s_Hist Inputs_Brenner_Comparativo VP MKT 2008 v1_So 2008" xfId="8154" xr:uid="{00000000-0005-0000-0000-0000D9160000}"/>
    <cellStyle name="s_Hist Inputs_Brenner_Comparativo VP TEC 2008 v1_So 2008" xfId="8155" xr:uid="{00000000-0005-0000-0000-0000DA160000}"/>
    <cellStyle name="s_Hist Inputs_Brenner_Comparativo VP TEC 2008_Luiz Sergio" xfId="8156" xr:uid="{00000000-0005-0000-0000-0000DB160000}"/>
    <cellStyle name="s_Hist Inputs_Brenner_Cópia de Modelo - Fluxo de Caixa Orcamento 09052009_V36_3" xfId="3695" xr:uid="{00000000-0005-0000-0000-0000DC160000}"/>
    <cellStyle name="s_Hist Inputs_Brenner_Fluxo de Caixa Orcamento FINAL_13052009" xfId="3696" xr:uid="{00000000-0005-0000-0000-0000DD160000}"/>
    <cellStyle name="s_Hist Inputs_Brenner_FM_dummyV4" xfId="3697" xr:uid="{00000000-0005-0000-0000-0000DE160000}"/>
    <cellStyle name="s_Hist Inputs_Brenner_lalur" xfId="3698" xr:uid="{00000000-0005-0000-0000-0000DF160000}"/>
    <cellStyle name="s_Hist Inputs_Brenner_Leasing_V3" xfId="3699" xr:uid="{00000000-0005-0000-0000-0000E0160000}"/>
    <cellStyle name="s_Hist Inputs_Brenner_MODELO PDP III" xfId="3700" xr:uid="{00000000-0005-0000-0000-0000E1160000}"/>
    <cellStyle name="s_Hist Inputs_Brenner_ORÇ_2009" xfId="3701" xr:uid="{00000000-0005-0000-0000-0000E2160000}"/>
    <cellStyle name="s_Hist Inputs_Brenner_Pasta2" xfId="3702" xr:uid="{00000000-0005-0000-0000-0000E3160000}"/>
    <cellStyle name="s_Hist Inputs_Comparativo VP FIN v1_So 2008" xfId="8157" xr:uid="{00000000-0005-0000-0000-0000E4160000}"/>
    <cellStyle name="s_Hist Inputs_Comparativo VP MKT 2008 v1_So 2008" xfId="8158" xr:uid="{00000000-0005-0000-0000-0000E5160000}"/>
    <cellStyle name="s_Hist Inputs_Comparativo VP TEC 2008 v1_So 2008" xfId="8159" xr:uid="{00000000-0005-0000-0000-0000E6160000}"/>
    <cellStyle name="s_Hist Inputs_Comparativo VP TEC 2008_Luiz Sergio" xfId="8160" xr:uid="{00000000-0005-0000-0000-0000E7160000}"/>
    <cellStyle name="s_Hist Inputs_Cópia de Modelo - Fluxo de Caixa Orcamento 09052009_V36_3" xfId="3703" xr:uid="{00000000-0005-0000-0000-0000E8160000}"/>
    <cellStyle name="s_Hist Inputs_Fluxo de Caixa Orcamento FINAL_13052009" xfId="3704" xr:uid="{00000000-0005-0000-0000-0000E9160000}"/>
    <cellStyle name="s_Hist Inputs_FM_dummyV4" xfId="3705" xr:uid="{00000000-0005-0000-0000-0000EA160000}"/>
    <cellStyle name="s_Hist Inputs_lalur" xfId="3706" xr:uid="{00000000-0005-0000-0000-0000EB160000}"/>
    <cellStyle name="s_Hist Inputs_Leasing_V3" xfId="3707" xr:uid="{00000000-0005-0000-0000-0000EC160000}"/>
    <cellStyle name="s_Hist Inputs_MODELO PDP III" xfId="3708" xr:uid="{00000000-0005-0000-0000-0000ED160000}"/>
    <cellStyle name="s_Hist Inputs_ORÇ_2009" xfId="3709" xr:uid="{00000000-0005-0000-0000-0000EE160000}"/>
    <cellStyle name="s_Hist Inputs_Pasta2" xfId="3710" xr:uid="{00000000-0005-0000-0000-0000EF160000}"/>
    <cellStyle name="s_IPO" xfId="3711" xr:uid="{00000000-0005-0000-0000-0000F0160000}"/>
    <cellStyle name="s_IPO_Comparativo VP FIN v1_So 2008" xfId="8161" xr:uid="{00000000-0005-0000-0000-0000F1160000}"/>
    <cellStyle name="s_IPO_Comparativo VP MKT 2008 v1_So 2008" xfId="8162" xr:uid="{00000000-0005-0000-0000-0000F2160000}"/>
    <cellStyle name="s_IPO_Comparativo VP TEC 2008 v1_So 2008" xfId="8163" xr:uid="{00000000-0005-0000-0000-0000F3160000}"/>
    <cellStyle name="s_IPO_Comparativo VP TEC 2008_Luiz Sergio" xfId="8164" xr:uid="{00000000-0005-0000-0000-0000F4160000}"/>
    <cellStyle name="s_IPO_Cópia de Modelo - Fluxo de Caixa Orcamento 09052009_V36_3" xfId="3712" xr:uid="{00000000-0005-0000-0000-0000F5160000}"/>
    <cellStyle name="s_IPO_Fluxo de Caixa Orcamento FINAL_13052009" xfId="3713" xr:uid="{00000000-0005-0000-0000-0000F6160000}"/>
    <cellStyle name="s_IPO_FM_dummyV4" xfId="3714" xr:uid="{00000000-0005-0000-0000-0000F7160000}"/>
    <cellStyle name="s_IPO_lalur" xfId="3715" xr:uid="{00000000-0005-0000-0000-0000F8160000}"/>
    <cellStyle name="s_IPO_Leasing_V3" xfId="3716" xr:uid="{00000000-0005-0000-0000-0000F9160000}"/>
    <cellStyle name="s_IPO_MODELO PDP III" xfId="3717" xr:uid="{00000000-0005-0000-0000-0000FA160000}"/>
    <cellStyle name="s_IPO_ORÇ_2009" xfId="3718" xr:uid="{00000000-0005-0000-0000-0000FB160000}"/>
    <cellStyle name="s_IPO_Pasta2" xfId="3719" xr:uid="{00000000-0005-0000-0000-0000FC160000}"/>
    <cellStyle name="s_IRR Sensitivity (2)" xfId="3720" xr:uid="{00000000-0005-0000-0000-0000FD160000}"/>
    <cellStyle name="s_IRR Sensitivity (2)_1" xfId="3721" xr:uid="{00000000-0005-0000-0000-0000FE160000}"/>
    <cellStyle name="s_IRR Sensitivity (2)_1_Comparativo VP FIN v1_So 2008" xfId="8165" xr:uid="{00000000-0005-0000-0000-0000FF160000}"/>
    <cellStyle name="s_IRR Sensitivity (2)_1_Comparativo VP MKT 2008 v1_So 2008" xfId="8166" xr:uid="{00000000-0005-0000-0000-000000170000}"/>
    <cellStyle name="s_IRR Sensitivity (2)_1_Comparativo VP TEC 2008 v1_So 2008" xfId="8167" xr:uid="{00000000-0005-0000-0000-000001170000}"/>
    <cellStyle name="s_IRR Sensitivity (2)_1_Comparativo VP TEC 2008_Luiz Sergio" xfId="8168" xr:uid="{00000000-0005-0000-0000-000002170000}"/>
    <cellStyle name="s_IRR Sensitivity (2)_1_Cópia de Modelo - Fluxo de Caixa Orcamento 09052009_V36_3" xfId="3722" xr:uid="{00000000-0005-0000-0000-000003170000}"/>
    <cellStyle name="s_IRR Sensitivity (2)_1_Fluxo de Caixa Orcamento FINAL_13052009" xfId="3723" xr:uid="{00000000-0005-0000-0000-000004170000}"/>
    <cellStyle name="s_IRR Sensitivity (2)_1_FM_dummyV4" xfId="3724" xr:uid="{00000000-0005-0000-0000-000005170000}"/>
    <cellStyle name="s_IRR Sensitivity (2)_1_lalur" xfId="3725" xr:uid="{00000000-0005-0000-0000-000006170000}"/>
    <cellStyle name="s_IRR Sensitivity (2)_1_Leasing_V3" xfId="3726" xr:uid="{00000000-0005-0000-0000-000007170000}"/>
    <cellStyle name="s_IRR Sensitivity (2)_1_MODELO PDP III" xfId="3727" xr:uid="{00000000-0005-0000-0000-000008170000}"/>
    <cellStyle name="s_IRR Sensitivity (2)_1_ORÇ_2009" xfId="3728" xr:uid="{00000000-0005-0000-0000-000009170000}"/>
    <cellStyle name="s_IRR Sensitivity (2)_1_Pasta2" xfId="3729" xr:uid="{00000000-0005-0000-0000-00000A170000}"/>
    <cellStyle name="s_IRR Sensitivity (2)_2" xfId="3730" xr:uid="{00000000-0005-0000-0000-00000B170000}"/>
    <cellStyle name="s_IRR Sensitivity (2)_2_Comparativo VP FIN v1_So 2008" xfId="8169" xr:uid="{00000000-0005-0000-0000-00000C170000}"/>
    <cellStyle name="s_IRR Sensitivity (2)_2_Comparativo VP MKT 2008 v1_So 2008" xfId="8170" xr:uid="{00000000-0005-0000-0000-00000D170000}"/>
    <cellStyle name="s_IRR Sensitivity (2)_2_Comparativo VP TEC 2008 v1_So 2008" xfId="8171" xr:uid="{00000000-0005-0000-0000-00000E170000}"/>
    <cellStyle name="s_IRR Sensitivity (2)_2_Comparativo VP TEC 2008_Luiz Sergio" xfId="8172" xr:uid="{00000000-0005-0000-0000-00000F170000}"/>
    <cellStyle name="s_IRR Sensitivity (2)_2_Cópia de Modelo - Fluxo de Caixa Orcamento 09052009_V36_3" xfId="3731" xr:uid="{00000000-0005-0000-0000-000010170000}"/>
    <cellStyle name="s_IRR Sensitivity (2)_2_Fluxo de Caixa Orcamento FINAL_13052009" xfId="3732" xr:uid="{00000000-0005-0000-0000-000011170000}"/>
    <cellStyle name="s_IRR Sensitivity (2)_2_FM_dummyV4" xfId="3733" xr:uid="{00000000-0005-0000-0000-000012170000}"/>
    <cellStyle name="s_IRR Sensitivity (2)_2_lalur" xfId="3734" xr:uid="{00000000-0005-0000-0000-000013170000}"/>
    <cellStyle name="s_IRR Sensitivity (2)_2_Leasing_V3" xfId="3735" xr:uid="{00000000-0005-0000-0000-000014170000}"/>
    <cellStyle name="s_IRR Sensitivity (2)_2_MODELO PDP III" xfId="3736" xr:uid="{00000000-0005-0000-0000-000015170000}"/>
    <cellStyle name="s_IRR Sensitivity (2)_2_ORÇ_2009" xfId="3737" xr:uid="{00000000-0005-0000-0000-000016170000}"/>
    <cellStyle name="s_IRR Sensitivity (2)_2_Pasta2" xfId="3738" xr:uid="{00000000-0005-0000-0000-000017170000}"/>
    <cellStyle name="s_IRR Sensitivity (2)_Comparativo VP FIN v1_So 2008" xfId="8173" xr:uid="{00000000-0005-0000-0000-000018170000}"/>
    <cellStyle name="s_IRR Sensitivity (2)_Comparativo VP MKT 2008 v1_So 2008" xfId="8174" xr:uid="{00000000-0005-0000-0000-000019170000}"/>
    <cellStyle name="s_IRR Sensitivity (2)_Comparativo VP TEC 2008 v1_So 2008" xfId="8175" xr:uid="{00000000-0005-0000-0000-00001A170000}"/>
    <cellStyle name="s_IRR Sensitivity (2)_Comparativo VP TEC 2008_Luiz Sergio" xfId="8176" xr:uid="{00000000-0005-0000-0000-00001B170000}"/>
    <cellStyle name="s_IRR Sensitivity (2)_Cópia de Modelo - Fluxo de Caixa Orcamento 09052009_V36_3" xfId="3739" xr:uid="{00000000-0005-0000-0000-00001C170000}"/>
    <cellStyle name="s_IRR Sensitivity (2)_Fluxo de Caixa Orcamento FINAL_13052009" xfId="3740" xr:uid="{00000000-0005-0000-0000-00001D170000}"/>
    <cellStyle name="s_IRR Sensitivity (2)_FM_dummyV4" xfId="3741" xr:uid="{00000000-0005-0000-0000-00001E170000}"/>
    <cellStyle name="s_IRR Sensitivity (2)_lalur" xfId="3742" xr:uid="{00000000-0005-0000-0000-00001F170000}"/>
    <cellStyle name="s_IRR Sensitivity (2)_Leasing_V3" xfId="3743" xr:uid="{00000000-0005-0000-0000-000020170000}"/>
    <cellStyle name="s_IRR Sensitivity (2)_MODELO PDP III" xfId="3744" xr:uid="{00000000-0005-0000-0000-000021170000}"/>
    <cellStyle name="s_IRR Sensitivity (2)_ORÇ_2009" xfId="3745" xr:uid="{00000000-0005-0000-0000-000022170000}"/>
    <cellStyle name="s_IRR Sensitivity (2)_Pasta2" xfId="3746" xr:uid="{00000000-0005-0000-0000-000023170000}"/>
    <cellStyle name="s_lalur" xfId="3747" xr:uid="{00000000-0005-0000-0000-000024170000}"/>
    <cellStyle name="s_LambSum_link_a" xfId="3748" xr:uid="{00000000-0005-0000-0000-000025170000}"/>
    <cellStyle name="s_LambSum_link_a_Comparativo VP FIN v1_So 2008" xfId="8177" xr:uid="{00000000-0005-0000-0000-000026170000}"/>
    <cellStyle name="s_LambSum_link_a_Comparativo VP MKT 2008 v1_So 2008" xfId="8178" xr:uid="{00000000-0005-0000-0000-000027170000}"/>
    <cellStyle name="s_LambSum_link_a_Comparativo VP TEC 2008 v1_So 2008" xfId="8179" xr:uid="{00000000-0005-0000-0000-000028170000}"/>
    <cellStyle name="s_LambSum_link_a_Comparativo VP TEC 2008_Luiz Sergio" xfId="8180" xr:uid="{00000000-0005-0000-0000-000029170000}"/>
    <cellStyle name="s_LambSum_link_a_Cópia de Modelo - Fluxo de Caixa Orcamento 09052009_V36_3" xfId="3749" xr:uid="{00000000-0005-0000-0000-00002A170000}"/>
    <cellStyle name="s_LambSum_link_a_Fluxo de Caixa Orcamento FINAL_13052009" xfId="3750" xr:uid="{00000000-0005-0000-0000-00002B170000}"/>
    <cellStyle name="s_LambSum_link_a_FM_dummyV4" xfId="3751" xr:uid="{00000000-0005-0000-0000-00002C170000}"/>
    <cellStyle name="s_LambSum_link_a_lalur" xfId="3752" xr:uid="{00000000-0005-0000-0000-00002D170000}"/>
    <cellStyle name="s_LambSum_link_a_Leasing_V3" xfId="3753" xr:uid="{00000000-0005-0000-0000-00002E170000}"/>
    <cellStyle name="s_LambSum_link_a_MODELO PDP III" xfId="3754" xr:uid="{00000000-0005-0000-0000-00002F170000}"/>
    <cellStyle name="s_LambSum_link_a_ORÇ_2009" xfId="3755" xr:uid="{00000000-0005-0000-0000-000030170000}"/>
    <cellStyle name="s_LambSum_link_a_Pasta2" xfId="3756" xr:uid="{00000000-0005-0000-0000-000031170000}"/>
    <cellStyle name="s_LBO" xfId="3757" xr:uid="{00000000-0005-0000-0000-000032170000}"/>
    <cellStyle name="s_LBO IRR" xfId="3758" xr:uid="{00000000-0005-0000-0000-000033170000}"/>
    <cellStyle name="s_LBO IRR_1" xfId="3759" xr:uid="{00000000-0005-0000-0000-000034170000}"/>
    <cellStyle name="s_LBO IRR_1_Comparativo VP FIN v1_So 2008" xfId="8181" xr:uid="{00000000-0005-0000-0000-000035170000}"/>
    <cellStyle name="s_LBO IRR_1_Comparativo VP MKT 2008 v1_So 2008" xfId="8182" xr:uid="{00000000-0005-0000-0000-000036170000}"/>
    <cellStyle name="s_LBO IRR_1_Comparativo VP TEC 2008 v1_So 2008" xfId="8183" xr:uid="{00000000-0005-0000-0000-000037170000}"/>
    <cellStyle name="s_LBO IRR_1_Comparativo VP TEC 2008_Luiz Sergio" xfId="8184" xr:uid="{00000000-0005-0000-0000-000038170000}"/>
    <cellStyle name="s_LBO IRR_1_Cópia de Modelo - Fluxo de Caixa Orcamento 09052009_V36_3" xfId="3760" xr:uid="{00000000-0005-0000-0000-000039170000}"/>
    <cellStyle name="s_LBO IRR_1_Fluxo de Caixa Orcamento FINAL_13052009" xfId="3761" xr:uid="{00000000-0005-0000-0000-00003A170000}"/>
    <cellStyle name="s_LBO IRR_1_FM_dummyV4" xfId="3762" xr:uid="{00000000-0005-0000-0000-00003B170000}"/>
    <cellStyle name="s_LBO IRR_1_lalur" xfId="3763" xr:uid="{00000000-0005-0000-0000-00003C170000}"/>
    <cellStyle name="s_LBO IRR_1_Leasing_V3" xfId="3764" xr:uid="{00000000-0005-0000-0000-00003D170000}"/>
    <cellStyle name="s_LBO IRR_1_MODELO PDP III" xfId="3765" xr:uid="{00000000-0005-0000-0000-00003E170000}"/>
    <cellStyle name="s_LBO IRR_1_ORÇ_2009" xfId="3766" xr:uid="{00000000-0005-0000-0000-00003F170000}"/>
    <cellStyle name="s_LBO IRR_1_Pasta2" xfId="3767" xr:uid="{00000000-0005-0000-0000-000040170000}"/>
    <cellStyle name="s_LBO IRR_2" xfId="3768" xr:uid="{00000000-0005-0000-0000-000041170000}"/>
    <cellStyle name="s_LBO IRR_2_Comparativo VP FIN v1_So 2008" xfId="8185" xr:uid="{00000000-0005-0000-0000-000042170000}"/>
    <cellStyle name="s_LBO IRR_2_Comparativo VP MKT 2008 v1_So 2008" xfId="8186" xr:uid="{00000000-0005-0000-0000-000043170000}"/>
    <cellStyle name="s_LBO IRR_2_Comparativo VP TEC 2008 v1_So 2008" xfId="8187" xr:uid="{00000000-0005-0000-0000-000044170000}"/>
    <cellStyle name="s_LBO IRR_2_Comparativo VP TEC 2008_Luiz Sergio" xfId="8188" xr:uid="{00000000-0005-0000-0000-000045170000}"/>
    <cellStyle name="s_LBO IRR_2_Cópia de Modelo - Fluxo de Caixa Orcamento 09052009_V36_3" xfId="3769" xr:uid="{00000000-0005-0000-0000-000046170000}"/>
    <cellStyle name="s_LBO IRR_2_Fluxo de Caixa Orcamento FINAL_13052009" xfId="3770" xr:uid="{00000000-0005-0000-0000-000047170000}"/>
    <cellStyle name="s_LBO IRR_2_FM_dummyV4" xfId="3771" xr:uid="{00000000-0005-0000-0000-000048170000}"/>
    <cellStyle name="s_LBO IRR_2_lalur" xfId="3772" xr:uid="{00000000-0005-0000-0000-000049170000}"/>
    <cellStyle name="s_LBO IRR_2_Leasing_V3" xfId="3773" xr:uid="{00000000-0005-0000-0000-00004A170000}"/>
    <cellStyle name="s_LBO IRR_2_MODELO PDP III" xfId="3774" xr:uid="{00000000-0005-0000-0000-00004B170000}"/>
    <cellStyle name="s_LBO IRR_2_ORÇ_2009" xfId="3775" xr:uid="{00000000-0005-0000-0000-00004C170000}"/>
    <cellStyle name="s_LBO IRR_2_Pasta2" xfId="3776" xr:uid="{00000000-0005-0000-0000-00004D170000}"/>
    <cellStyle name="s_LBO IRR_Comparativo VP FIN v1_So 2008" xfId="8189" xr:uid="{00000000-0005-0000-0000-00004E170000}"/>
    <cellStyle name="s_LBO IRR_Comparativo VP MKT 2008 v1_So 2008" xfId="8190" xr:uid="{00000000-0005-0000-0000-00004F170000}"/>
    <cellStyle name="s_LBO IRR_Comparativo VP TEC 2008 v1_So 2008" xfId="8191" xr:uid="{00000000-0005-0000-0000-000050170000}"/>
    <cellStyle name="s_LBO IRR_Comparativo VP TEC 2008_Luiz Sergio" xfId="8192" xr:uid="{00000000-0005-0000-0000-000051170000}"/>
    <cellStyle name="s_LBO IRR_Cópia de Modelo - Fluxo de Caixa Orcamento 09052009_V36_3" xfId="3777" xr:uid="{00000000-0005-0000-0000-000052170000}"/>
    <cellStyle name="s_LBO IRR_Fluxo de Caixa Orcamento FINAL_13052009" xfId="3778" xr:uid="{00000000-0005-0000-0000-000053170000}"/>
    <cellStyle name="s_LBO IRR_FM_dummyV4" xfId="3779" xr:uid="{00000000-0005-0000-0000-000054170000}"/>
    <cellStyle name="s_LBO IRR_lalur" xfId="3780" xr:uid="{00000000-0005-0000-0000-000055170000}"/>
    <cellStyle name="s_LBO IRR_Leasing_V3" xfId="3781" xr:uid="{00000000-0005-0000-0000-000056170000}"/>
    <cellStyle name="s_LBO IRR_MODELO PDP III" xfId="3782" xr:uid="{00000000-0005-0000-0000-000057170000}"/>
    <cellStyle name="s_LBO IRR_ORÇ_2009" xfId="3783" xr:uid="{00000000-0005-0000-0000-000058170000}"/>
    <cellStyle name="s_LBO IRR_Pasta2" xfId="3784" xr:uid="{00000000-0005-0000-0000-000059170000}"/>
    <cellStyle name="s_LBO Sens" xfId="3785" xr:uid="{00000000-0005-0000-0000-00005A170000}"/>
    <cellStyle name="s_LBO Sens_1" xfId="3786" xr:uid="{00000000-0005-0000-0000-00005B170000}"/>
    <cellStyle name="s_LBO Sens_1_Comparativo VP FIN v1_So 2008" xfId="8193" xr:uid="{00000000-0005-0000-0000-00005C170000}"/>
    <cellStyle name="s_LBO Sens_1_Comparativo VP MKT 2008 v1_So 2008" xfId="8194" xr:uid="{00000000-0005-0000-0000-00005D170000}"/>
    <cellStyle name="s_LBO Sens_1_Comparativo VP TEC 2008 v1_So 2008" xfId="8195" xr:uid="{00000000-0005-0000-0000-00005E170000}"/>
    <cellStyle name="s_LBO Sens_1_Comparativo VP TEC 2008_Luiz Sergio" xfId="8196" xr:uid="{00000000-0005-0000-0000-00005F170000}"/>
    <cellStyle name="s_LBO Sens_1_Cópia de Modelo - Fluxo de Caixa Orcamento 09052009_V36_3" xfId="3787" xr:uid="{00000000-0005-0000-0000-000060170000}"/>
    <cellStyle name="s_LBO Sens_1_Fluxo de Caixa Orcamento FINAL_13052009" xfId="3788" xr:uid="{00000000-0005-0000-0000-000061170000}"/>
    <cellStyle name="s_LBO Sens_1_FM_dummyV4" xfId="3789" xr:uid="{00000000-0005-0000-0000-000062170000}"/>
    <cellStyle name="s_LBO Sens_1_lalur" xfId="3790" xr:uid="{00000000-0005-0000-0000-000063170000}"/>
    <cellStyle name="s_LBO Sens_1_Leasing_V3" xfId="3791" xr:uid="{00000000-0005-0000-0000-000064170000}"/>
    <cellStyle name="s_LBO Sens_1_MODELO PDP III" xfId="3792" xr:uid="{00000000-0005-0000-0000-000065170000}"/>
    <cellStyle name="s_LBO Sens_1_ORÇ_2009" xfId="3793" xr:uid="{00000000-0005-0000-0000-000066170000}"/>
    <cellStyle name="s_LBO Sens_1_Pasta2" xfId="3794" xr:uid="{00000000-0005-0000-0000-000067170000}"/>
    <cellStyle name="s_LBO Sens_2" xfId="3795" xr:uid="{00000000-0005-0000-0000-000068170000}"/>
    <cellStyle name="s_LBO Sens_2_Comparativo VP FIN v1_So 2008" xfId="8197" xr:uid="{00000000-0005-0000-0000-000069170000}"/>
    <cellStyle name="s_LBO Sens_2_Comparativo VP MKT 2008 v1_So 2008" xfId="8198" xr:uid="{00000000-0005-0000-0000-00006A170000}"/>
    <cellStyle name="s_LBO Sens_2_Comparativo VP TEC 2008 v1_So 2008" xfId="8199" xr:uid="{00000000-0005-0000-0000-00006B170000}"/>
    <cellStyle name="s_LBO Sens_2_Comparativo VP TEC 2008_Luiz Sergio" xfId="8200" xr:uid="{00000000-0005-0000-0000-00006C170000}"/>
    <cellStyle name="s_LBO Sens_2_Cópia de Modelo - Fluxo de Caixa Orcamento 09052009_V36_3" xfId="3796" xr:uid="{00000000-0005-0000-0000-00006D170000}"/>
    <cellStyle name="s_LBO Sens_2_Fluxo de Caixa Orcamento FINAL_13052009" xfId="3797" xr:uid="{00000000-0005-0000-0000-00006E170000}"/>
    <cellStyle name="s_LBO Sens_2_FM_dummyV4" xfId="3798" xr:uid="{00000000-0005-0000-0000-00006F170000}"/>
    <cellStyle name="s_LBO Sens_2_lalur" xfId="3799" xr:uid="{00000000-0005-0000-0000-000070170000}"/>
    <cellStyle name="s_LBO Sens_2_Leasing_V3" xfId="3800" xr:uid="{00000000-0005-0000-0000-000071170000}"/>
    <cellStyle name="s_LBO Sens_2_MODELO PDP III" xfId="3801" xr:uid="{00000000-0005-0000-0000-000072170000}"/>
    <cellStyle name="s_LBO Sens_2_ORÇ_2009" xfId="3802" xr:uid="{00000000-0005-0000-0000-000073170000}"/>
    <cellStyle name="s_LBO Sens_2_Pasta2" xfId="3803" xr:uid="{00000000-0005-0000-0000-000074170000}"/>
    <cellStyle name="s_LBO Sens_Comparativo VP FIN v1_So 2008" xfId="8201" xr:uid="{00000000-0005-0000-0000-000075170000}"/>
    <cellStyle name="s_LBO Sens_Comparativo VP MKT 2008 v1_So 2008" xfId="8202" xr:uid="{00000000-0005-0000-0000-000076170000}"/>
    <cellStyle name="s_LBO Sens_Comparativo VP TEC 2008 v1_So 2008" xfId="8203" xr:uid="{00000000-0005-0000-0000-000077170000}"/>
    <cellStyle name="s_LBO Sens_Comparativo VP TEC 2008_Luiz Sergio" xfId="8204" xr:uid="{00000000-0005-0000-0000-000078170000}"/>
    <cellStyle name="s_LBO Sens_Cópia de Modelo - Fluxo de Caixa Orcamento 09052009_V36_3" xfId="3804" xr:uid="{00000000-0005-0000-0000-000079170000}"/>
    <cellStyle name="s_LBO Sens_Fluxo de Caixa Orcamento FINAL_13052009" xfId="3805" xr:uid="{00000000-0005-0000-0000-00007A170000}"/>
    <cellStyle name="s_LBO Sens_FM_dummyV4" xfId="3806" xr:uid="{00000000-0005-0000-0000-00007B170000}"/>
    <cellStyle name="s_LBO Sens_lalur" xfId="3807" xr:uid="{00000000-0005-0000-0000-00007C170000}"/>
    <cellStyle name="s_LBO Sens_Leasing_V3" xfId="3808" xr:uid="{00000000-0005-0000-0000-00007D170000}"/>
    <cellStyle name="s_LBO Sens_MODELO PDP III" xfId="3809" xr:uid="{00000000-0005-0000-0000-00007E170000}"/>
    <cellStyle name="s_LBO Sens_ORÇ_2009" xfId="3810" xr:uid="{00000000-0005-0000-0000-00007F170000}"/>
    <cellStyle name="s_LBO Sens_Pasta2" xfId="3811" xr:uid="{00000000-0005-0000-0000-000080170000}"/>
    <cellStyle name="s_LBO Summary" xfId="3812" xr:uid="{00000000-0005-0000-0000-000081170000}"/>
    <cellStyle name="s_LBO Summary_1" xfId="3813" xr:uid="{00000000-0005-0000-0000-000082170000}"/>
    <cellStyle name="s_LBO Summary_1_Comparativo VP FIN v1_So 2008" xfId="8205" xr:uid="{00000000-0005-0000-0000-000083170000}"/>
    <cellStyle name="s_LBO Summary_1_Comparativo VP MKT 2008 v1_So 2008" xfId="8206" xr:uid="{00000000-0005-0000-0000-000084170000}"/>
    <cellStyle name="s_LBO Summary_1_Comparativo VP TEC 2008 v1_So 2008" xfId="8207" xr:uid="{00000000-0005-0000-0000-000085170000}"/>
    <cellStyle name="s_LBO Summary_1_Comparativo VP TEC 2008_Luiz Sergio" xfId="8208" xr:uid="{00000000-0005-0000-0000-000086170000}"/>
    <cellStyle name="s_LBO Summary_1_Cópia de Modelo - Fluxo de Caixa Orcamento 09052009_V36_3" xfId="3814" xr:uid="{00000000-0005-0000-0000-000087170000}"/>
    <cellStyle name="s_LBO Summary_1_Fluxo de Caixa Orcamento FINAL_13052009" xfId="3815" xr:uid="{00000000-0005-0000-0000-000088170000}"/>
    <cellStyle name="s_LBO Summary_1_FM_dummyV4" xfId="3816" xr:uid="{00000000-0005-0000-0000-000089170000}"/>
    <cellStyle name="s_LBO Summary_1_lalur" xfId="3817" xr:uid="{00000000-0005-0000-0000-00008A170000}"/>
    <cellStyle name="s_LBO Summary_1_Leasing_V3" xfId="3818" xr:uid="{00000000-0005-0000-0000-00008B170000}"/>
    <cellStyle name="s_LBO Summary_1_Mary911" xfId="3819" xr:uid="{00000000-0005-0000-0000-00008C170000}"/>
    <cellStyle name="s_LBO Summary_1_Mary911_Comparativo VP FIN v1_So 2008" xfId="8209" xr:uid="{00000000-0005-0000-0000-00008D170000}"/>
    <cellStyle name="s_LBO Summary_1_Mary911_Comparativo VP MKT 2008 v1_So 2008" xfId="8210" xr:uid="{00000000-0005-0000-0000-00008E170000}"/>
    <cellStyle name="s_LBO Summary_1_Mary911_Comparativo VP TEC 2008 v1_So 2008" xfId="8211" xr:uid="{00000000-0005-0000-0000-00008F170000}"/>
    <cellStyle name="s_LBO Summary_1_Mary911_Comparativo VP TEC 2008_Luiz Sergio" xfId="8212" xr:uid="{00000000-0005-0000-0000-000090170000}"/>
    <cellStyle name="s_LBO Summary_1_Mary911_Cópia de Modelo - Fluxo de Caixa Orcamento 09052009_V36_3" xfId="3820" xr:uid="{00000000-0005-0000-0000-000091170000}"/>
    <cellStyle name="s_LBO Summary_1_Mary911_Fluxo de Caixa Orcamento FINAL_13052009" xfId="3821" xr:uid="{00000000-0005-0000-0000-000092170000}"/>
    <cellStyle name="s_LBO Summary_1_Mary911_FM_dummyV4" xfId="3822" xr:uid="{00000000-0005-0000-0000-000093170000}"/>
    <cellStyle name="s_LBO Summary_1_Mary911_lalur" xfId="3823" xr:uid="{00000000-0005-0000-0000-000094170000}"/>
    <cellStyle name="s_LBO Summary_1_Mary911_Leasing_V3" xfId="3824" xr:uid="{00000000-0005-0000-0000-000095170000}"/>
    <cellStyle name="s_LBO Summary_1_Mary911_MODELO PDP III" xfId="3825" xr:uid="{00000000-0005-0000-0000-000096170000}"/>
    <cellStyle name="s_LBO Summary_1_Mary911_ORÇ_2009" xfId="3826" xr:uid="{00000000-0005-0000-0000-000097170000}"/>
    <cellStyle name="s_LBO Summary_1_Mary911_Pasta2" xfId="3827" xr:uid="{00000000-0005-0000-0000-000098170000}"/>
    <cellStyle name="s_LBO Summary_1_MODELO PDP III" xfId="3828" xr:uid="{00000000-0005-0000-0000-000099170000}"/>
    <cellStyle name="s_LBO Summary_1_mona0915a" xfId="3829" xr:uid="{00000000-0005-0000-0000-00009A170000}"/>
    <cellStyle name="s_LBO Summary_1_mona0915a_Comparativo VP FIN v1_So 2008" xfId="8213" xr:uid="{00000000-0005-0000-0000-00009B170000}"/>
    <cellStyle name="s_LBO Summary_1_mona0915a_Comparativo VP MKT 2008 v1_So 2008" xfId="8214" xr:uid="{00000000-0005-0000-0000-00009C170000}"/>
    <cellStyle name="s_LBO Summary_1_mona0915a_Comparativo VP TEC 2008 v1_So 2008" xfId="8215" xr:uid="{00000000-0005-0000-0000-00009D170000}"/>
    <cellStyle name="s_LBO Summary_1_mona0915a_Comparativo VP TEC 2008_Luiz Sergio" xfId="8216" xr:uid="{00000000-0005-0000-0000-00009E170000}"/>
    <cellStyle name="s_LBO Summary_1_mona0915a_Cópia de Modelo - Fluxo de Caixa Orcamento 09052009_V36_3" xfId="3830" xr:uid="{00000000-0005-0000-0000-00009F170000}"/>
    <cellStyle name="s_LBO Summary_1_mona0915a_Fluxo de Caixa Orcamento FINAL_13052009" xfId="3831" xr:uid="{00000000-0005-0000-0000-0000A0170000}"/>
    <cellStyle name="s_LBO Summary_1_mona0915a_FM_dummyV4" xfId="3832" xr:uid="{00000000-0005-0000-0000-0000A1170000}"/>
    <cellStyle name="s_LBO Summary_1_mona0915a_lalur" xfId="3833" xr:uid="{00000000-0005-0000-0000-0000A2170000}"/>
    <cellStyle name="s_LBO Summary_1_mona0915a_Leasing_V3" xfId="3834" xr:uid="{00000000-0005-0000-0000-0000A3170000}"/>
    <cellStyle name="s_LBO Summary_1_mona0915a_MODELO PDP III" xfId="3835" xr:uid="{00000000-0005-0000-0000-0000A4170000}"/>
    <cellStyle name="s_LBO Summary_1_mona0915a_ORÇ_2009" xfId="3836" xr:uid="{00000000-0005-0000-0000-0000A5170000}"/>
    <cellStyle name="s_LBO Summary_1_mona0915a_Pasta2" xfId="3837" xr:uid="{00000000-0005-0000-0000-0000A6170000}"/>
    <cellStyle name="s_LBO Summary_1_mona0915b" xfId="3838" xr:uid="{00000000-0005-0000-0000-0000A7170000}"/>
    <cellStyle name="s_LBO Summary_1_mona0915b_Comparativo VP FIN v1_So 2008" xfId="8217" xr:uid="{00000000-0005-0000-0000-0000A8170000}"/>
    <cellStyle name="s_LBO Summary_1_mona0915b_Comparativo VP MKT 2008 v1_So 2008" xfId="8218" xr:uid="{00000000-0005-0000-0000-0000A9170000}"/>
    <cellStyle name="s_LBO Summary_1_mona0915b_Comparativo VP TEC 2008 v1_So 2008" xfId="8219" xr:uid="{00000000-0005-0000-0000-0000AA170000}"/>
    <cellStyle name="s_LBO Summary_1_mona0915b_Comparativo VP TEC 2008_Luiz Sergio" xfId="8220" xr:uid="{00000000-0005-0000-0000-0000AB170000}"/>
    <cellStyle name="s_LBO Summary_1_mona0915b_Cópia de Modelo - Fluxo de Caixa Orcamento 09052009_V36_3" xfId="3839" xr:uid="{00000000-0005-0000-0000-0000AC170000}"/>
    <cellStyle name="s_LBO Summary_1_mona0915b_Fluxo de Caixa Orcamento FINAL_13052009" xfId="3840" xr:uid="{00000000-0005-0000-0000-0000AD170000}"/>
    <cellStyle name="s_LBO Summary_1_mona0915b_FM_dummyV4" xfId="3841" xr:uid="{00000000-0005-0000-0000-0000AE170000}"/>
    <cellStyle name="s_LBO Summary_1_mona0915b_lalur" xfId="3842" xr:uid="{00000000-0005-0000-0000-0000AF170000}"/>
    <cellStyle name="s_LBO Summary_1_mona0915b_Leasing_V3" xfId="3843" xr:uid="{00000000-0005-0000-0000-0000B0170000}"/>
    <cellStyle name="s_LBO Summary_1_mona0915b_MODELO PDP III" xfId="3844" xr:uid="{00000000-0005-0000-0000-0000B1170000}"/>
    <cellStyle name="s_LBO Summary_1_mona0915b_ORÇ_2009" xfId="3845" xr:uid="{00000000-0005-0000-0000-0000B2170000}"/>
    <cellStyle name="s_LBO Summary_1_mona0915b_Pasta2" xfId="3846" xr:uid="{00000000-0005-0000-0000-0000B3170000}"/>
    <cellStyle name="s_LBO Summary_1_ORÇ_2009" xfId="3847" xr:uid="{00000000-0005-0000-0000-0000B4170000}"/>
    <cellStyle name="s_LBO Summary_1_Pasta2" xfId="3848" xr:uid="{00000000-0005-0000-0000-0000B5170000}"/>
    <cellStyle name="s_LBO Summary_2" xfId="3849" xr:uid="{00000000-0005-0000-0000-0000B6170000}"/>
    <cellStyle name="s_LBO Summary_2_AM0909" xfId="3850" xr:uid="{00000000-0005-0000-0000-0000B7170000}"/>
    <cellStyle name="s_LBO Summary_2_AM0909_Comparativo VP FIN v1_So 2008" xfId="8221" xr:uid="{00000000-0005-0000-0000-0000B8170000}"/>
    <cellStyle name="s_LBO Summary_2_AM0909_Comparativo VP MKT 2008 v1_So 2008" xfId="8222" xr:uid="{00000000-0005-0000-0000-0000B9170000}"/>
    <cellStyle name="s_LBO Summary_2_AM0909_Comparativo VP TEC 2008 v1_So 2008" xfId="8223" xr:uid="{00000000-0005-0000-0000-0000BA170000}"/>
    <cellStyle name="s_LBO Summary_2_AM0909_Comparativo VP TEC 2008_Luiz Sergio" xfId="8224" xr:uid="{00000000-0005-0000-0000-0000BB170000}"/>
    <cellStyle name="s_LBO Summary_2_AM0909_Cópia de Modelo - Fluxo de Caixa Orcamento 09052009_V36_3" xfId="3851" xr:uid="{00000000-0005-0000-0000-0000BC170000}"/>
    <cellStyle name="s_LBO Summary_2_AM0909_Fluxo de Caixa Orcamento FINAL_13052009" xfId="3852" xr:uid="{00000000-0005-0000-0000-0000BD170000}"/>
    <cellStyle name="s_LBO Summary_2_AM0909_FM_dummyV4" xfId="3853" xr:uid="{00000000-0005-0000-0000-0000BE170000}"/>
    <cellStyle name="s_LBO Summary_2_AM0909_lalur" xfId="3854" xr:uid="{00000000-0005-0000-0000-0000BF170000}"/>
    <cellStyle name="s_LBO Summary_2_AM0909_Leasing_V3" xfId="3855" xr:uid="{00000000-0005-0000-0000-0000C0170000}"/>
    <cellStyle name="s_LBO Summary_2_AM0909_MODELO PDP III" xfId="3856" xr:uid="{00000000-0005-0000-0000-0000C1170000}"/>
    <cellStyle name="s_LBO Summary_2_AM0909_ORÇ_2009" xfId="3857" xr:uid="{00000000-0005-0000-0000-0000C2170000}"/>
    <cellStyle name="s_LBO Summary_2_AM0909_Pasta2" xfId="3858" xr:uid="{00000000-0005-0000-0000-0000C3170000}"/>
    <cellStyle name="s_LBO Summary_2_Brenner" xfId="3859" xr:uid="{00000000-0005-0000-0000-0000C4170000}"/>
    <cellStyle name="s_LBO Summary_2_Brenner_Comparativo VP FIN v1_So 2008" xfId="8225" xr:uid="{00000000-0005-0000-0000-0000C5170000}"/>
    <cellStyle name="s_LBO Summary_2_Brenner_Comparativo VP MKT 2008 v1_So 2008" xfId="8226" xr:uid="{00000000-0005-0000-0000-0000C6170000}"/>
    <cellStyle name="s_LBO Summary_2_Brenner_Comparativo VP TEC 2008 v1_So 2008" xfId="8227" xr:uid="{00000000-0005-0000-0000-0000C7170000}"/>
    <cellStyle name="s_LBO Summary_2_Brenner_Comparativo VP TEC 2008_Luiz Sergio" xfId="8228" xr:uid="{00000000-0005-0000-0000-0000C8170000}"/>
    <cellStyle name="s_LBO Summary_2_Brenner_Cópia de Modelo - Fluxo de Caixa Orcamento 09052009_V36_3" xfId="3860" xr:uid="{00000000-0005-0000-0000-0000C9170000}"/>
    <cellStyle name="s_LBO Summary_2_Brenner_Fluxo de Caixa Orcamento FINAL_13052009" xfId="3861" xr:uid="{00000000-0005-0000-0000-0000CA170000}"/>
    <cellStyle name="s_LBO Summary_2_Brenner_FM_dummyV4" xfId="3862" xr:uid="{00000000-0005-0000-0000-0000CB170000}"/>
    <cellStyle name="s_LBO Summary_2_Brenner_lalur" xfId="3863" xr:uid="{00000000-0005-0000-0000-0000CC170000}"/>
    <cellStyle name="s_LBO Summary_2_Brenner_Leasing_V3" xfId="3864" xr:uid="{00000000-0005-0000-0000-0000CD170000}"/>
    <cellStyle name="s_LBO Summary_2_Brenner_MODELO PDP III" xfId="3865" xr:uid="{00000000-0005-0000-0000-0000CE170000}"/>
    <cellStyle name="s_LBO Summary_2_Brenner_ORÇ_2009" xfId="3866" xr:uid="{00000000-0005-0000-0000-0000CF170000}"/>
    <cellStyle name="s_LBO Summary_2_Brenner_Pasta2" xfId="3867" xr:uid="{00000000-0005-0000-0000-0000D0170000}"/>
    <cellStyle name="s_LBO Summary_2_Comparativo VP FIN v1_So 2008" xfId="8229" xr:uid="{00000000-0005-0000-0000-0000D1170000}"/>
    <cellStyle name="s_LBO Summary_2_Comparativo VP MKT 2008 v1_So 2008" xfId="8230" xr:uid="{00000000-0005-0000-0000-0000D2170000}"/>
    <cellStyle name="s_LBO Summary_2_Comparativo VP TEC 2008 v1_So 2008" xfId="8231" xr:uid="{00000000-0005-0000-0000-0000D3170000}"/>
    <cellStyle name="s_LBO Summary_2_Comparativo VP TEC 2008_Luiz Sergio" xfId="8232" xr:uid="{00000000-0005-0000-0000-0000D4170000}"/>
    <cellStyle name="s_LBO Summary_2_Cópia de Modelo - Fluxo de Caixa Orcamento 09052009_V36_3" xfId="3868" xr:uid="{00000000-0005-0000-0000-0000D5170000}"/>
    <cellStyle name="s_LBO Summary_2_Fluxo de Caixa Orcamento FINAL_13052009" xfId="3869" xr:uid="{00000000-0005-0000-0000-0000D6170000}"/>
    <cellStyle name="s_LBO Summary_2_FM_dummyV4" xfId="3870" xr:uid="{00000000-0005-0000-0000-0000D7170000}"/>
    <cellStyle name="s_LBO Summary_2_lalur" xfId="3871" xr:uid="{00000000-0005-0000-0000-0000D8170000}"/>
    <cellStyle name="s_LBO Summary_2_Leasing_V3" xfId="3872" xr:uid="{00000000-0005-0000-0000-0000D9170000}"/>
    <cellStyle name="s_LBO Summary_2_MODELO PDP III" xfId="3873" xr:uid="{00000000-0005-0000-0000-0000DA170000}"/>
    <cellStyle name="s_LBO Summary_2_ORÇ_2009" xfId="3874" xr:uid="{00000000-0005-0000-0000-0000DB170000}"/>
    <cellStyle name="s_LBO Summary_2_Pasta2" xfId="3875" xr:uid="{00000000-0005-0000-0000-0000DC170000}"/>
    <cellStyle name="s_LBO Summary_AM0909" xfId="3876" xr:uid="{00000000-0005-0000-0000-0000DD170000}"/>
    <cellStyle name="s_LBO Summary_AM0909_Comparativo VP FIN v1_So 2008" xfId="8233" xr:uid="{00000000-0005-0000-0000-0000DE170000}"/>
    <cellStyle name="s_LBO Summary_AM0909_Comparativo VP MKT 2008 v1_So 2008" xfId="8234" xr:uid="{00000000-0005-0000-0000-0000DF170000}"/>
    <cellStyle name="s_LBO Summary_AM0909_Comparativo VP TEC 2008 v1_So 2008" xfId="8235" xr:uid="{00000000-0005-0000-0000-0000E0170000}"/>
    <cellStyle name="s_LBO Summary_AM0909_Comparativo VP TEC 2008_Luiz Sergio" xfId="8236" xr:uid="{00000000-0005-0000-0000-0000E1170000}"/>
    <cellStyle name="s_LBO Summary_AM0909_Cópia de Modelo - Fluxo de Caixa Orcamento 09052009_V36_3" xfId="3877" xr:uid="{00000000-0005-0000-0000-0000E2170000}"/>
    <cellStyle name="s_LBO Summary_AM0909_Fluxo de Caixa Orcamento FINAL_13052009" xfId="3878" xr:uid="{00000000-0005-0000-0000-0000E3170000}"/>
    <cellStyle name="s_LBO Summary_AM0909_FM_dummyV4" xfId="3879" xr:uid="{00000000-0005-0000-0000-0000E4170000}"/>
    <cellStyle name="s_LBO Summary_AM0909_lalur" xfId="3880" xr:uid="{00000000-0005-0000-0000-0000E5170000}"/>
    <cellStyle name="s_LBO Summary_AM0909_Leasing_V3" xfId="3881" xr:uid="{00000000-0005-0000-0000-0000E6170000}"/>
    <cellStyle name="s_LBO Summary_AM0909_MODELO PDP III" xfId="3882" xr:uid="{00000000-0005-0000-0000-0000E7170000}"/>
    <cellStyle name="s_LBO Summary_AM0909_ORÇ_2009" xfId="3883" xr:uid="{00000000-0005-0000-0000-0000E8170000}"/>
    <cellStyle name="s_LBO Summary_AM0909_Pasta2" xfId="3884" xr:uid="{00000000-0005-0000-0000-0000E9170000}"/>
    <cellStyle name="s_LBO Summary_Brenner" xfId="3885" xr:uid="{00000000-0005-0000-0000-0000EA170000}"/>
    <cellStyle name="s_LBO Summary_Brenner_Comparativo VP FIN v1_So 2008" xfId="8237" xr:uid="{00000000-0005-0000-0000-0000EB170000}"/>
    <cellStyle name="s_LBO Summary_Brenner_Comparativo VP MKT 2008 v1_So 2008" xfId="8238" xr:uid="{00000000-0005-0000-0000-0000EC170000}"/>
    <cellStyle name="s_LBO Summary_Brenner_Comparativo VP TEC 2008 v1_So 2008" xfId="8239" xr:uid="{00000000-0005-0000-0000-0000ED170000}"/>
    <cellStyle name="s_LBO Summary_Brenner_Comparativo VP TEC 2008_Luiz Sergio" xfId="8240" xr:uid="{00000000-0005-0000-0000-0000EE170000}"/>
    <cellStyle name="s_LBO Summary_Brenner_Cópia de Modelo - Fluxo de Caixa Orcamento 09052009_V36_3" xfId="3886" xr:uid="{00000000-0005-0000-0000-0000EF170000}"/>
    <cellStyle name="s_LBO Summary_Brenner_Fluxo de Caixa Orcamento FINAL_13052009" xfId="3887" xr:uid="{00000000-0005-0000-0000-0000F0170000}"/>
    <cellStyle name="s_LBO Summary_Brenner_FM_dummyV4" xfId="3888" xr:uid="{00000000-0005-0000-0000-0000F1170000}"/>
    <cellStyle name="s_LBO Summary_Brenner_lalur" xfId="3889" xr:uid="{00000000-0005-0000-0000-0000F2170000}"/>
    <cellStyle name="s_LBO Summary_Brenner_Leasing_V3" xfId="3890" xr:uid="{00000000-0005-0000-0000-0000F3170000}"/>
    <cellStyle name="s_LBO Summary_Brenner_MODELO PDP III" xfId="3891" xr:uid="{00000000-0005-0000-0000-0000F4170000}"/>
    <cellStyle name="s_LBO Summary_Brenner_ORÇ_2009" xfId="3892" xr:uid="{00000000-0005-0000-0000-0000F5170000}"/>
    <cellStyle name="s_LBO Summary_Brenner_Pasta2" xfId="3893" xr:uid="{00000000-0005-0000-0000-0000F6170000}"/>
    <cellStyle name="s_LBO Summary_Comparativo VP FIN v1_So 2008" xfId="8241" xr:uid="{00000000-0005-0000-0000-0000F7170000}"/>
    <cellStyle name="s_LBO Summary_Comparativo VP MKT 2008 v1_So 2008" xfId="8242" xr:uid="{00000000-0005-0000-0000-0000F8170000}"/>
    <cellStyle name="s_LBO Summary_Comparativo VP TEC 2008 v1_So 2008" xfId="8243" xr:uid="{00000000-0005-0000-0000-0000F9170000}"/>
    <cellStyle name="s_LBO Summary_Comparativo VP TEC 2008_Luiz Sergio" xfId="8244" xr:uid="{00000000-0005-0000-0000-0000FA170000}"/>
    <cellStyle name="s_LBO Summary_Cópia de Modelo - Fluxo de Caixa Orcamento 09052009_V36_3" xfId="3894" xr:uid="{00000000-0005-0000-0000-0000FB170000}"/>
    <cellStyle name="s_LBO Summary_Fluxo de Caixa Orcamento FINAL_13052009" xfId="3895" xr:uid="{00000000-0005-0000-0000-0000FC170000}"/>
    <cellStyle name="s_LBO Summary_FM_dummyV4" xfId="3896" xr:uid="{00000000-0005-0000-0000-0000FD170000}"/>
    <cellStyle name="s_LBO Summary_lalur" xfId="3897" xr:uid="{00000000-0005-0000-0000-0000FE170000}"/>
    <cellStyle name="s_LBO Summary_Leasing_V3" xfId="3898" xr:uid="{00000000-0005-0000-0000-0000FF170000}"/>
    <cellStyle name="s_LBO Summary_Mary911" xfId="3899" xr:uid="{00000000-0005-0000-0000-000000180000}"/>
    <cellStyle name="s_LBO Summary_Mary911_Comparativo VP FIN v1_So 2008" xfId="8245" xr:uid="{00000000-0005-0000-0000-000001180000}"/>
    <cellStyle name="s_LBO Summary_Mary911_Comparativo VP MKT 2008 v1_So 2008" xfId="8246" xr:uid="{00000000-0005-0000-0000-000002180000}"/>
    <cellStyle name="s_LBO Summary_Mary911_Comparativo VP TEC 2008 v1_So 2008" xfId="8247" xr:uid="{00000000-0005-0000-0000-000003180000}"/>
    <cellStyle name="s_LBO Summary_Mary911_Comparativo VP TEC 2008_Luiz Sergio" xfId="8248" xr:uid="{00000000-0005-0000-0000-000004180000}"/>
    <cellStyle name="s_LBO Summary_Mary911_Cópia de Modelo - Fluxo de Caixa Orcamento 09052009_V36_3" xfId="3900" xr:uid="{00000000-0005-0000-0000-000005180000}"/>
    <cellStyle name="s_LBO Summary_Mary911_Fluxo de Caixa Orcamento FINAL_13052009" xfId="3901" xr:uid="{00000000-0005-0000-0000-000006180000}"/>
    <cellStyle name="s_LBO Summary_Mary911_FM_dummyV4" xfId="3902" xr:uid="{00000000-0005-0000-0000-000007180000}"/>
    <cellStyle name="s_LBO Summary_Mary911_lalur" xfId="3903" xr:uid="{00000000-0005-0000-0000-000008180000}"/>
    <cellStyle name="s_LBO Summary_Mary911_Leasing_V3" xfId="3904" xr:uid="{00000000-0005-0000-0000-000009180000}"/>
    <cellStyle name="s_LBO Summary_Mary911_MODELO PDP III" xfId="3905" xr:uid="{00000000-0005-0000-0000-00000A180000}"/>
    <cellStyle name="s_LBO Summary_Mary911_ORÇ_2009" xfId="3906" xr:uid="{00000000-0005-0000-0000-00000B180000}"/>
    <cellStyle name="s_LBO Summary_Mary911_Pasta2" xfId="3907" xr:uid="{00000000-0005-0000-0000-00000C180000}"/>
    <cellStyle name="s_LBO Summary_MODELO PDP III" xfId="3908" xr:uid="{00000000-0005-0000-0000-00000D180000}"/>
    <cellStyle name="s_LBO Summary_mona0915a" xfId="3909" xr:uid="{00000000-0005-0000-0000-00000E180000}"/>
    <cellStyle name="s_LBO Summary_mona0915a_Comparativo VP FIN v1_So 2008" xfId="8249" xr:uid="{00000000-0005-0000-0000-00000F180000}"/>
    <cellStyle name="s_LBO Summary_mona0915a_Comparativo VP MKT 2008 v1_So 2008" xfId="8250" xr:uid="{00000000-0005-0000-0000-000010180000}"/>
    <cellStyle name="s_LBO Summary_mona0915a_Comparativo VP TEC 2008 v1_So 2008" xfId="8251" xr:uid="{00000000-0005-0000-0000-000011180000}"/>
    <cellStyle name="s_LBO Summary_mona0915a_Comparativo VP TEC 2008_Luiz Sergio" xfId="8252" xr:uid="{00000000-0005-0000-0000-000012180000}"/>
    <cellStyle name="s_LBO Summary_mona0915a_Cópia de Modelo - Fluxo de Caixa Orcamento 09052009_V36_3" xfId="3910" xr:uid="{00000000-0005-0000-0000-000013180000}"/>
    <cellStyle name="s_LBO Summary_mona0915a_Fluxo de Caixa Orcamento FINAL_13052009" xfId="3911" xr:uid="{00000000-0005-0000-0000-000014180000}"/>
    <cellStyle name="s_LBO Summary_mona0915a_FM_dummyV4" xfId="3912" xr:uid="{00000000-0005-0000-0000-000015180000}"/>
    <cellStyle name="s_LBO Summary_mona0915a_lalur" xfId="3913" xr:uid="{00000000-0005-0000-0000-000016180000}"/>
    <cellStyle name="s_LBO Summary_mona0915a_Leasing_V3" xfId="3914" xr:uid="{00000000-0005-0000-0000-000017180000}"/>
    <cellStyle name="s_LBO Summary_mona0915a_MODELO PDP III" xfId="3915" xr:uid="{00000000-0005-0000-0000-000018180000}"/>
    <cellStyle name="s_LBO Summary_mona0915a_ORÇ_2009" xfId="3916" xr:uid="{00000000-0005-0000-0000-000019180000}"/>
    <cellStyle name="s_LBO Summary_mona0915a_Pasta2" xfId="3917" xr:uid="{00000000-0005-0000-0000-00001A180000}"/>
    <cellStyle name="s_LBO Summary_mona0915b" xfId="3918" xr:uid="{00000000-0005-0000-0000-00001B180000}"/>
    <cellStyle name="s_LBO Summary_mona0915b_Comparativo VP FIN v1_So 2008" xfId="8253" xr:uid="{00000000-0005-0000-0000-00001C180000}"/>
    <cellStyle name="s_LBO Summary_mona0915b_Comparativo VP MKT 2008 v1_So 2008" xfId="8254" xr:uid="{00000000-0005-0000-0000-00001D180000}"/>
    <cellStyle name="s_LBO Summary_mona0915b_Comparativo VP TEC 2008 v1_So 2008" xfId="8255" xr:uid="{00000000-0005-0000-0000-00001E180000}"/>
    <cellStyle name="s_LBO Summary_mona0915b_Comparativo VP TEC 2008_Luiz Sergio" xfId="8256" xr:uid="{00000000-0005-0000-0000-00001F180000}"/>
    <cellStyle name="s_LBO Summary_mona0915b_Cópia de Modelo - Fluxo de Caixa Orcamento 09052009_V36_3" xfId="3919" xr:uid="{00000000-0005-0000-0000-000020180000}"/>
    <cellStyle name="s_LBO Summary_mona0915b_Fluxo de Caixa Orcamento FINAL_13052009" xfId="3920" xr:uid="{00000000-0005-0000-0000-000021180000}"/>
    <cellStyle name="s_LBO Summary_mona0915b_FM_dummyV4" xfId="3921" xr:uid="{00000000-0005-0000-0000-000022180000}"/>
    <cellStyle name="s_LBO Summary_mona0915b_lalur" xfId="3922" xr:uid="{00000000-0005-0000-0000-000023180000}"/>
    <cellStyle name="s_LBO Summary_mona0915b_Leasing_V3" xfId="3923" xr:uid="{00000000-0005-0000-0000-000024180000}"/>
    <cellStyle name="s_LBO Summary_mona0915b_MODELO PDP III" xfId="3924" xr:uid="{00000000-0005-0000-0000-000025180000}"/>
    <cellStyle name="s_LBO Summary_mona0915b_ORÇ_2009" xfId="3925" xr:uid="{00000000-0005-0000-0000-000026180000}"/>
    <cellStyle name="s_LBO Summary_mona0915b_Pasta2" xfId="3926" xr:uid="{00000000-0005-0000-0000-000027180000}"/>
    <cellStyle name="s_LBO Summary_ORÇ_2009" xfId="3927" xr:uid="{00000000-0005-0000-0000-000028180000}"/>
    <cellStyle name="s_LBO Summary_Pasta2" xfId="3928" xr:uid="{00000000-0005-0000-0000-000029180000}"/>
    <cellStyle name="s_LBO_1" xfId="3929" xr:uid="{00000000-0005-0000-0000-00002A180000}"/>
    <cellStyle name="s_LBO_1_Comparativo VP FIN v1_So 2008" xfId="8257" xr:uid="{00000000-0005-0000-0000-00002B180000}"/>
    <cellStyle name="s_LBO_1_Comparativo VP MKT 2008 v1_So 2008" xfId="8258" xr:uid="{00000000-0005-0000-0000-00002C180000}"/>
    <cellStyle name="s_LBO_1_Comparativo VP TEC 2008 v1_So 2008" xfId="8259" xr:uid="{00000000-0005-0000-0000-00002D180000}"/>
    <cellStyle name="s_LBO_1_Comparativo VP TEC 2008_Luiz Sergio" xfId="8260" xr:uid="{00000000-0005-0000-0000-00002E180000}"/>
    <cellStyle name="s_LBO_1_Cópia de Modelo - Fluxo de Caixa Orcamento 09052009_V36_3" xfId="3930" xr:uid="{00000000-0005-0000-0000-00002F180000}"/>
    <cellStyle name="s_LBO_1_Fluxo de Caixa Orcamento FINAL_13052009" xfId="3931" xr:uid="{00000000-0005-0000-0000-000030180000}"/>
    <cellStyle name="s_LBO_1_FM_dummyV4" xfId="3932" xr:uid="{00000000-0005-0000-0000-000031180000}"/>
    <cellStyle name="s_LBO_1_lalur" xfId="3933" xr:uid="{00000000-0005-0000-0000-000032180000}"/>
    <cellStyle name="s_LBO_1_Leasing_V3" xfId="3934" xr:uid="{00000000-0005-0000-0000-000033180000}"/>
    <cellStyle name="s_LBO_1_MODELO PDP III" xfId="3935" xr:uid="{00000000-0005-0000-0000-000034180000}"/>
    <cellStyle name="s_LBO_1_ORÇ_2009" xfId="3936" xr:uid="{00000000-0005-0000-0000-000035180000}"/>
    <cellStyle name="s_LBO_1_Pasta2" xfId="3937" xr:uid="{00000000-0005-0000-0000-000036180000}"/>
    <cellStyle name="s_LBO_2" xfId="3938" xr:uid="{00000000-0005-0000-0000-000037180000}"/>
    <cellStyle name="s_LBO_2_Comparativo VP FIN v1_So 2008" xfId="8261" xr:uid="{00000000-0005-0000-0000-000038180000}"/>
    <cellStyle name="s_LBO_2_Comparativo VP MKT 2008 v1_So 2008" xfId="8262" xr:uid="{00000000-0005-0000-0000-000039180000}"/>
    <cellStyle name="s_LBO_2_Comparativo VP TEC 2008 v1_So 2008" xfId="8263" xr:uid="{00000000-0005-0000-0000-00003A180000}"/>
    <cellStyle name="s_LBO_2_Comparativo VP TEC 2008_Luiz Sergio" xfId="8264" xr:uid="{00000000-0005-0000-0000-00003B180000}"/>
    <cellStyle name="s_LBO_2_Cópia de Modelo - Fluxo de Caixa Orcamento 09052009_V36_3" xfId="3939" xr:uid="{00000000-0005-0000-0000-00003C180000}"/>
    <cellStyle name="s_LBO_2_Fluxo de Caixa Orcamento FINAL_13052009" xfId="3940" xr:uid="{00000000-0005-0000-0000-00003D180000}"/>
    <cellStyle name="s_LBO_2_FM_dummyV4" xfId="3941" xr:uid="{00000000-0005-0000-0000-00003E180000}"/>
    <cellStyle name="s_LBO_2_lalur" xfId="3942" xr:uid="{00000000-0005-0000-0000-00003F180000}"/>
    <cellStyle name="s_LBO_2_Leasing_V3" xfId="3943" xr:uid="{00000000-0005-0000-0000-000040180000}"/>
    <cellStyle name="s_LBO_2_MODELO PDP III" xfId="3944" xr:uid="{00000000-0005-0000-0000-000041180000}"/>
    <cellStyle name="s_LBO_2_ORÇ_2009" xfId="3945" xr:uid="{00000000-0005-0000-0000-000042180000}"/>
    <cellStyle name="s_LBO_2_Pasta2" xfId="3946" xr:uid="{00000000-0005-0000-0000-000043180000}"/>
    <cellStyle name="s_LBO_Comparativo VP FIN v1_So 2008" xfId="8265" xr:uid="{00000000-0005-0000-0000-000044180000}"/>
    <cellStyle name="s_LBO_Comparativo VP MKT 2008 v1_So 2008" xfId="8266" xr:uid="{00000000-0005-0000-0000-000045180000}"/>
    <cellStyle name="s_LBO_Comparativo VP TEC 2008 v1_So 2008" xfId="8267" xr:uid="{00000000-0005-0000-0000-000046180000}"/>
    <cellStyle name="s_LBO_Comparativo VP TEC 2008_Luiz Sergio" xfId="8268" xr:uid="{00000000-0005-0000-0000-000047180000}"/>
    <cellStyle name="s_LBO_Cópia de Modelo - Fluxo de Caixa Orcamento 09052009_V36_3" xfId="3947" xr:uid="{00000000-0005-0000-0000-000048180000}"/>
    <cellStyle name="s_LBO_Fluxo de Caixa Orcamento FINAL_13052009" xfId="3948" xr:uid="{00000000-0005-0000-0000-000049180000}"/>
    <cellStyle name="s_LBO_FM_dummyV4" xfId="3949" xr:uid="{00000000-0005-0000-0000-00004A180000}"/>
    <cellStyle name="s_LBO_lalur" xfId="3950" xr:uid="{00000000-0005-0000-0000-00004B180000}"/>
    <cellStyle name="s_LBO_Leasing_V3" xfId="3951" xr:uid="{00000000-0005-0000-0000-00004C180000}"/>
    <cellStyle name="s_LBO_MODELO PDP III" xfId="3952" xr:uid="{00000000-0005-0000-0000-00004D180000}"/>
    <cellStyle name="s_LBO_ORÇ_2009" xfId="3953" xr:uid="{00000000-0005-0000-0000-00004E180000}"/>
    <cellStyle name="s_LBO_Pasta2" xfId="3954" xr:uid="{00000000-0005-0000-0000-00004F180000}"/>
    <cellStyle name="s_Leasing_V3" xfId="3955" xr:uid="{00000000-0005-0000-0000-000050180000}"/>
    <cellStyle name="s_Limites x Garantias" xfId="3956" xr:uid="{00000000-0005-0000-0000-000051180000}"/>
    <cellStyle name="s_Limites x Garantias_Cópia de Modelo - Fluxo de Caixa Orcamento 09052009_V36_3" xfId="3957" xr:uid="{00000000-0005-0000-0000-000052180000}"/>
    <cellStyle name="s_Limites x Garantias_Fluxo de Caixa Orcamento FINAL_13052009" xfId="3958" xr:uid="{00000000-0005-0000-0000-000053180000}"/>
    <cellStyle name="s_Limites x Garantias_Liquidez" xfId="3959" xr:uid="{00000000-0005-0000-0000-000054180000}"/>
    <cellStyle name="s_Limites x Garantias_Liquidez_Cópia de Modelo - Fluxo de Caixa Orcamento 09052009_V36_3" xfId="3960" xr:uid="{00000000-0005-0000-0000-000055180000}"/>
    <cellStyle name="s_Limites x Garantias_Liquidez_Fluxo de Caixa Orcamento FINAL_13052009" xfId="3961" xr:uid="{00000000-0005-0000-0000-000056180000}"/>
    <cellStyle name="s_Limites x Garantias_Liquidez_Pasta2" xfId="3962" xr:uid="{00000000-0005-0000-0000-000057180000}"/>
    <cellStyle name="s_Limites x Garantias_Pasta2" xfId="3963" xr:uid="{00000000-0005-0000-0000-000058180000}"/>
    <cellStyle name="s_Limites x Garantias_Statement Sky - Finance" xfId="3964" xr:uid="{00000000-0005-0000-0000-000059180000}"/>
    <cellStyle name="s_Mango Merger" xfId="3965" xr:uid="{00000000-0005-0000-0000-00005A180000}"/>
    <cellStyle name="s_Mango Merger 3" xfId="3966" xr:uid="{00000000-0005-0000-0000-00005B180000}"/>
    <cellStyle name="s_Mango Merger 3_1" xfId="3967" xr:uid="{00000000-0005-0000-0000-00005C180000}"/>
    <cellStyle name="s_Mango Merger 3_1_Comparativo VP FIN v1_So 2008" xfId="8269" xr:uid="{00000000-0005-0000-0000-00005D180000}"/>
    <cellStyle name="s_Mango Merger 3_1_Comparativo VP MKT 2008 v1_So 2008" xfId="8270" xr:uid="{00000000-0005-0000-0000-00005E180000}"/>
    <cellStyle name="s_Mango Merger 3_1_Comparativo VP TEC 2008 v1_So 2008" xfId="8271" xr:uid="{00000000-0005-0000-0000-00005F180000}"/>
    <cellStyle name="s_Mango Merger 3_1_Comparativo VP TEC 2008_Luiz Sergio" xfId="8272" xr:uid="{00000000-0005-0000-0000-000060180000}"/>
    <cellStyle name="s_Mango Merger 3_1_Cópia de Modelo - Fluxo de Caixa Orcamento 09052009_V36_3" xfId="3968" xr:uid="{00000000-0005-0000-0000-000061180000}"/>
    <cellStyle name="s_Mango Merger 3_1_Fluxo de Caixa Orcamento FINAL_13052009" xfId="3969" xr:uid="{00000000-0005-0000-0000-000062180000}"/>
    <cellStyle name="s_Mango Merger 3_1_FM_dummyV4" xfId="3970" xr:uid="{00000000-0005-0000-0000-000063180000}"/>
    <cellStyle name="s_Mango Merger 3_1_lalur" xfId="3971" xr:uid="{00000000-0005-0000-0000-000064180000}"/>
    <cellStyle name="s_Mango Merger 3_1_Leasing_V3" xfId="3972" xr:uid="{00000000-0005-0000-0000-000065180000}"/>
    <cellStyle name="s_Mango Merger 3_1_MODELO PDP III" xfId="3973" xr:uid="{00000000-0005-0000-0000-000066180000}"/>
    <cellStyle name="s_Mango Merger 3_1_ORÇ_2009" xfId="3974" xr:uid="{00000000-0005-0000-0000-000067180000}"/>
    <cellStyle name="s_Mango Merger 3_1_Pasta2" xfId="3975" xr:uid="{00000000-0005-0000-0000-000068180000}"/>
    <cellStyle name="s_Mango Merger 3_2" xfId="3976" xr:uid="{00000000-0005-0000-0000-000069180000}"/>
    <cellStyle name="s_Mango Merger 3_2_Comparativo VP FIN v1_So 2008" xfId="8273" xr:uid="{00000000-0005-0000-0000-00006A180000}"/>
    <cellStyle name="s_Mango Merger 3_2_Comparativo VP MKT 2008 v1_So 2008" xfId="8274" xr:uid="{00000000-0005-0000-0000-00006B180000}"/>
    <cellStyle name="s_Mango Merger 3_2_Comparativo VP TEC 2008 v1_So 2008" xfId="8275" xr:uid="{00000000-0005-0000-0000-00006C180000}"/>
    <cellStyle name="s_Mango Merger 3_2_Comparativo VP TEC 2008_Luiz Sergio" xfId="8276" xr:uid="{00000000-0005-0000-0000-00006D180000}"/>
    <cellStyle name="s_Mango Merger 3_2_Cópia de Modelo - Fluxo de Caixa Orcamento 09052009_V36_3" xfId="3977" xr:uid="{00000000-0005-0000-0000-00006E180000}"/>
    <cellStyle name="s_Mango Merger 3_2_Fluxo de Caixa Orcamento FINAL_13052009" xfId="3978" xr:uid="{00000000-0005-0000-0000-00006F180000}"/>
    <cellStyle name="s_Mango Merger 3_2_FM_dummyV4" xfId="3979" xr:uid="{00000000-0005-0000-0000-000070180000}"/>
    <cellStyle name="s_Mango Merger 3_2_lalur" xfId="3980" xr:uid="{00000000-0005-0000-0000-000071180000}"/>
    <cellStyle name="s_Mango Merger 3_2_Leasing_V3" xfId="3981" xr:uid="{00000000-0005-0000-0000-000072180000}"/>
    <cellStyle name="s_Mango Merger 3_2_MODELO PDP III" xfId="3982" xr:uid="{00000000-0005-0000-0000-000073180000}"/>
    <cellStyle name="s_Mango Merger 3_2_ORÇ_2009" xfId="3983" xr:uid="{00000000-0005-0000-0000-000074180000}"/>
    <cellStyle name="s_Mango Merger 3_2_Pasta2" xfId="3984" xr:uid="{00000000-0005-0000-0000-000075180000}"/>
    <cellStyle name="s_Mango Merger 3_Comparativo VP FIN v1_So 2008" xfId="8277" xr:uid="{00000000-0005-0000-0000-000076180000}"/>
    <cellStyle name="s_Mango Merger 3_Comparativo VP MKT 2008 v1_So 2008" xfId="8278" xr:uid="{00000000-0005-0000-0000-000077180000}"/>
    <cellStyle name="s_Mango Merger 3_Comparativo VP TEC 2008 v1_So 2008" xfId="8279" xr:uid="{00000000-0005-0000-0000-000078180000}"/>
    <cellStyle name="s_Mango Merger 3_Comparativo VP TEC 2008_Luiz Sergio" xfId="8280" xr:uid="{00000000-0005-0000-0000-000079180000}"/>
    <cellStyle name="s_Mango Merger 3_Cópia de Modelo - Fluxo de Caixa Orcamento 09052009_V36_3" xfId="3985" xr:uid="{00000000-0005-0000-0000-00007A180000}"/>
    <cellStyle name="s_Mango Merger 3_Fluxo de Caixa Orcamento FINAL_13052009" xfId="3986" xr:uid="{00000000-0005-0000-0000-00007B180000}"/>
    <cellStyle name="s_Mango Merger 3_FM_dummyV4" xfId="3987" xr:uid="{00000000-0005-0000-0000-00007C180000}"/>
    <cellStyle name="s_Mango Merger 3_lalur" xfId="3988" xr:uid="{00000000-0005-0000-0000-00007D180000}"/>
    <cellStyle name="s_Mango Merger 3_Leasing_V3" xfId="3989" xr:uid="{00000000-0005-0000-0000-00007E180000}"/>
    <cellStyle name="s_Mango Merger 3_MODELO PDP III" xfId="3990" xr:uid="{00000000-0005-0000-0000-00007F180000}"/>
    <cellStyle name="s_Mango Merger 3_ORÇ_2009" xfId="3991" xr:uid="{00000000-0005-0000-0000-000080180000}"/>
    <cellStyle name="s_Mango Merger 3_Pasta2" xfId="3992" xr:uid="{00000000-0005-0000-0000-000081180000}"/>
    <cellStyle name="s_Mango Merger_1" xfId="3993" xr:uid="{00000000-0005-0000-0000-000082180000}"/>
    <cellStyle name="s_Mango Merger_1_Comparativo VP FIN v1_So 2008" xfId="8281" xr:uid="{00000000-0005-0000-0000-000083180000}"/>
    <cellStyle name="s_Mango Merger_1_Comparativo VP MKT 2008 v1_So 2008" xfId="8282" xr:uid="{00000000-0005-0000-0000-000084180000}"/>
    <cellStyle name="s_Mango Merger_1_Comparativo VP TEC 2008 v1_So 2008" xfId="8283" xr:uid="{00000000-0005-0000-0000-000085180000}"/>
    <cellStyle name="s_Mango Merger_1_Comparativo VP TEC 2008_Luiz Sergio" xfId="8284" xr:uid="{00000000-0005-0000-0000-000086180000}"/>
    <cellStyle name="s_Mango Merger_1_Cópia de Modelo - Fluxo de Caixa Orcamento 09052009_V36_3" xfId="3994" xr:uid="{00000000-0005-0000-0000-000087180000}"/>
    <cellStyle name="s_Mango Merger_1_Fluxo de Caixa Orcamento FINAL_13052009" xfId="3995" xr:uid="{00000000-0005-0000-0000-000088180000}"/>
    <cellStyle name="s_Mango Merger_1_FM_dummyV4" xfId="3996" xr:uid="{00000000-0005-0000-0000-000089180000}"/>
    <cellStyle name="s_Mango Merger_1_lalur" xfId="3997" xr:uid="{00000000-0005-0000-0000-00008A180000}"/>
    <cellStyle name="s_Mango Merger_1_Leasing_V3" xfId="3998" xr:uid="{00000000-0005-0000-0000-00008B180000}"/>
    <cellStyle name="s_Mango Merger_1_MODELO PDP III" xfId="3999" xr:uid="{00000000-0005-0000-0000-00008C180000}"/>
    <cellStyle name="s_Mango Merger_1_ORÇ_2009" xfId="4000" xr:uid="{00000000-0005-0000-0000-00008D180000}"/>
    <cellStyle name="s_Mango Merger_1_Pasta2" xfId="4001" xr:uid="{00000000-0005-0000-0000-00008E180000}"/>
    <cellStyle name="s_Mango Merger_Comparativo VP FIN v1_So 2008" xfId="8285" xr:uid="{00000000-0005-0000-0000-00008F180000}"/>
    <cellStyle name="s_Mango Merger_Comparativo VP MKT 2008 v1_So 2008" xfId="8286" xr:uid="{00000000-0005-0000-0000-000090180000}"/>
    <cellStyle name="s_Mango Merger_Comparativo VP TEC 2008 v1_So 2008" xfId="8287" xr:uid="{00000000-0005-0000-0000-000091180000}"/>
    <cellStyle name="s_Mango Merger_Comparativo VP TEC 2008_Luiz Sergio" xfId="8288" xr:uid="{00000000-0005-0000-0000-000092180000}"/>
    <cellStyle name="s_Mango Merger_Cópia de Modelo - Fluxo de Caixa Orcamento 09052009_V36_3" xfId="4002" xr:uid="{00000000-0005-0000-0000-000093180000}"/>
    <cellStyle name="s_Mango Merger_Fluxo de Caixa Orcamento FINAL_13052009" xfId="4003" xr:uid="{00000000-0005-0000-0000-000094180000}"/>
    <cellStyle name="s_Mango Merger_FM_dummyV4" xfId="4004" xr:uid="{00000000-0005-0000-0000-000095180000}"/>
    <cellStyle name="s_Mango Merger_lalur" xfId="4005" xr:uid="{00000000-0005-0000-0000-000096180000}"/>
    <cellStyle name="s_Mango Merger_Leasing_V3" xfId="4006" xr:uid="{00000000-0005-0000-0000-000097180000}"/>
    <cellStyle name="s_Mango Merger_MODELO PDP III" xfId="4007" xr:uid="{00000000-0005-0000-0000-000098180000}"/>
    <cellStyle name="s_Mango Merger_ORÇ_2009" xfId="4008" xr:uid="{00000000-0005-0000-0000-000099180000}"/>
    <cellStyle name="s_Mango Merger_Pasta2" xfId="4009" xr:uid="{00000000-0005-0000-0000-00009A180000}"/>
    <cellStyle name="s_Mary911" xfId="4010" xr:uid="{00000000-0005-0000-0000-00009B180000}"/>
    <cellStyle name="s_Mary911_Comparativo VP FIN v1_So 2008" xfId="8289" xr:uid="{00000000-0005-0000-0000-00009C180000}"/>
    <cellStyle name="s_Mary911_Comparativo VP MKT 2008 v1_So 2008" xfId="8290" xr:uid="{00000000-0005-0000-0000-00009D180000}"/>
    <cellStyle name="s_Mary911_Comparativo VP TEC 2008 v1_So 2008" xfId="8291" xr:uid="{00000000-0005-0000-0000-00009E180000}"/>
    <cellStyle name="s_Mary911_Comparativo VP TEC 2008_Luiz Sergio" xfId="8292" xr:uid="{00000000-0005-0000-0000-00009F180000}"/>
    <cellStyle name="s_Mary911_Cópia de Modelo - Fluxo de Caixa Orcamento 09052009_V36_3" xfId="4011" xr:uid="{00000000-0005-0000-0000-0000A0180000}"/>
    <cellStyle name="s_Mary911_Fluxo de Caixa Orcamento FINAL_13052009" xfId="4012" xr:uid="{00000000-0005-0000-0000-0000A1180000}"/>
    <cellStyle name="s_Mary911_FM_dummyV4" xfId="4013" xr:uid="{00000000-0005-0000-0000-0000A2180000}"/>
    <cellStyle name="s_Mary911_lalur" xfId="4014" xr:uid="{00000000-0005-0000-0000-0000A3180000}"/>
    <cellStyle name="s_Mary911_Leasing_V3" xfId="4015" xr:uid="{00000000-0005-0000-0000-0000A4180000}"/>
    <cellStyle name="s_Mary911_MODELO PDP III" xfId="4016" xr:uid="{00000000-0005-0000-0000-0000A5180000}"/>
    <cellStyle name="s_Mary911_ORÇ_2009" xfId="4017" xr:uid="{00000000-0005-0000-0000-0000A6180000}"/>
    <cellStyle name="s_Mary911_Pasta2" xfId="4018" xr:uid="{00000000-0005-0000-0000-0000A7180000}"/>
    <cellStyle name="s_Matrix_B" xfId="4019" xr:uid="{00000000-0005-0000-0000-0000A8180000}"/>
    <cellStyle name="s_Matrix_B_Comparativo VP FIN v1_So 2008" xfId="8293" xr:uid="{00000000-0005-0000-0000-0000A9180000}"/>
    <cellStyle name="s_Matrix_B_Comparativo VP MKT 2008 v1_So 2008" xfId="8294" xr:uid="{00000000-0005-0000-0000-0000AA180000}"/>
    <cellStyle name="s_Matrix_B_Comparativo VP TEC 2008 v1_So 2008" xfId="8295" xr:uid="{00000000-0005-0000-0000-0000AB180000}"/>
    <cellStyle name="s_Matrix_B_Comparativo VP TEC 2008_Luiz Sergio" xfId="8296" xr:uid="{00000000-0005-0000-0000-0000AC180000}"/>
    <cellStyle name="s_Matrix_B_Cópia de Modelo - Fluxo de Caixa Orcamento 09052009_V36_3" xfId="4020" xr:uid="{00000000-0005-0000-0000-0000AD180000}"/>
    <cellStyle name="s_Matrix_B_Fluxo de Caixa Orcamento FINAL_13052009" xfId="4021" xr:uid="{00000000-0005-0000-0000-0000AE180000}"/>
    <cellStyle name="s_Matrix_B_FM_dummyV4" xfId="4022" xr:uid="{00000000-0005-0000-0000-0000AF180000}"/>
    <cellStyle name="s_Matrix_B_lalur" xfId="4023" xr:uid="{00000000-0005-0000-0000-0000B0180000}"/>
    <cellStyle name="s_Matrix_B_Leasing_V3" xfId="4024" xr:uid="{00000000-0005-0000-0000-0000B1180000}"/>
    <cellStyle name="s_Matrix_B_MODELO PDP III" xfId="4025" xr:uid="{00000000-0005-0000-0000-0000B2180000}"/>
    <cellStyle name="s_Matrix_B_ORÇ_2009" xfId="4026" xr:uid="{00000000-0005-0000-0000-0000B3180000}"/>
    <cellStyle name="s_Matrix_B_Pasta2" xfId="4027" xr:uid="{00000000-0005-0000-0000-0000B4180000}"/>
    <cellStyle name="s_Matrix_B_Q2 pipeline" xfId="4028" xr:uid="{00000000-0005-0000-0000-0000B5180000}"/>
    <cellStyle name="s_Matrix_B_Q2 pipeline 2" xfId="8297" xr:uid="{00000000-0005-0000-0000-0000B6180000}"/>
    <cellStyle name="s_Matrix_B_Q2 pipeline_Cópia de Modelo - Fluxo de Caixa Orcamento 09052009_V36_3" xfId="4029" xr:uid="{00000000-0005-0000-0000-0000B7180000}"/>
    <cellStyle name="s_Matrix_B_Q2 pipeline_Cópia de Modelo - Fluxo de Caixa Orcamento 09052009_V36_3 2" xfId="8298" xr:uid="{00000000-0005-0000-0000-0000B8180000}"/>
    <cellStyle name="s_Matrix_B_Q2 pipeline_Fluxo de Caixa Orcamento FINAL_13052009" xfId="4030" xr:uid="{00000000-0005-0000-0000-0000B9180000}"/>
    <cellStyle name="s_Matrix_B_Q2 pipeline_Fluxo de Caixa Orcamento FINAL_13052009 2" xfId="8299" xr:uid="{00000000-0005-0000-0000-0000BA180000}"/>
    <cellStyle name="s_Matrix_B_Q2 pipeline_FM_dummyV4" xfId="4031" xr:uid="{00000000-0005-0000-0000-0000BB180000}"/>
    <cellStyle name="s_Matrix_B_Q2 pipeline_lalur" xfId="4032" xr:uid="{00000000-0005-0000-0000-0000BC180000}"/>
    <cellStyle name="s_Matrix_B_Q2 pipeline_Leasing_V3" xfId="4033" xr:uid="{00000000-0005-0000-0000-0000BD180000}"/>
    <cellStyle name="s_Matrix_B_Q2 pipeline_MODELO PDP III" xfId="4034" xr:uid="{00000000-0005-0000-0000-0000BE180000}"/>
    <cellStyle name="s_Matrix_B_Q2 pipeline_ORÇ_2009" xfId="4035" xr:uid="{00000000-0005-0000-0000-0000BF180000}"/>
    <cellStyle name="s_Matrix_B_Q2 pipeline_ORÇ_2009 2" xfId="8300" xr:uid="{00000000-0005-0000-0000-0000C0180000}"/>
    <cellStyle name="s_Matrix_B_Q2 pipeline_Pasta2" xfId="4036" xr:uid="{00000000-0005-0000-0000-0000C1180000}"/>
    <cellStyle name="s_Matrix_B_Q2 pipeline_Pasta2 2" xfId="8301" xr:uid="{00000000-0005-0000-0000-0000C2180000}"/>
    <cellStyle name="s_Matrix_T" xfId="4037" xr:uid="{00000000-0005-0000-0000-0000C3180000}"/>
    <cellStyle name="s_Matrix_T_Comparativo VP FIN v1_So 2008" xfId="8302" xr:uid="{00000000-0005-0000-0000-0000C4180000}"/>
    <cellStyle name="s_Matrix_T_Comparativo VP MKT 2008 v1_So 2008" xfId="8303" xr:uid="{00000000-0005-0000-0000-0000C5180000}"/>
    <cellStyle name="s_Matrix_T_Comparativo VP TEC 2008 v1_So 2008" xfId="8304" xr:uid="{00000000-0005-0000-0000-0000C6180000}"/>
    <cellStyle name="s_Matrix_T_Comparativo VP TEC 2008_Luiz Sergio" xfId="8305" xr:uid="{00000000-0005-0000-0000-0000C7180000}"/>
    <cellStyle name="s_Matrix_T_Cópia de Modelo - Fluxo de Caixa Orcamento 09052009_V36_3" xfId="4038" xr:uid="{00000000-0005-0000-0000-0000C8180000}"/>
    <cellStyle name="s_Matrix_T_Fluxo de Caixa Orcamento FINAL_13052009" xfId="4039" xr:uid="{00000000-0005-0000-0000-0000C9180000}"/>
    <cellStyle name="s_Matrix_T_FM_dummyV4" xfId="4040" xr:uid="{00000000-0005-0000-0000-0000CA180000}"/>
    <cellStyle name="s_Matrix_T_lalur" xfId="4041" xr:uid="{00000000-0005-0000-0000-0000CB180000}"/>
    <cellStyle name="s_Matrix_T_Leasing_V3" xfId="4042" xr:uid="{00000000-0005-0000-0000-0000CC180000}"/>
    <cellStyle name="s_Matrix_T_MODELO PDP III" xfId="4043" xr:uid="{00000000-0005-0000-0000-0000CD180000}"/>
    <cellStyle name="s_Matrix_T_ORÇ_2009" xfId="4044" xr:uid="{00000000-0005-0000-0000-0000CE180000}"/>
    <cellStyle name="s_Matrix_T_Pasta2" xfId="4045" xr:uid="{00000000-0005-0000-0000-0000CF180000}"/>
    <cellStyle name="s_Matrix_T_Q2 pipeline" xfId="4046" xr:uid="{00000000-0005-0000-0000-0000D0180000}"/>
    <cellStyle name="s_Matrix_T_Q2 pipeline 2" xfId="8306" xr:uid="{00000000-0005-0000-0000-0000D1180000}"/>
    <cellStyle name="s_Matrix_T_Q2 pipeline_Cópia de Modelo - Fluxo de Caixa Orcamento 09052009_V36_3" xfId="4047" xr:uid="{00000000-0005-0000-0000-0000D2180000}"/>
    <cellStyle name="s_Matrix_T_Q2 pipeline_Cópia de Modelo - Fluxo de Caixa Orcamento 09052009_V36_3 2" xfId="8307" xr:uid="{00000000-0005-0000-0000-0000D3180000}"/>
    <cellStyle name="s_Matrix_T_Q2 pipeline_Fluxo de Caixa Orcamento FINAL_13052009" xfId="4048" xr:uid="{00000000-0005-0000-0000-0000D4180000}"/>
    <cellStyle name="s_Matrix_T_Q2 pipeline_Fluxo de Caixa Orcamento FINAL_13052009 2" xfId="8308" xr:uid="{00000000-0005-0000-0000-0000D5180000}"/>
    <cellStyle name="s_Matrix_T_Q2 pipeline_FM_dummyV4" xfId="4049" xr:uid="{00000000-0005-0000-0000-0000D6180000}"/>
    <cellStyle name="s_Matrix_T_Q2 pipeline_lalur" xfId="4050" xr:uid="{00000000-0005-0000-0000-0000D7180000}"/>
    <cellStyle name="s_Matrix_T_Q2 pipeline_Leasing_V3" xfId="4051" xr:uid="{00000000-0005-0000-0000-0000D8180000}"/>
    <cellStyle name="s_Matrix_T_Q2 pipeline_MODELO PDP III" xfId="4052" xr:uid="{00000000-0005-0000-0000-0000D9180000}"/>
    <cellStyle name="s_Matrix_T_Q2 pipeline_ORÇ_2009" xfId="4053" xr:uid="{00000000-0005-0000-0000-0000DA180000}"/>
    <cellStyle name="s_Matrix_T_Q2 pipeline_ORÇ_2009 2" xfId="8309" xr:uid="{00000000-0005-0000-0000-0000DB180000}"/>
    <cellStyle name="s_Matrix_T_Q2 pipeline_Pasta2" xfId="4054" xr:uid="{00000000-0005-0000-0000-0000DC180000}"/>
    <cellStyle name="s_Matrix_T_Q2 pipeline_Pasta2 2" xfId="8310" xr:uid="{00000000-0005-0000-0000-0000DD180000}"/>
    <cellStyle name="s_Merger" xfId="4055" xr:uid="{00000000-0005-0000-0000-0000DE180000}"/>
    <cellStyle name="s_Merger_Comparativo VP FIN v1_So 2008" xfId="8311" xr:uid="{00000000-0005-0000-0000-0000DF180000}"/>
    <cellStyle name="s_Merger_Comparativo VP MKT 2008 v1_So 2008" xfId="8312" xr:uid="{00000000-0005-0000-0000-0000E0180000}"/>
    <cellStyle name="s_Merger_Comparativo VP TEC 2008 v1_So 2008" xfId="8313" xr:uid="{00000000-0005-0000-0000-0000E1180000}"/>
    <cellStyle name="s_Merger_Comparativo VP TEC 2008_Luiz Sergio" xfId="8314" xr:uid="{00000000-0005-0000-0000-0000E2180000}"/>
    <cellStyle name="s_Merger_Cópia de Modelo - Fluxo de Caixa Orcamento 09052009_V36_3" xfId="4056" xr:uid="{00000000-0005-0000-0000-0000E3180000}"/>
    <cellStyle name="s_Merger_Fluxo de Caixa Orcamento FINAL_13052009" xfId="4057" xr:uid="{00000000-0005-0000-0000-0000E4180000}"/>
    <cellStyle name="s_Merger_FM_dummyV4" xfId="4058" xr:uid="{00000000-0005-0000-0000-0000E5180000}"/>
    <cellStyle name="s_Merger_lalur" xfId="4059" xr:uid="{00000000-0005-0000-0000-0000E6180000}"/>
    <cellStyle name="s_Merger_Leasing_V3" xfId="4060" xr:uid="{00000000-0005-0000-0000-0000E7180000}"/>
    <cellStyle name="s_Merger_MODELO PDP III" xfId="4061" xr:uid="{00000000-0005-0000-0000-0000E8180000}"/>
    <cellStyle name="s_Merger_ORÇ_2009" xfId="4062" xr:uid="{00000000-0005-0000-0000-0000E9180000}"/>
    <cellStyle name="s_Merger_Pasta2" xfId="4063" xr:uid="{00000000-0005-0000-0000-0000EA180000}"/>
    <cellStyle name="s_Merger_Q2 pipeline" xfId="4064" xr:uid="{00000000-0005-0000-0000-0000EB180000}"/>
    <cellStyle name="s_Merger_Q2 pipeline 2" xfId="8315" xr:uid="{00000000-0005-0000-0000-0000EC180000}"/>
    <cellStyle name="s_Merger_Q2 pipeline_Cópia de Modelo - Fluxo de Caixa Orcamento 09052009_V36_3" xfId="4065" xr:uid="{00000000-0005-0000-0000-0000ED180000}"/>
    <cellStyle name="s_Merger_Q2 pipeline_Cópia de Modelo - Fluxo de Caixa Orcamento 09052009_V36_3 2" xfId="8316" xr:uid="{00000000-0005-0000-0000-0000EE180000}"/>
    <cellStyle name="s_Merger_Q2 pipeline_Fluxo de Caixa Orcamento FINAL_13052009" xfId="4066" xr:uid="{00000000-0005-0000-0000-0000EF180000}"/>
    <cellStyle name="s_Merger_Q2 pipeline_Fluxo de Caixa Orcamento FINAL_13052009 2" xfId="8317" xr:uid="{00000000-0005-0000-0000-0000F0180000}"/>
    <cellStyle name="s_Merger_Q2 pipeline_FM_dummyV4" xfId="4067" xr:uid="{00000000-0005-0000-0000-0000F1180000}"/>
    <cellStyle name="s_Merger_Q2 pipeline_lalur" xfId="4068" xr:uid="{00000000-0005-0000-0000-0000F2180000}"/>
    <cellStyle name="s_Merger_Q2 pipeline_Leasing_V3" xfId="4069" xr:uid="{00000000-0005-0000-0000-0000F3180000}"/>
    <cellStyle name="s_Merger_Q2 pipeline_MODELO PDP III" xfId="4070" xr:uid="{00000000-0005-0000-0000-0000F4180000}"/>
    <cellStyle name="s_Merger_Q2 pipeline_ORÇ_2009" xfId="4071" xr:uid="{00000000-0005-0000-0000-0000F5180000}"/>
    <cellStyle name="s_Merger_Q2 pipeline_ORÇ_2009 2" xfId="8318" xr:uid="{00000000-0005-0000-0000-0000F6180000}"/>
    <cellStyle name="s_Merger_Q2 pipeline_Pasta2" xfId="4072" xr:uid="{00000000-0005-0000-0000-0000F7180000}"/>
    <cellStyle name="s_Merger_Q2 pipeline_Pasta2 2" xfId="8319" xr:uid="{00000000-0005-0000-0000-0000F8180000}"/>
    <cellStyle name="s_Mini merg7_20" xfId="4073" xr:uid="{00000000-0005-0000-0000-0000F9180000}"/>
    <cellStyle name="s_Mini merg7_20_Comparativo VP FIN v1_So 2008" xfId="8320" xr:uid="{00000000-0005-0000-0000-0000FA180000}"/>
    <cellStyle name="s_Mini merg7_20_Comparativo VP MKT 2008 v1_So 2008" xfId="8321" xr:uid="{00000000-0005-0000-0000-0000FB180000}"/>
    <cellStyle name="s_Mini merg7_20_Comparativo VP TEC 2008 v1_So 2008" xfId="8322" xr:uid="{00000000-0005-0000-0000-0000FC180000}"/>
    <cellStyle name="s_Mini merg7_20_Comparativo VP TEC 2008_Luiz Sergio" xfId="8323" xr:uid="{00000000-0005-0000-0000-0000FD180000}"/>
    <cellStyle name="s_Mini merg7_20_Cópia de Modelo - Fluxo de Caixa Orcamento 09052009_V36_3" xfId="4074" xr:uid="{00000000-0005-0000-0000-0000FE180000}"/>
    <cellStyle name="s_Mini merg7_20_Fluxo de Caixa Orcamento FINAL_13052009" xfId="4075" xr:uid="{00000000-0005-0000-0000-0000FF180000}"/>
    <cellStyle name="s_Mini merg7_20_FM_dummyV4" xfId="4076" xr:uid="{00000000-0005-0000-0000-000000190000}"/>
    <cellStyle name="s_Mini merg7_20_lalur" xfId="4077" xr:uid="{00000000-0005-0000-0000-000001190000}"/>
    <cellStyle name="s_Mini merg7_20_Leasing_V3" xfId="4078" xr:uid="{00000000-0005-0000-0000-000002190000}"/>
    <cellStyle name="s_Mini merg7_20_MODELO PDP III" xfId="4079" xr:uid="{00000000-0005-0000-0000-000003190000}"/>
    <cellStyle name="s_Mini merg7_20_ORÇ_2009" xfId="4080" xr:uid="{00000000-0005-0000-0000-000004190000}"/>
    <cellStyle name="s_Mini merg7_20_Pasta2" xfId="4081" xr:uid="{00000000-0005-0000-0000-000005190000}"/>
    <cellStyle name="s_Model Assumptions (2)" xfId="4082" xr:uid="{00000000-0005-0000-0000-000006190000}"/>
    <cellStyle name="s_Model Assumptions (2)_1" xfId="4083" xr:uid="{00000000-0005-0000-0000-000007190000}"/>
    <cellStyle name="s_Model Assumptions (2)_1_Comparativo VP FIN v1_So 2008" xfId="8324" xr:uid="{00000000-0005-0000-0000-000008190000}"/>
    <cellStyle name="s_Model Assumptions (2)_1_Comparativo VP MKT 2008 v1_So 2008" xfId="8325" xr:uid="{00000000-0005-0000-0000-000009190000}"/>
    <cellStyle name="s_Model Assumptions (2)_1_Comparativo VP TEC 2008 v1_So 2008" xfId="8326" xr:uid="{00000000-0005-0000-0000-00000A190000}"/>
    <cellStyle name="s_Model Assumptions (2)_1_Comparativo VP TEC 2008_Luiz Sergio" xfId="8327" xr:uid="{00000000-0005-0000-0000-00000B190000}"/>
    <cellStyle name="s_Model Assumptions (2)_1_Cópia de Modelo - Fluxo de Caixa Orcamento 09052009_V36_3" xfId="4084" xr:uid="{00000000-0005-0000-0000-00000C190000}"/>
    <cellStyle name="s_Model Assumptions (2)_1_Fluxo de Caixa Orcamento FINAL_13052009" xfId="4085" xr:uid="{00000000-0005-0000-0000-00000D190000}"/>
    <cellStyle name="s_Model Assumptions (2)_1_FM_dummyV4" xfId="4086" xr:uid="{00000000-0005-0000-0000-00000E190000}"/>
    <cellStyle name="s_Model Assumptions (2)_1_lalur" xfId="4087" xr:uid="{00000000-0005-0000-0000-00000F190000}"/>
    <cellStyle name="s_Model Assumptions (2)_1_Leasing_V3" xfId="4088" xr:uid="{00000000-0005-0000-0000-000010190000}"/>
    <cellStyle name="s_Model Assumptions (2)_1_MODELO PDP III" xfId="4089" xr:uid="{00000000-0005-0000-0000-000011190000}"/>
    <cellStyle name="s_Model Assumptions (2)_1_ORÇ_2009" xfId="4090" xr:uid="{00000000-0005-0000-0000-000012190000}"/>
    <cellStyle name="s_Model Assumptions (2)_1_Pasta2" xfId="4091" xr:uid="{00000000-0005-0000-0000-000013190000}"/>
    <cellStyle name="s_Model Assumptions (2)_Comparativo VP FIN v1_So 2008" xfId="8328" xr:uid="{00000000-0005-0000-0000-000014190000}"/>
    <cellStyle name="s_Model Assumptions (2)_Comparativo VP MKT 2008 v1_So 2008" xfId="8329" xr:uid="{00000000-0005-0000-0000-000015190000}"/>
    <cellStyle name="s_Model Assumptions (2)_Comparativo VP TEC 2008 v1_So 2008" xfId="8330" xr:uid="{00000000-0005-0000-0000-000016190000}"/>
    <cellStyle name="s_Model Assumptions (2)_Comparativo VP TEC 2008_Luiz Sergio" xfId="8331" xr:uid="{00000000-0005-0000-0000-000017190000}"/>
    <cellStyle name="s_Model Assumptions (2)_Cópia de Modelo - Fluxo de Caixa Orcamento 09052009_V36_3" xfId="4092" xr:uid="{00000000-0005-0000-0000-000018190000}"/>
    <cellStyle name="s_Model Assumptions (2)_Fluxo de Caixa Orcamento FINAL_13052009" xfId="4093" xr:uid="{00000000-0005-0000-0000-000019190000}"/>
    <cellStyle name="s_Model Assumptions (2)_FM_dummyV4" xfId="4094" xr:uid="{00000000-0005-0000-0000-00001A190000}"/>
    <cellStyle name="s_Model Assumptions (2)_lalur" xfId="4095" xr:uid="{00000000-0005-0000-0000-00001B190000}"/>
    <cellStyle name="s_Model Assumptions (2)_Leasing_V3" xfId="4096" xr:uid="{00000000-0005-0000-0000-00001C190000}"/>
    <cellStyle name="s_Model Assumptions (2)_MODELO PDP III" xfId="4097" xr:uid="{00000000-0005-0000-0000-00001D190000}"/>
    <cellStyle name="s_Model Assumptions (2)_ORÇ_2009" xfId="4098" xr:uid="{00000000-0005-0000-0000-00001E190000}"/>
    <cellStyle name="s_Model Assumptions (2)_Pasta2" xfId="4099" xr:uid="{00000000-0005-0000-0000-00001F190000}"/>
    <cellStyle name="s_Model_19" xfId="4100" xr:uid="{00000000-0005-0000-0000-000020190000}"/>
    <cellStyle name="s_Model_19_Comparativo VP FIN v1_So 2008" xfId="8332" xr:uid="{00000000-0005-0000-0000-000021190000}"/>
    <cellStyle name="s_Model_19_Comparativo VP MKT 2008 v1_So 2008" xfId="8333" xr:uid="{00000000-0005-0000-0000-000022190000}"/>
    <cellStyle name="s_Model_19_Comparativo VP TEC 2008 v1_So 2008" xfId="8334" xr:uid="{00000000-0005-0000-0000-000023190000}"/>
    <cellStyle name="s_Model_19_Comparativo VP TEC 2008_Luiz Sergio" xfId="8335" xr:uid="{00000000-0005-0000-0000-000024190000}"/>
    <cellStyle name="s_Model_19_Cópia de Modelo - Fluxo de Caixa Orcamento 09052009_V36_3" xfId="4101" xr:uid="{00000000-0005-0000-0000-000025190000}"/>
    <cellStyle name="s_Model_19_Fluxo de Caixa Orcamento FINAL_13052009" xfId="4102" xr:uid="{00000000-0005-0000-0000-000026190000}"/>
    <cellStyle name="s_Model_19_FM_dummyV4" xfId="4103" xr:uid="{00000000-0005-0000-0000-000027190000}"/>
    <cellStyle name="s_Model_19_lalur" xfId="4104" xr:uid="{00000000-0005-0000-0000-000028190000}"/>
    <cellStyle name="s_Model_19_Leasing_V3" xfId="4105" xr:uid="{00000000-0005-0000-0000-000029190000}"/>
    <cellStyle name="s_Model_19_MODELO PDP III" xfId="4106" xr:uid="{00000000-0005-0000-0000-00002A190000}"/>
    <cellStyle name="s_Model_19_ORÇ_2009" xfId="4107" xr:uid="{00000000-0005-0000-0000-00002B190000}"/>
    <cellStyle name="s_Model_19_Pasta2" xfId="4108" xr:uid="{00000000-0005-0000-0000-00002C190000}"/>
    <cellStyle name="s_Model_19_Q2 pipeline" xfId="4109" xr:uid="{00000000-0005-0000-0000-00002D190000}"/>
    <cellStyle name="s_Model_19_Q2 pipeline 2" xfId="8336" xr:uid="{00000000-0005-0000-0000-00002E190000}"/>
    <cellStyle name="s_Model_19_Q2 pipeline_Cópia de Modelo - Fluxo de Caixa Orcamento 09052009_V36_3" xfId="4110" xr:uid="{00000000-0005-0000-0000-00002F190000}"/>
    <cellStyle name="s_Model_19_Q2 pipeline_Cópia de Modelo - Fluxo de Caixa Orcamento 09052009_V36_3 2" xfId="8337" xr:uid="{00000000-0005-0000-0000-000030190000}"/>
    <cellStyle name="s_Model_19_Q2 pipeline_Fluxo de Caixa Orcamento FINAL_13052009" xfId="4111" xr:uid="{00000000-0005-0000-0000-000031190000}"/>
    <cellStyle name="s_Model_19_Q2 pipeline_Fluxo de Caixa Orcamento FINAL_13052009 2" xfId="8338" xr:uid="{00000000-0005-0000-0000-000032190000}"/>
    <cellStyle name="s_Model_19_Q2 pipeline_FM_dummyV4" xfId="4112" xr:uid="{00000000-0005-0000-0000-000033190000}"/>
    <cellStyle name="s_Model_19_Q2 pipeline_lalur" xfId="4113" xr:uid="{00000000-0005-0000-0000-000034190000}"/>
    <cellStyle name="s_Model_19_Q2 pipeline_Leasing_V3" xfId="4114" xr:uid="{00000000-0005-0000-0000-000035190000}"/>
    <cellStyle name="s_Model_19_Q2 pipeline_MODELO PDP III" xfId="4115" xr:uid="{00000000-0005-0000-0000-000036190000}"/>
    <cellStyle name="s_Model_19_Q2 pipeline_ORÇ_2009" xfId="4116" xr:uid="{00000000-0005-0000-0000-000037190000}"/>
    <cellStyle name="s_Model_19_Q2 pipeline_ORÇ_2009 2" xfId="8339" xr:uid="{00000000-0005-0000-0000-000038190000}"/>
    <cellStyle name="s_Model_19_Q2 pipeline_Pasta2" xfId="4117" xr:uid="{00000000-0005-0000-0000-000039190000}"/>
    <cellStyle name="s_Model_19_Q2 pipeline_Pasta2 2" xfId="8340" xr:uid="{00000000-0005-0000-0000-00003A190000}"/>
    <cellStyle name="s_Model0717" xfId="4118" xr:uid="{00000000-0005-0000-0000-00003B190000}"/>
    <cellStyle name="s_Model0717_Comparativo VP FIN v1_So 2008" xfId="8341" xr:uid="{00000000-0005-0000-0000-00003C190000}"/>
    <cellStyle name="s_Model0717_Comparativo VP MKT 2008 v1_So 2008" xfId="8342" xr:uid="{00000000-0005-0000-0000-00003D190000}"/>
    <cellStyle name="s_Model0717_Comparativo VP TEC 2008 v1_So 2008" xfId="8343" xr:uid="{00000000-0005-0000-0000-00003E190000}"/>
    <cellStyle name="s_Model0717_Comparativo VP TEC 2008_Luiz Sergio" xfId="8344" xr:uid="{00000000-0005-0000-0000-00003F190000}"/>
    <cellStyle name="s_Model0717_Cópia de Modelo - Fluxo de Caixa Orcamento 09052009_V36_3" xfId="4119" xr:uid="{00000000-0005-0000-0000-000040190000}"/>
    <cellStyle name="s_Model0717_Fluxo de Caixa Orcamento FINAL_13052009" xfId="4120" xr:uid="{00000000-0005-0000-0000-000041190000}"/>
    <cellStyle name="s_Model0717_FM_dummyV4" xfId="4121" xr:uid="{00000000-0005-0000-0000-000042190000}"/>
    <cellStyle name="s_Model0717_lalur" xfId="4122" xr:uid="{00000000-0005-0000-0000-000043190000}"/>
    <cellStyle name="s_Model0717_Leasing_V3" xfId="4123" xr:uid="{00000000-0005-0000-0000-000044190000}"/>
    <cellStyle name="s_Model0717_MODELO PDP III" xfId="4124" xr:uid="{00000000-0005-0000-0000-000045190000}"/>
    <cellStyle name="s_Model0717_ORÇ_2009" xfId="4125" xr:uid="{00000000-0005-0000-0000-000046190000}"/>
    <cellStyle name="s_Model0717_Pasta2" xfId="4126" xr:uid="{00000000-0005-0000-0000-000047190000}"/>
    <cellStyle name="s_model2" xfId="4127" xr:uid="{00000000-0005-0000-0000-000048190000}"/>
    <cellStyle name="s_model2_Comparativo VP FIN v1_So 2008" xfId="8345" xr:uid="{00000000-0005-0000-0000-000049190000}"/>
    <cellStyle name="s_model2_Comparativo VP MKT 2008 v1_So 2008" xfId="8346" xr:uid="{00000000-0005-0000-0000-00004A190000}"/>
    <cellStyle name="s_model2_Comparativo VP TEC 2008 v1_So 2008" xfId="8347" xr:uid="{00000000-0005-0000-0000-00004B190000}"/>
    <cellStyle name="s_model2_Comparativo VP TEC 2008_Luiz Sergio" xfId="8348" xr:uid="{00000000-0005-0000-0000-00004C190000}"/>
    <cellStyle name="s_model2_Cópia de Modelo - Fluxo de Caixa Orcamento 09052009_V36_3" xfId="4128" xr:uid="{00000000-0005-0000-0000-00004D190000}"/>
    <cellStyle name="s_model2_Fluxo de Caixa Orcamento FINAL_13052009" xfId="4129" xr:uid="{00000000-0005-0000-0000-00004E190000}"/>
    <cellStyle name="s_model2_FM_dummyV4" xfId="4130" xr:uid="{00000000-0005-0000-0000-00004F190000}"/>
    <cellStyle name="s_model2_lalur" xfId="4131" xr:uid="{00000000-0005-0000-0000-000050190000}"/>
    <cellStyle name="s_model2_Leasing_V3" xfId="4132" xr:uid="{00000000-0005-0000-0000-000051190000}"/>
    <cellStyle name="s_model2_MODELO PDP III" xfId="4133" xr:uid="{00000000-0005-0000-0000-000052190000}"/>
    <cellStyle name="s_model2_ORÇ_2009" xfId="4134" xr:uid="{00000000-0005-0000-0000-000053190000}"/>
    <cellStyle name="s_model2_Pasta2" xfId="4135" xr:uid="{00000000-0005-0000-0000-000054190000}"/>
    <cellStyle name="s_model2_Q2 pipeline" xfId="4136" xr:uid="{00000000-0005-0000-0000-000055190000}"/>
    <cellStyle name="s_model2_Q2 pipeline 2" xfId="8349" xr:uid="{00000000-0005-0000-0000-000056190000}"/>
    <cellStyle name="s_model2_Q2 pipeline_Cópia de Modelo - Fluxo de Caixa Orcamento 09052009_V36_3" xfId="4137" xr:uid="{00000000-0005-0000-0000-000057190000}"/>
    <cellStyle name="s_model2_Q2 pipeline_Cópia de Modelo - Fluxo de Caixa Orcamento 09052009_V36_3 2" xfId="8350" xr:uid="{00000000-0005-0000-0000-000058190000}"/>
    <cellStyle name="s_model2_Q2 pipeline_Fluxo de Caixa Orcamento FINAL_13052009" xfId="4138" xr:uid="{00000000-0005-0000-0000-000059190000}"/>
    <cellStyle name="s_model2_Q2 pipeline_Fluxo de Caixa Orcamento FINAL_13052009 2" xfId="8351" xr:uid="{00000000-0005-0000-0000-00005A190000}"/>
    <cellStyle name="s_model2_Q2 pipeline_FM_dummyV4" xfId="4139" xr:uid="{00000000-0005-0000-0000-00005B190000}"/>
    <cellStyle name="s_model2_Q2 pipeline_lalur" xfId="4140" xr:uid="{00000000-0005-0000-0000-00005C190000}"/>
    <cellStyle name="s_model2_Q2 pipeline_Leasing_V3" xfId="4141" xr:uid="{00000000-0005-0000-0000-00005D190000}"/>
    <cellStyle name="s_model2_Q2 pipeline_MODELO PDP III" xfId="4142" xr:uid="{00000000-0005-0000-0000-00005E190000}"/>
    <cellStyle name="s_model2_Q2 pipeline_ORÇ_2009" xfId="4143" xr:uid="{00000000-0005-0000-0000-00005F190000}"/>
    <cellStyle name="s_model2_Q2 pipeline_ORÇ_2009 2" xfId="8352" xr:uid="{00000000-0005-0000-0000-000060190000}"/>
    <cellStyle name="s_model2_Q2 pipeline_Pasta2" xfId="4144" xr:uid="{00000000-0005-0000-0000-000061190000}"/>
    <cellStyle name="s_model2_Q2 pipeline_Pasta2 2" xfId="8353" xr:uid="{00000000-0005-0000-0000-000062190000}"/>
    <cellStyle name="s_MODELO PDP III" xfId="4145" xr:uid="{00000000-0005-0000-0000-000063190000}"/>
    <cellStyle name="s_MSDWmodell_July00" xfId="4146" xr:uid="{00000000-0005-0000-0000-000064190000}"/>
    <cellStyle name="s_OBGYN (2)" xfId="4147" xr:uid="{00000000-0005-0000-0000-000065190000}"/>
    <cellStyle name="s_OBGYN (2)_1" xfId="4148" xr:uid="{00000000-0005-0000-0000-000066190000}"/>
    <cellStyle name="s_OBGYN (2)_1_Comparativo VP FIN v1_So 2008" xfId="8354" xr:uid="{00000000-0005-0000-0000-000067190000}"/>
    <cellStyle name="s_OBGYN (2)_1_Comparativo VP MKT 2008 v1_So 2008" xfId="8355" xr:uid="{00000000-0005-0000-0000-000068190000}"/>
    <cellStyle name="s_OBGYN (2)_1_Comparativo VP TEC 2008 v1_So 2008" xfId="8356" xr:uid="{00000000-0005-0000-0000-000069190000}"/>
    <cellStyle name="s_OBGYN (2)_1_Comparativo VP TEC 2008_Luiz Sergio" xfId="8357" xr:uid="{00000000-0005-0000-0000-00006A190000}"/>
    <cellStyle name="s_OBGYN (2)_1_Cópia de Modelo - Fluxo de Caixa Orcamento 09052009_V36_3" xfId="4149" xr:uid="{00000000-0005-0000-0000-00006B190000}"/>
    <cellStyle name="s_OBGYN (2)_1_Fluxo de Caixa Orcamento FINAL_13052009" xfId="4150" xr:uid="{00000000-0005-0000-0000-00006C190000}"/>
    <cellStyle name="s_OBGYN (2)_1_FM_dummyV4" xfId="4151" xr:uid="{00000000-0005-0000-0000-00006D190000}"/>
    <cellStyle name="s_OBGYN (2)_1_lalur" xfId="4152" xr:uid="{00000000-0005-0000-0000-00006E190000}"/>
    <cellStyle name="s_OBGYN (2)_1_Leasing_V3" xfId="4153" xr:uid="{00000000-0005-0000-0000-00006F190000}"/>
    <cellStyle name="s_OBGYN (2)_1_MODELO PDP III" xfId="4154" xr:uid="{00000000-0005-0000-0000-000070190000}"/>
    <cellStyle name="s_OBGYN (2)_1_ORÇ_2009" xfId="4155" xr:uid="{00000000-0005-0000-0000-000071190000}"/>
    <cellStyle name="s_OBGYN (2)_1_Pasta2" xfId="4156" xr:uid="{00000000-0005-0000-0000-000072190000}"/>
    <cellStyle name="s_OBGYN (2)_2" xfId="4157" xr:uid="{00000000-0005-0000-0000-000073190000}"/>
    <cellStyle name="s_OBGYN (2)_2_Comparativo VP FIN v1_So 2008" xfId="8358" xr:uid="{00000000-0005-0000-0000-000074190000}"/>
    <cellStyle name="s_OBGYN (2)_2_Comparativo VP MKT 2008 v1_So 2008" xfId="8359" xr:uid="{00000000-0005-0000-0000-000075190000}"/>
    <cellStyle name="s_OBGYN (2)_2_Comparativo VP TEC 2008 v1_So 2008" xfId="8360" xr:uid="{00000000-0005-0000-0000-000076190000}"/>
    <cellStyle name="s_OBGYN (2)_2_Comparativo VP TEC 2008_Luiz Sergio" xfId="8361" xr:uid="{00000000-0005-0000-0000-000077190000}"/>
    <cellStyle name="s_OBGYN (2)_2_Cópia de Modelo - Fluxo de Caixa Orcamento 09052009_V36_3" xfId="4158" xr:uid="{00000000-0005-0000-0000-000078190000}"/>
    <cellStyle name="s_OBGYN (2)_2_Fluxo de Caixa Orcamento FINAL_13052009" xfId="4159" xr:uid="{00000000-0005-0000-0000-000079190000}"/>
    <cellStyle name="s_OBGYN (2)_2_FM_dummyV4" xfId="4160" xr:uid="{00000000-0005-0000-0000-00007A190000}"/>
    <cellStyle name="s_OBGYN (2)_2_lalur" xfId="4161" xr:uid="{00000000-0005-0000-0000-00007B190000}"/>
    <cellStyle name="s_OBGYN (2)_2_Leasing_V3" xfId="4162" xr:uid="{00000000-0005-0000-0000-00007C190000}"/>
    <cellStyle name="s_OBGYN (2)_2_MODELO PDP III" xfId="4163" xr:uid="{00000000-0005-0000-0000-00007D190000}"/>
    <cellStyle name="s_OBGYN (2)_2_ORÇ_2009" xfId="4164" xr:uid="{00000000-0005-0000-0000-00007E190000}"/>
    <cellStyle name="s_OBGYN (2)_2_Pasta2" xfId="4165" xr:uid="{00000000-0005-0000-0000-00007F190000}"/>
    <cellStyle name="s_OBGYN (2)_Comparativo VP FIN v1_So 2008" xfId="8362" xr:uid="{00000000-0005-0000-0000-000080190000}"/>
    <cellStyle name="s_OBGYN (2)_Comparativo VP MKT 2008 v1_So 2008" xfId="8363" xr:uid="{00000000-0005-0000-0000-000081190000}"/>
    <cellStyle name="s_OBGYN (2)_Comparativo VP TEC 2008 v1_So 2008" xfId="8364" xr:uid="{00000000-0005-0000-0000-000082190000}"/>
    <cellStyle name="s_OBGYN (2)_Comparativo VP TEC 2008_Luiz Sergio" xfId="8365" xr:uid="{00000000-0005-0000-0000-000083190000}"/>
    <cellStyle name="s_OBGYN (2)_Cópia de Modelo - Fluxo de Caixa Orcamento 09052009_V36_3" xfId="4166" xr:uid="{00000000-0005-0000-0000-000084190000}"/>
    <cellStyle name="s_OBGYN (2)_Fluxo de Caixa Orcamento FINAL_13052009" xfId="4167" xr:uid="{00000000-0005-0000-0000-000085190000}"/>
    <cellStyle name="s_OBGYN (2)_FM_dummyV4" xfId="4168" xr:uid="{00000000-0005-0000-0000-000086190000}"/>
    <cellStyle name="s_OBGYN (2)_lalur" xfId="4169" xr:uid="{00000000-0005-0000-0000-000087190000}"/>
    <cellStyle name="s_OBGYN (2)_Leasing_V3" xfId="4170" xr:uid="{00000000-0005-0000-0000-000088190000}"/>
    <cellStyle name="s_OBGYN (2)_MODELO PDP III" xfId="4171" xr:uid="{00000000-0005-0000-0000-000089190000}"/>
    <cellStyle name="s_OBGYN (2)_ORÇ_2009" xfId="4172" xr:uid="{00000000-0005-0000-0000-00008A190000}"/>
    <cellStyle name="s_OBGYN (2)_Pasta2" xfId="4173" xr:uid="{00000000-0005-0000-0000-00008B190000}"/>
    <cellStyle name="s_ORÇ_2009" xfId="4174" xr:uid="{00000000-0005-0000-0000-00008C190000}"/>
    <cellStyle name="s_Other Businesses (2)" xfId="4175" xr:uid="{00000000-0005-0000-0000-00008D190000}"/>
    <cellStyle name="s_Other Businesses (2)_1" xfId="4176" xr:uid="{00000000-0005-0000-0000-00008E190000}"/>
    <cellStyle name="s_Other Businesses (2)_1_Comparativo VP FIN v1_So 2008" xfId="8366" xr:uid="{00000000-0005-0000-0000-00008F190000}"/>
    <cellStyle name="s_Other Businesses (2)_1_Comparativo VP MKT 2008 v1_So 2008" xfId="8367" xr:uid="{00000000-0005-0000-0000-000090190000}"/>
    <cellStyle name="s_Other Businesses (2)_1_Comparativo VP TEC 2008 v1_So 2008" xfId="8368" xr:uid="{00000000-0005-0000-0000-000091190000}"/>
    <cellStyle name="s_Other Businesses (2)_1_Comparativo VP TEC 2008_Luiz Sergio" xfId="8369" xr:uid="{00000000-0005-0000-0000-000092190000}"/>
    <cellStyle name="s_Other Businesses (2)_1_Cópia de Modelo - Fluxo de Caixa Orcamento 09052009_V36_3" xfId="4177" xr:uid="{00000000-0005-0000-0000-000093190000}"/>
    <cellStyle name="s_Other Businesses (2)_1_Fluxo de Caixa Orcamento FINAL_13052009" xfId="4178" xr:uid="{00000000-0005-0000-0000-000094190000}"/>
    <cellStyle name="s_Other Businesses (2)_1_FM_dummyV4" xfId="4179" xr:uid="{00000000-0005-0000-0000-000095190000}"/>
    <cellStyle name="s_Other Businesses (2)_1_lalur" xfId="4180" xr:uid="{00000000-0005-0000-0000-000096190000}"/>
    <cellStyle name="s_Other Businesses (2)_1_Leasing_V3" xfId="4181" xr:uid="{00000000-0005-0000-0000-000097190000}"/>
    <cellStyle name="s_Other Businesses (2)_1_MODELO PDP III" xfId="4182" xr:uid="{00000000-0005-0000-0000-000098190000}"/>
    <cellStyle name="s_Other Businesses (2)_1_ORÇ_2009" xfId="4183" xr:uid="{00000000-0005-0000-0000-000099190000}"/>
    <cellStyle name="s_Other Businesses (2)_1_Pasta2" xfId="4184" xr:uid="{00000000-0005-0000-0000-00009A190000}"/>
    <cellStyle name="s_Other Businesses (2)_2" xfId="4185" xr:uid="{00000000-0005-0000-0000-00009B190000}"/>
    <cellStyle name="s_Other Businesses (2)_2_Comparativo VP FIN v1_So 2008" xfId="8370" xr:uid="{00000000-0005-0000-0000-00009C190000}"/>
    <cellStyle name="s_Other Businesses (2)_2_Comparativo VP MKT 2008 v1_So 2008" xfId="8371" xr:uid="{00000000-0005-0000-0000-00009D190000}"/>
    <cellStyle name="s_Other Businesses (2)_2_Comparativo VP TEC 2008 v1_So 2008" xfId="8372" xr:uid="{00000000-0005-0000-0000-00009E190000}"/>
    <cellStyle name="s_Other Businesses (2)_2_Comparativo VP TEC 2008_Luiz Sergio" xfId="8373" xr:uid="{00000000-0005-0000-0000-00009F190000}"/>
    <cellStyle name="s_Other Businesses (2)_2_Cópia de Modelo - Fluxo de Caixa Orcamento 09052009_V36_3" xfId="4186" xr:uid="{00000000-0005-0000-0000-0000A0190000}"/>
    <cellStyle name="s_Other Businesses (2)_2_Fluxo de Caixa Orcamento FINAL_13052009" xfId="4187" xr:uid="{00000000-0005-0000-0000-0000A1190000}"/>
    <cellStyle name="s_Other Businesses (2)_2_FM_dummyV4" xfId="4188" xr:uid="{00000000-0005-0000-0000-0000A2190000}"/>
    <cellStyle name="s_Other Businesses (2)_2_lalur" xfId="4189" xr:uid="{00000000-0005-0000-0000-0000A3190000}"/>
    <cellStyle name="s_Other Businesses (2)_2_Leasing_V3" xfId="4190" xr:uid="{00000000-0005-0000-0000-0000A4190000}"/>
    <cellStyle name="s_Other Businesses (2)_2_MODELO PDP III" xfId="4191" xr:uid="{00000000-0005-0000-0000-0000A5190000}"/>
    <cellStyle name="s_Other Businesses (2)_2_ORÇ_2009" xfId="4192" xr:uid="{00000000-0005-0000-0000-0000A6190000}"/>
    <cellStyle name="s_Other Businesses (2)_2_Pasta2" xfId="4193" xr:uid="{00000000-0005-0000-0000-0000A7190000}"/>
    <cellStyle name="s_Other Businesses (2)_Comparativo VP FIN v1_So 2008" xfId="8374" xr:uid="{00000000-0005-0000-0000-0000A8190000}"/>
    <cellStyle name="s_Other Businesses (2)_Comparativo VP MKT 2008 v1_So 2008" xfId="8375" xr:uid="{00000000-0005-0000-0000-0000A9190000}"/>
    <cellStyle name="s_Other Businesses (2)_Comparativo VP TEC 2008 v1_So 2008" xfId="8376" xr:uid="{00000000-0005-0000-0000-0000AA190000}"/>
    <cellStyle name="s_Other Businesses (2)_Comparativo VP TEC 2008_Luiz Sergio" xfId="8377" xr:uid="{00000000-0005-0000-0000-0000AB190000}"/>
    <cellStyle name="s_Other Businesses (2)_Cópia de Modelo - Fluxo de Caixa Orcamento 09052009_V36_3" xfId="4194" xr:uid="{00000000-0005-0000-0000-0000AC190000}"/>
    <cellStyle name="s_Other Businesses (2)_Fluxo de Caixa Orcamento FINAL_13052009" xfId="4195" xr:uid="{00000000-0005-0000-0000-0000AD190000}"/>
    <cellStyle name="s_Other Businesses (2)_FM_dummyV4" xfId="4196" xr:uid="{00000000-0005-0000-0000-0000AE190000}"/>
    <cellStyle name="s_Other Businesses (2)_lalur" xfId="4197" xr:uid="{00000000-0005-0000-0000-0000AF190000}"/>
    <cellStyle name="s_Other Businesses (2)_Leasing_V3" xfId="4198" xr:uid="{00000000-0005-0000-0000-0000B0190000}"/>
    <cellStyle name="s_Other Businesses (2)_MODELO PDP III" xfId="4199" xr:uid="{00000000-0005-0000-0000-0000B1190000}"/>
    <cellStyle name="s_Other Businesses (2)_ORÇ_2009" xfId="4200" xr:uid="{00000000-0005-0000-0000-0000B2190000}"/>
    <cellStyle name="s_Other Businesses (2)_Pasta2" xfId="4201" xr:uid="{00000000-0005-0000-0000-0000B3190000}"/>
    <cellStyle name="s_Ownership" xfId="4202" xr:uid="{00000000-0005-0000-0000-0000B4190000}"/>
    <cellStyle name="s_Ownership_1" xfId="4203" xr:uid="{00000000-0005-0000-0000-0000B5190000}"/>
    <cellStyle name="s_Ownership_1_Comparativo VP FIN v1_So 2008" xfId="8378" xr:uid="{00000000-0005-0000-0000-0000B6190000}"/>
    <cellStyle name="s_Ownership_1_Comparativo VP MKT 2008 v1_So 2008" xfId="8379" xr:uid="{00000000-0005-0000-0000-0000B7190000}"/>
    <cellStyle name="s_Ownership_1_Comparativo VP TEC 2008 v1_So 2008" xfId="8380" xr:uid="{00000000-0005-0000-0000-0000B8190000}"/>
    <cellStyle name="s_Ownership_1_Comparativo VP TEC 2008_Luiz Sergio" xfId="8381" xr:uid="{00000000-0005-0000-0000-0000B9190000}"/>
    <cellStyle name="s_Ownership_1_Cópia de Modelo - Fluxo de Caixa Orcamento 09052009_V36_3" xfId="4204" xr:uid="{00000000-0005-0000-0000-0000BA190000}"/>
    <cellStyle name="s_Ownership_1_Fluxo de Caixa Orcamento FINAL_13052009" xfId="4205" xr:uid="{00000000-0005-0000-0000-0000BB190000}"/>
    <cellStyle name="s_Ownership_1_FM_dummyV4" xfId="4206" xr:uid="{00000000-0005-0000-0000-0000BC190000}"/>
    <cellStyle name="s_Ownership_1_lalur" xfId="4207" xr:uid="{00000000-0005-0000-0000-0000BD190000}"/>
    <cellStyle name="s_Ownership_1_Leasing_V3" xfId="4208" xr:uid="{00000000-0005-0000-0000-0000BE190000}"/>
    <cellStyle name="s_Ownership_1_MODELO PDP III" xfId="4209" xr:uid="{00000000-0005-0000-0000-0000BF190000}"/>
    <cellStyle name="s_Ownership_1_ORÇ_2009" xfId="4210" xr:uid="{00000000-0005-0000-0000-0000C0190000}"/>
    <cellStyle name="s_Ownership_1_Pasta2" xfId="4211" xr:uid="{00000000-0005-0000-0000-0000C1190000}"/>
    <cellStyle name="s_Ownership_Comparativo VP FIN v1_So 2008" xfId="8382" xr:uid="{00000000-0005-0000-0000-0000C2190000}"/>
    <cellStyle name="s_Ownership_Comparativo VP MKT 2008 v1_So 2008" xfId="8383" xr:uid="{00000000-0005-0000-0000-0000C3190000}"/>
    <cellStyle name="s_Ownership_Comparativo VP TEC 2008 v1_So 2008" xfId="8384" xr:uid="{00000000-0005-0000-0000-0000C4190000}"/>
    <cellStyle name="s_Ownership_Comparativo VP TEC 2008_Luiz Sergio" xfId="8385" xr:uid="{00000000-0005-0000-0000-0000C5190000}"/>
    <cellStyle name="s_Ownership_Cópia de Modelo - Fluxo de Caixa Orcamento 09052009_V36_3" xfId="4212" xr:uid="{00000000-0005-0000-0000-0000C6190000}"/>
    <cellStyle name="s_Ownership_Fluxo de Caixa Orcamento FINAL_13052009" xfId="4213" xr:uid="{00000000-0005-0000-0000-0000C7190000}"/>
    <cellStyle name="s_Ownership_FM_dummyV4" xfId="4214" xr:uid="{00000000-0005-0000-0000-0000C8190000}"/>
    <cellStyle name="s_Ownership_lalur" xfId="4215" xr:uid="{00000000-0005-0000-0000-0000C9190000}"/>
    <cellStyle name="s_Ownership_Leasing_V3" xfId="4216" xr:uid="{00000000-0005-0000-0000-0000CA190000}"/>
    <cellStyle name="s_Ownership_MODELO PDP III" xfId="4217" xr:uid="{00000000-0005-0000-0000-0000CB190000}"/>
    <cellStyle name="s_Ownership_ORÇ_2009" xfId="4218" xr:uid="{00000000-0005-0000-0000-0000CC190000}"/>
    <cellStyle name="s_Ownership_Pasta2" xfId="4219" xr:uid="{00000000-0005-0000-0000-0000CD190000}"/>
    <cellStyle name="s_P_L_Ratios" xfId="4220" xr:uid="{00000000-0005-0000-0000-0000CE190000}"/>
    <cellStyle name="s_P_L_Ratios_B" xfId="4221" xr:uid="{00000000-0005-0000-0000-0000CF190000}"/>
    <cellStyle name="s_P_L_Ratios_B_Comparativo VP FIN v1_So 2008" xfId="8386" xr:uid="{00000000-0005-0000-0000-0000D0190000}"/>
    <cellStyle name="s_P_L_Ratios_B_Comparativo VP MKT 2008 v1_So 2008" xfId="8387" xr:uid="{00000000-0005-0000-0000-0000D1190000}"/>
    <cellStyle name="s_P_L_Ratios_B_Comparativo VP TEC 2008 v1_So 2008" xfId="8388" xr:uid="{00000000-0005-0000-0000-0000D2190000}"/>
    <cellStyle name="s_P_L_Ratios_B_Comparativo VP TEC 2008_Luiz Sergio" xfId="8389" xr:uid="{00000000-0005-0000-0000-0000D3190000}"/>
    <cellStyle name="s_P_L_Ratios_B_Cópia de Modelo - Fluxo de Caixa Orcamento 09052009_V36_3" xfId="4222" xr:uid="{00000000-0005-0000-0000-0000D4190000}"/>
    <cellStyle name="s_P_L_Ratios_B_Fluxo de Caixa Orcamento FINAL_13052009" xfId="4223" xr:uid="{00000000-0005-0000-0000-0000D5190000}"/>
    <cellStyle name="s_P_L_Ratios_B_FM_dummyV4" xfId="4224" xr:uid="{00000000-0005-0000-0000-0000D6190000}"/>
    <cellStyle name="s_P_L_Ratios_B_lalur" xfId="4225" xr:uid="{00000000-0005-0000-0000-0000D7190000}"/>
    <cellStyle name="s_P_L_Ratios_B_Leasing_V3" xfId="4226" xr:uid="{00000000-0005-0000-0000-0000D8190000}"/>
    <cellStyle name="s_P_L_Ratios_B_MODELO PDP III" xfId="4227" xr:uid="{00000000-0005-0000-0000-0000D9190000}"/>
    <cellStyle name="s_P_L_Ratios_B_ORÇ_2009" xfId="4228" xr:uid="{00000000-0005-0000-0000-0000DA190000}"/>
    <cellStyle name="s_P_L_Ratios_B_Pasta2" xfId="4229" xr:uid="{00000000-0005-0000-0000-0000DB190000}"/>
    <cellStyle name="s_P_L_Ratios_B_Q2 pipeline" xfId="4230" xr:uid="{00000000-0005-0000-0000-0000DC190000}"/>
    <cellStyle name="s_P_L_Ratios_B_Q2 pipeline 2" xfId="8390" xr:uid="{00000000-0005-0000-0000-0000DD190000}"/>
    <cellStyle name="s_P_L_Ratios_B_Q2 pipeline_Cópia de Modelo - Fluxo de Caixa Orcamento 09052009_V36_3" xfId="4231" xr:uid="{00000000-0005-0000-0000-0000DE190000}"/>
    <cellStyle name="s_P_L_Ratios_B_Q2 pipeline_Cópia de Modelo - Fluxo de Caixa Orcamento 09052009_V36_3 2" xfId="8391" xr:uid="{00000000-0005-0000-0000-0000DF190000}"/>
    <cellStyle name="s_P_L_Ratios_B_Q2 pipeline_Fluxo de Caixa Orcamento FINAL_13052009" xfId="4232" xr:uid="{00000000-0005-0000-0000-0000E0190000}"/>
    <cellStyle name="s_P_L_Ratios_B_Q2 pipeline_Fluxo de Caixa Orcamento FINAL_13052009 2" xfId="8392" xr:uid="{00000000-0005-0000-0000-0000E1190000}"/>
    <cellStyle name="s_P_L_Ratios_B_Q2 pipeline_FM_dummyV4" xfId="4233" xr:uid="{00000000-0005-0000-0000-0000E2190000}"/>
    <cellStyle name="s_P_L_Ratios_B_Q2 pipeline_lalur" xfId="4234" xr:uid="{00000000-0005-0000-0000-0000E3190000}"/>
    <cellStyle name="s_P_L_Ratios_B_Q2 pipeline_Leasing_V3" xfId="4235" xr:uid="{00000000-0005-0000-0000-0000E4190000}"/>
    <cellStyle name="s_P_L_Ratios_B_Q2 pipeline_MODELO PDP III" xfId="4236" xr:uid="{00000000-0005-0000-0000-0000E5190000}"/>
    <cellStyle name="s_P_L_Ratios_B_Q2 pipeline_ORÇ_2009" xfId="4237" xr:uid="{00000000-0005-0000-0000-0000E6190000}"/>
    <cellStyle name="s_P_L_Ratios_B_Q2 pipeline_ORÇ_2009 2" xfId="8393" xr:uid="{00000000-0005-0000-0000-0000E7190000}"/>
    <cellStyle name="s_P_L_Ratios_B_Q2 pipeline_Pasta2" xfId="4238" xr:uid="{00000000-0005-0000-0000-0000E8190000}"/>
    <cellStyle name="s_P_L_Ratios_B_Q2 pipeline_Pasta2 2" xfId="8394" xr:uid="{00000000-0005-0000-0000-0000E9190000}"/>
    <cellStyle name="s_P_L_Ratios_Comparativo VP FIN v1_So 2008" xfId="8395" xr:uid="{00000000-0005-0000-0000-0000EA190000}"/>
    <cellStyle name="s_P_L_Ratios_Comparativo VP MKT 2008 v1_So 2008" xfId="8396" xr:uid="{00000000-0005-0000-0000-0000EB190000}"/>
    <cellStyle name="s_P_L_Ratios_Comparativo VP TEC 2008 v1_So 2008" xfId="8397" xr:uid="{00000000-0005-0000-0000-0000EC190000}"/>
    <cellStyle name="s_P_L_Ratios_Comparativo VP TEC 2008_Luiz Sergio" xfId="8398" xr:uid="{00000000-0005-0000-0000-0000ED190000}"/>
    <cellStyle name="s_P_L_Ratios_Cópia de Modelo - Fluxo de Caixa Orcamento 09052009_V36_3" xfId="4239" xr:uid="{00000000-0005-0000-0000-0000EE190000}"/>
    <cellStyle name="s_P_L_Ratios_Fluxo de Caixa Orcamento FINAL_13052009" xfId="4240" xr:uid="{00000000-0005-0000-0000-0000EF190000}"/>
    <cellStyle name="s_P_L_Ratios_FM_dummyV4" xfId="4241" xr:uid="{00000000-0005-0000-0000-0000F0190000}"/>
    <cellStyle name="s_P_L_Ratios_lalur" xfId="4242" xr:uid="{00000000-0005-0000-0000-0000F1190000}"/>
    <cellStyle name="s_P_L_Ratios_Leasing_V3" xfId="4243" xr:uid="{00000000-0005-0000-0000-0000F2190000}"/>
    <cellStyle name="s_P_L_Ratios_MODELO PDP III" xfId="4244" xr:uid="{00000000-0005-0000-0000-0000F3190000}"/>
    <cellStyle name="s_P_L_Ratios_ORÇ_2009" xfId="4245" xr:uid="{00000000-0005-0000-0000-0000F4190000}"/>
    <cellStyle name="s_P_L_Ratios_Pasta2" xfId="4246" xr:uid="{00000000-0005-0000-0000-0000F5190000}"/>
    <cellStyle name="s_P_L_Ratios_Q2 pipeline" xfId="4247" xr:uid="{00000000-0005-0000-0000-0000F6190000}"/>
    <cellStyle name="s_P_L_Ratios_Q2 pipeline 2" xfId="8399" xr:uid="{00000000-0005-0000-0000-0000F7190000}"/>
    <cellStyle name="s_P_L_Ratios_Q2 pipeline_Cópia de Modelo - Fluxo de Caixa Orcamento 09052009_V36_3" xfId="4248" xr:uid="{00000000-0005-0000-0000-0000F8190000}"/>
    <cellStyle name="s_P_L_Ratios_Q2 pipeline_Cópia de Modelo - Fluxo de Caixa Orcamento 09052009_V36_3 2" xfId="8400" xr:uid="{00000000-0005-0000-0000-0000F9190000}"/>
    <cellStyle name="s_P_L_Ratios_Q2 pipeline_Fluxo de Caixa Orcamento FINAL_13052009" xfId="4249" xr:uid="{00000000-0005-0000-0000-0000FA190000}"/>
    <cellStyle name="s_P_L_Ratios_Q2 pipeline_Fluxo de Caixa Orcamento FINAL_13052009 2" xfId="8401" xr:uid="{00000000-0005-0000-0000-0000FB190000}"/>
    <cellStyle name="s_P_L_Ratios_Q2 pipeline_FM_dummyV4" xfId="4250" xr:uid="{00000000-0005-0000-0000-0000FC190000}"/>
    <cellStyle name="s_P_L_Ratios_Q2 pipeline_lalur" xfId="4251" xr:uid="{00000000-0005-0000-0000-0000FD190000}"/>
    <cellStyle name="s_P_L_Ratios_Q2 pipeline_Leasing_V3" xfId="4252" xr:uid="{00000000-0005-0000-0000-0000FE190000}"/>
    <cellStyle name="s_P_L_Ratios_Q2 pipeline_MODELO PDP III" xfId="4253" xr:uid="{00000000-0005-0000-0000-0000FF190000}"/>
    <cellStyle name="s_P_L_Ratios_Q2 pipeline_ORÇ_2009" xfId="4254" xr:uid="{00000000-0005-0000-0000-0000001A0000}"/>
    <cellStyle name="s_P_L_Ratios_Q2 pipeline_ORÇ_2009 2" xfId="8402" xr:uid="{00000000-0005-0000-0000-0000011A0000}"/>
    <cellStyle name="s_P_L_Ratios_Q2 pipeline_Pasta2" xfId="4255" xr:uid="{00000000-0005-0000-0000-0000021A0000}"/>
    <cellStyle name="s_P_L_Ratios_Q2 pipeline_Pasta2 2" xfId="8403" xr:uid="{00000000-0005-0000-0000-0000031A0000}"/>
    <cellStyle name="s_Pasta2" xfId="4256" xr:uid="{00000000-0005-0000-0000-0000041A0000}"/>
    <cellStyle name="s_PDGDCF1" xfId="4257" xr:uid="{00000000-0005-0000-0000-0000051A0000}"/>
    <cellStyle name="s_PDGDCF1_Comparativo VP FIN v1_So 2008" xfId="8404" xr:uid="{00000000-0005-0000-0000-0000061A0000}"/>
    <cellStyle name="s_PDGDCF1_Comparativo VP MKT 2008 v1_So 2008" xfId="8405" xr:uid="{00000000-0005-0000-0000-0000071A0000}"/>
    <cellStyle name="s_PDGDCF1_Comparativo VP TEC 2008 v1_So 2008" xfId="8406" xr:uid="{00000000-0005-0000-0000-0000081A0000}"/>
    <cellStyle name="s_PDGDCF1_Comparativo VP TEC 2008_Luiz Sergio" xfId="8407" xr:uid="{00000000-0005-0000-0000-0000091A0000}"/>
    <cellStyle name="s_PDGDCF1_Cópia de Modelo - Fluxo de Caixa Orcamento 09052009_V36_3" xfId="4258" xr:uid="{00000000-0005-0000-0000-00000A1A0000}"/>
    <cellStyle name="s_PDGDCF1_Fluxo de Caixa Orcamento FINAL_13052009" xfId="4259" xr:uid="{00000000-0005-0000-0000-00000B1A0000}"/>
    <cellStyle name="s_PDGDCF1_FM_dummyV4" xfId="4260" xr:uid="{00000000-0005-0000-0000-00000C1A0000}"/>
    <cellStyle name="s_PDGDCF1_lalur" xfId="4261" xr:uid="{00000000-0005-0000-0000-00000D1A0000}"/>
    <cellStyle name="s_PDGDCF1_Leasing_V3" xfId="4262" xr:uid="{00000000-0005-0000-0000-00000E1A0000}"/>
    <cellStyle name="s_PDGDCF1_MODELO PDP III" xfId="4263" xr:uid="{00000000-0005-0000-0000-00000F1A0000}"/>
    <cellStyle name="s_PDGDCF1_ORÇ_2009" xfId="4264" xr:uid="{00000000-0005-0000-0000-0000101A0000}"/>
    <cellStyle name="s_PDGDCF1_Pasta2" xfId="4265" xr:uid="{00000000-0005-0000-0000-0000111A0000}"/>
    <cellStyle name="s_pearl_wacc" xfId="4266" xr:uid="{00000000-0005-0000-0000-0000121A0000}"/>
    <cellStyle name="s_pearl_wacc_Comparativo VP FIN v1_So 2008" xfId="8408" xr:uid="{00000000-0005-0000-0000-0000131A0000}"/>
    <cellStyle name="s_pearl_wacc_Comparativo VP MKT 2008 v1_So 2008" xfId="8409" xr:uid="{00000000-0005-0000-0000-0000141A0000}"/>
    <cellStyle name="s_pearl_wacc_Comparativo VP TEC 2008 v1_So 2008" xfId="8410" xr:uid="{00000000-0005-0000-0000-0000151A0000}"/>
    <cellStyle name="s_pearl_wacc_Comparativo VP TEC 2008_Luiz Sergio" xfId="8411" xr:uid="{00000000-0005-0000-0000-0000161A0000}"/>
    <cellStyle name="s_pearl_wacc_Cópia de Modelo - Fluxo de Caixa Orcamento 09052009_V36_3" xfId="4267" xr:uid="{00000000-0005-0000-0000-0000171A0000}"/>
    <cellStyle name="s_pearl_wacc_Fluxo de Caixa Orcamento FINAL_13052009" xfId="4268" xr:uid="{00000000-0005-0000-0000-0000181A0000}"/>
    <cellStyle name="s_pearl_wacc_FM_dummyV4" xfId="4269" xr:uid="{00000000-0005-0000-0000-0000191A0000}"/>
    <cellStyle name="s_pearl_wacc_lalur" xfId="4270" xr:uid="{00000000-0005-0000-0000-00001A1A0000}"/>
    <cellStyle name="s_pearl_wacc_Leasing_V3" xfId="4271" xr:uid="{00000000-0005-0000-0000-00001B1A0000}"/>
    <cellStyle name="s_pearl_wacc_MODELO PDP III" xfId="4272" xr:uid="{00000000-0005-0000-0000-00001C1A0000}"/>
    <cellStyle name="s_pearl_wacc_ORÇ_2009" xfId="4273" xr:uid="{00000000-0005-0000-0000-00001D1A0000}"/>
    <cellStyle name="s_pearl_wacc_Pasta2" xfId="4274" xr:uid="{00000000-0005-0000-0000-00001E1A0000}"/>
    <cellStyle name="s_pearl_wacc_Q2 pipeline" xfId="4275" xr:uid="{00000000-0005-0000-0000-00001F1A0000}"/>
    <cellStyle name="s_pearl_wacc_Q2 pipeline 2" xfId="8412" xr:uid="{00000000-0005-0000-0000-0000201A0000}"/>
    <cellStyle name="s_pearl_wacc_Q2 pipeline_Cópia de Modelo - Fluxo de Caixa Orcamento 09052009_V36_3" xfId="4276" xr:uid="{00000000-0005-0000-0000-0000211A0000}"/>
    <cellStyle name="s_pearl_wacc_Q2 pipeline_Cópia de Modelo - Fluxo de Caixa Orcamento 09052009_V36_3 2" xfId="8413" xr:uid="{00000000-0005-0000-0000-0000221A0000}"/>
    <cellStyle name="s_pearl_wacc_Q2 pipeline_Fluxo de Caixa Orcamento FINAL_13052009" xfId="4277" xr:uid="{00000000-0005-0000-0000-0000231A0000}"/>
    <cellStyle name="s_pearl_wacc_Q2 pipeline_Fluxo de Caixa Orcamento FINAL_13052009 2" xfId="8414" xr:uid="{00000000-0005-0000-0000-0000241A0000}"/>
    <cellStyle name="s_pearl_wacc_Q2 pipeline_FM_dummyV4" xfId="4278" xr:uid="{00000000-0005-0000-0000-0000251A0000}"/>
    <cellStyle name="s_pearl_wacc_Q2 pipeline_lalur" xfId="4279" xr:uid="{00000000-0005-0000-0000-0000261A0000}"/>
    <cellStyle name="s_pearl_wacc_Q2 pipeline_Leasing_V3" xfId="4280" xr:uid="{00000000-0005-0000-0000-0000271A0000}"/>
    <cellStyle name="s_pearl_wacc_Q2 pipeline_MODELO PDP III" xfId="4281" xr:uid="{00000000-0005-0000-0000-0000281A0000}"/>
    <cellStyle name="s_pearl_wacc_Q2 pipeline_ORÇ_2009" xfId="4282" xr:uid="{00000000-0005-0000-0000-0000291A0000}"/>
    <cellStyle name="s_pearl_wacc_Q2 pipeline_ORÇ_2009 2" xfId="8415" xr:uid="{00000000-0005-0000-0000-00002A1A0000}"/>
    <cellStyle name="s_pearl_wacc_Q2 pipeline_Pasta2" xfId="4283" xr:uid="{00000000-0005-0000-0000-00002B1A0000}"/>
    <cellStyle name="s_pearl_wacc_Q2 pipeline_Pasta2 2" xfId="8416" xr:uid="{00000000-0005-0000-0000-00002C1A0000}"/>
    <cellStyle name="s_PFMA Cap" xfId="4284" xr:uid="{00000000-0005-0000-0000-00002D1A0000}"/>
    <cellStyle name="s_PFMA Cap_1" xfId="4285" xr:uid="{00000000-0005-0000-0000-00002E1A0000}"/>
    <cellStyle name="s_PFMA Cap_1_Comparativo VP FIN v1_So 2008" xfId="8417" xr:uid="{00000000-0005-0000-0000-00002F1A0000}"/>
    <cellStyle name="s_PFMA Cap_1_Comparativo VP MKT 2008 v1_So 2008" xfId="8418" xr:uid="{00000000-0005-0000-0000-0000301A0000}"/>
    <cellStyle name="s_PFMA Cap_1_Comparativo VP TEC 2008 v1_So 2008" xfId="8419" xr:uid="{00000000-0005-0000-0000-0000311A0000}"/>
    <cellStyle name="s_PFMA Cap_1_Comparativo VP TEC 2008_Luiz Sergio" xfId="8420" xr:uid="{00000000-0005-0000-0000-0000321A0000}"/>
    <cellStyle name="s_PFMA Cap_1_Cópia de Modelo - Fluxo de Caixa Orcamento 09052009_V36_3" xfId="4286" xr:uid="{00000000-0005-0000-0000-0000331A0000}"/>
    <cellStyle name="s_PFMA Cap_1_Fluxo de Caixa Orcamento FINAL_13052009" xfId="4287" xr:uid="{00000000-0005-0000-0000-0000341A0000}"/>
    <cellStyle name="s_PFMA Cap_1_FM_dummyV4" xfId="4288" xr:uid="{00000000-0005-0000-0000-0000351A0000}"/>
    <cellStyle name="s_PFMA Cap_1_lalur" xfId="4289" xr:uid="{00000000-0005-0000-0000-0000361A0000}"/>
    <cellStyle name="s_PFMA Cap_1_Leasing_V3" xfId="4290" xr:uid="{00000000-0005-0000-0000-0000371A0000}"/>
    <cellStyle name="s_PFMA Cap_1_Mary911" xfId="4291" xr:uid="{00000000-0005-0000-0000-0000381A0000}"/>
    <cellStyle name="s_PFMA Cap_1_Mary911_Comparativo VP FIN v1_So 2008" xfId="8421" xr:uid="{00000000-0005-0000-0000-0000391A0000}"/>
    <cellStyle name="s_PFMA Cap_1_Mary911_Comparativo VP MKT 2008 v1_So 2008" xfId="8422" xr:uid="{00000000-0005-0000-0000-00003A1A0000}"/>
    <cellStyle name="s_PFMA Cap_1_Mary911_Comparativo VP TEC 2008 v1_So 2008" xfId="8423" xr:uid="{00000000-0005-0000-0000-00003B1A0000}"/>
    <cellStyle name="s_PFMA Cap_1_Mary911_Comparativo VP TEC 2008_Luiz Sergio" xfId="8424" xr:uid="{00000000-0005-0000-0000-00003C1A0000}"/>
    <cellStyle name="s_PFMA Cap_1_Mary911_Cópia de Modelo - Fluxo de Caixa Orcamento 09052009_V36_3" xfId="4292" xr:uid="{00000000-0005-0000-0000-00003D1A0000}"/>
    <cellStyle name="s_PFMA Cap_1_Mary911_Fluxo de Caixa Orcamento FINAL_13052009" xfId="4293" xr:uid="{00000000-0005-0000-0000-00003E1A0000}"/>
    <cellStyle name="s_PFMA Cap_1_Mary911_FM_dummyV4" xfId="4294" xr:uid="{00000000-0005-0000-0000-00003F1A0000}"/>
    <cellStyle name="s_PFMA Cap_1_Mary911_lalur" xfId="4295" xr:uid="{00000000-0005-0000-0000-0000401A0000}"/>
    <cellStyle name="s_PFMA Cap_1_Mary911_Leasing_V3" xfId="4296" xr:uid="{00000000-0005-0000-0000-0000411A0000}"/>
    <cellStyle name="s_PFMA Cap_1_Mary911_MODELO PDP III" xfId="4297" xr:uid="{00000000-0005-0000-0000-0000421A0000}"/>
    <cellStyle name="s_PFMA Cap_1_Mary911_ORÇ_2009" xfId="4298" xr:uid="{00000000-0005-0000-0000-0000431A0000}"/>
    <cellStyle name="s_PFMA Cap_1_Mary911_Pasta2" xfId="4299" xr:uid="{00000000-0005-0000-0000-0000441A0000}"/>
    <cellStyle name="s_PFMA Cap_1_MODELO PDP III" xfId="4300" xr:uid="{00000000-0005-0000-0000-0000451A0000}"/>
    <cellStyle name="s_PFMA Cap_1_mona0915a" xfId="4301" xr:uid="{00000000-0005-0000-0000-0000461A0000}"/>
    <cellStyle name="s_PFMA Cap_1_mona0915a_Comparativo VP FIN v1_So 2008" xfId="8425" xr:uid="{00000000-0005-0000-0000-0000471A0000}"/>
    <cellStyle name="s_PFMA Cap_1_mona0915a_Comparativo VP MKT 2008 v1_So 2008" xfId="8426" xr:uid="{00000000-0005-0000-0000-0000481A0000}"/>
    <cellStyle name="s_PFMA Cap_1_mona0915a_Comparativo VP TEC 2008 v1_So 2008" xfId="8427" xr:uid="{00000000-0005-0000-0000-0000491A0000}"/>
    <cellStyle name="s_PFMA Cap_1_mona0915a_Comparativo VP TEC 2008_Luiz Sergio" xfId="8428" xr:uid="{00000000-0005-0000-0000-00004A1A0000}"/>
    <cellStyle name="s_PFMA Cap_1_mona0915a_Cópia de Modelo - Fluxo de Caixa Orcamento 09052009_V36_3" xfId="4302" xr:uid="{00000000-0005-0000-0000-00004B1A0000}"/>
    <cellStyle name="s_PFMA Cap_1_mona0915a_Fluxo de Caixa Orcamento FINAL_13052009" xfId="4303" xr:uid="{00000000-0005-0000-0000-00004C1A0000}"/>
    <cellStyle name="s_PFMA Cap_1_mona0915a_FM_dummyV4" xfId="4304" xr:uid="{00000000-0005-0000-0000-00004D1A0000}"/>
    <cellStyle name="s_PFMA Cap_1_mona0915a_lalur" xfId="4305" xr:uid="{00000000-0005-0000-0000-00004E1A0000}"/>
    <cellStyle name="s_PFMA Cap_1_mona0915a_Leasing_V3" xfId="4306" xr:uid="{00000000-0005-0000-0000-00004F1A0000}"/>
    <cellStyle name="s_PFMA Cap_1_mona0915a_MODELO PDP III" xfId="4307" xr:uid="{00000000-0005-0000-0000-0000501A0000}"/>
    <cellStyle name="s_PFMA Cap_1_mona0915a_ORÇ_2009" xfId="4308" xr:uid="{00000000-0005-0000-0000-0000511A0000}"/>
    <cellStyle name="s_PFMA Cap_1_mona0915a_Pasta2" xfId="4309" xr:uid="{00000000-0005-0000-0000-0000521A0000}"/>
    <cellStyle name="s_PFMA Cap_1_mona0915b" xfId="4310" xr:uid="{00000000-0005-0000-0000-0000531A0000}"/>
    <cellStyle name="s_PFMA Cap_1_mona0915b_Comparativo VP FIN v1_So 2008" xfId="8429" xr:uid="{00000000-0005-0000-0000-0000541A0000}"/>
    <cellStyle name="s_PFMA Cap_1_mona0915b_Comparativo VP MKT 2008 v1_So 2008" xfId="8430" xr:uid="{00000000-0005-0000-0000-0000551A0000}"/>
    <cellStyle name="s_PFMA Cap_1_mona0915b_Comparativo VP TEC 2008 v1_So 2008" xfId="8431" xr:uid="{00000000-0005-0000-0000-0000561A0000}"/>
    <cellStyle name="s_PFMA Cap_1_mona0915b_Comparativo VP TEC 2008_Luiz Sergio" xfId="8432" xr:uid="{00000000-0005-0000-0000-0000571A0000}"/>
    <cellStyle name="s_PFMA Cap_1_mona0915b_Cópia de Modelo - Fluxo de Caixa Orcamento 09052009_V36_3" xfId="4311" xr:uid="{00000000-0005-0000-0000-0000581A0000}"/>
    <cellStyle name="s_PFMA Cap_1_mona0915b_Fluxo de Caixa Orcamento FINAL_13052009" xfId="4312" xr:uid="{00000000-0005-0000-0000-0000591A0000}"/>
    <cellStyle name="s_PFMA Cap_1_mona0915b_FM_dummyV4" xfId="4313" xr:uid="{00000000-0005-0000-0000-00005A1A0000}"/>
    <cellStyle name="s_PFMA Cap_1_mona0915b_lalur" xfId="4314" xr:uid="{00000000-0005-0000-0000-00005B1A0000}"/>
    <cellStyle name="s_PFMA Cap_1_mona0915b_Leasing_V3" xfId="4315" xr:uid="{00000000-0005-0000-0000-00005C1A0000}"/>
    <cellStyle name="s_PFMA Cap_1_mona0915b_MODELO PDP III" xfId="4316" xr:uid="{00000000-0005-0000-0000-00005D1A0000}"/>
    <cellStyle name="s_PFMA Cap_1_mona0915b_ORÇ_2009" xfId="4317" xr:uid="{00000000-0005-0000-0000-00005E1A0000}"/>
    <cellStyle name="s_PFMA Cap_1_mona0915b_Pasta2" xfId="4318" xr:uid="{00000000-0005-0000-0000-00005F1A0000}"/>
    <cellStyle name="s_PFMA Cap_1_ORÇ_2009" xfId="4319" xr:uid="{00000000-0005-0000-0000-0000601A0000}"/>
    <cellStyle name="s_PFMA Cap_1_Pasta2" xfId="4320" xr:uid="{00000000-0005-0000-0000-0000611A0000}"/>
    <cellStyle name="s_PFMA Cap_2" xfId="4321" xr:uid="{00000000-0005-0000-0000-0000621A0000}"/>
    <cellStyle name="s_PFMA Cap_2_Comparativo VP FIN v1_So 2008" xfId="8433" xr:uid="{00000000-0005-0000-0000-0000631A0000}"/>
    <cellStyle name="s_PFMA Cap_2_Comparativo VP MKT 2008 v1_So 2008" xfId="8434" xr:uid="{00000000-0005-0000-0000-0000641A0000}"/>
    <cellStyle name="s_PFMA Cap_2_Comparativo VP TEC 2008 v1_So 2008" xfId="8435" xr:uid="{00000000-0005-0000-0000-0000651A0000}"/>
    <cellStyle name="s_PFMA Cap_2_Comparativo VP TEC 2008_Luiz Sergio" xfId="8436" xr:uid="{00000000-0005-0000-0000-0000661A0000}"/>
    <cellStyle name="s_PFMA Cap_2_Cópia de Modelo - Fluxo de Caixa Orcamento 09052009_V36_3" xfId="4322" xr:uid="{00000000-0005-0000-0000-0000671A0000}"/>
    <cellStyle name="s_PFMA Cap_2_Fluxo de Caixa Orcamento FINAL_13052009" xfId="4323" xr:uid="{00000000-0005-0000-0000-0000681A0000}"/>
    <cellStyle name="s_PFMA Cap_2_FM_dummyV4" xfId="4324" xr:uid="{00000000-0005-0000-0000-0000691A0000}"/>
    <cellStyle name="s_PFMA Cap_2_lalur" xfId="4325" xr:uid="{00000000-0005-0000-0000-00006A1A0000}"/>
    <cellStyle name="s_PFMA Cap_2_Leasing_V3" xfId="4326" xr:uid="{00000000-0005-0000-0000-00006B1A0000}"/>
    <cellStyle name="s_PFMA Cap_2_MODELO PDP III" xfId="4327" xr:uid="{00000000-0005-0000-0000-00006C1A0000}"/>
    <cellStyle name="s_PFMA Cap_2_ORÇ_2009" xfId="4328" xr:uid="{00000000-0005-0000-0000-00006D1A0000}"/>
    <cellStyle name="s_PFMA Cap_2_Pasta2" xfId="4329" xr:uid="{00000000-0005-0000-0000-00006E1A0000}"/>
    <cellStyle name="s_PFMA Cap_Comparativo VP FIN v1_So 2008" xfId="8437" xr:uid="{00000000-0005-0000-0000-00006F1A0000}"/>
    <cellStyle name="s_PFMA Cap_Comparativo VP MKT 2008 v1_So 2008" xfId="8438" xr:uid="{00000000-0005-0000-0000-0000701A0000}"/>
    <cellStyle name="s_PFMA Cap_Comparativo VP TEC 2008 v1_So 2008" xfId="8439" xr:uid="{00000000-0005-0000-0000-0000711A0000}"/>
    <cellStyle name="s_PFMA Cap_Comparativo VP TEC 2008_Luiz Sergio" xfId="8440" xr:uid="{00000000-0005-0000-0000-0000721A0000}"/>
    <cellStyle name="s_PFMA Cap_Cópia de Modelo - Fluxo de Caixa Orcamento 09052009_V36_3" xfId="4330" xr:uid="{00000000-0005-0000-0000-0000731A0000}"/>
    <cellStyle name="s_PFMA Cap_Fluxo de Caixa Orcamento FINAL_13052009" xfId="4331" xr:uid="{00000000-0005-0000-0000-0000741A0000}"/>
    <cellStyle name="s_PFMA Cap_FM_dummyV4" xfId="4332" xr:uid="{00000000-0005-0000-0000-0000751A0000}"/>
    <cellStyle name="s_PFMA Cap_lalur" xfId="4333" xr:uid="{00000000-0005-0000-0000-0000761A0000}"/>
    <cellStyle name="s_PFMA Cap_Leasing_V3" xfId="4334" xr:uid="{00000000-0005-0000-0000-0000771A0000}"/>
    <cellStyle name="s_PFMA Cap_Mary911" xfId="4335" xr:uid="{00000000-0005-0000-0000-0000781A0000}"/>
    <cellStyle name="s_PFMA Cap_Mary911_Comparativo VP FIN v1_So 2008" xfId="8441" xr:uid="{00000000-0005-0000-0000-0000791A0000}"/>
    <cellStyle name="s_PFMA Cap_Mary911_Comparativo VP MKT 2008 v1_So 2008" xfId="8442" xr:uid="{00000000-0005-0000-0000-00007A1A0000}"/>
    <cellStyle name="s_PFMA Cap_Mary911_Comparativo VP TEC 2008 v1_So 2008" xfId="8443" xr:uid="{00000000-0005-0000-0000-00007B1A0000}"/>
    <cellStyle name="s_PFMA Cap_Mary911_Comparativo VP TEC 2008_Luiz Sergio" xfId="8444" xr:uid="{00000000-0005-0000-0000-00007C1A0000}"/>
    <cellStyle name="s_PFMA Cap_Mary911_Cópia de Modelo - Fluxo de Caixa Orcamento 09052009_V36_3" xfId="4336" xr:uid="{00000000-0005-0000-0000-00007D1A0000}"/>
    <cellStyle name="s_PFMA Cap_Mary911_Fluxo de Caixa Orcamento FINAL_13052009" xfId="4337" xr:uid="{00000000-0005-0000-0000-00007E1A0000}"/>
    <cellStyle name="s_PFMA Cap_Mary911_FM_dummyV4" xfId="4338" xr:uid="{00000000-0005-0000-0000-00007F1A0000}"/>
    <cellStyle name="s_PFMA Cap_Mary911_lalur" xfId="4339" xr:uid="{00000000-0005-0000-0000-0000801A0000}"/>
    <cellStyle name="s_PFMA Cap_Mary911_Leasing_V3" xfId="4340" xr:uid="{00000000-0005-0000-0000-0000811A0000}"/>
    <cellStyle name="s_PFMA Cap_Mary911_MODELO PDP III" xfId="4341" xr:uid="{00000000-0005-0000-0000-0000821A0000}"/>
    <cellStyle name="s_PFMA Cap_Mary911_ORÇ_2009" xfId="4342" xr:uid="{00000000-0005-0000-0000-0000831A0000}"/>
    <cellStyle name="s_PFMA Cap_Mary911_Pasta2" xfId="4343" xr:uid="{00000000-0005-0000-0000-0000841A0000}"/>
    <cellStyle name="s_PFMA Cap_MODELO PDP III" xfId="4344" xr:uid="{00000000-0005-0000-0000-0000851A0000}"/>
    <cellStyle name="s_PFMA Cap_mona0915a" xfId="4345" xr:uid="{00000000-0005-0000-0000-0000861A0000}"/>
    <cellStyle name="s_PFMA Cap_mona0915a_Comparativo VP FIN v1_So 2008" xfId="8445" xr:uid="{00000000-0005-0000-0000-0000871A0000}"/>
    <cellStyle name="s_PFMA Cap_mona0915a_Comparativo VP MKT 2008 v1_So 2008" xfId="8446" xr:uid="{00000000-0005-0000-0000-0000881A0000}"/>
    <cellStyle name="s_PFMA Cap_mona0915a_Comparativo VP TEC 2008 v1_So 2008" xfId="8447" xr:uid="{00000000-0005-0000-0000-0000891A0000}"/>
    <cellStyle name="s_PFMA Cap_mona0915a_Comparativo VP TEC 2008_Luiz Sergio" xfId="8448" xr:uid="{00000000-0005-0000-0000-00008A1A0000}"/>
    <cellStyle name="s_PFMA Cap_mona0915a_Cópia de Modelo - Fluxo de Caixa Orcamento 09052009_V36_3" xfId="4346" xr:uid="{00000000-0005-0000-0000-00008B1A0000}"/>
    <cellStyle name="s_PFMA Cap_mona0915a_Fluxo de Caixa Orcamento FINAL_13052009" xfId="4347" xr:uid="{00000000-0005-0000-0000-00008C1A0000}"/>
    <cellStyle name="s_PFMA Cap_mona0915a_FM_dummyV4" xfId="4348" xr:uid="{00000000-0005-0000-0000-00008D1A0000}"/>
    <cellStyle name="s_PFMA Cap_mona0915a_lalur" xfId="4349" xr:uid="{00000000-0005-0000-0000-00008E1A0000}"/>
    <cellStyle name="s_PFMA Cap_mona0915a_Leasing_V3" xfId="4350" xr:uid="{00000000-0005-0000-0000-00008F1A0000}"/>
    <cellStyle name="s_PFMA Cap_mona0915a_MODELO PDP III" xfId="4351" xr:uid="{00000000-0005-0000-0000-0000901A0000}"/>
    <cellStyle name="s_PFMA Cap_mona0915a_ORÇ_2009" xfId="4352" xr:uid="{00000000-0005-0000-0000-0000911A0000}"/>
    <cellStyle name="s_PFMA Cap_mona0915a_Pasta2" xfId="4353" xr:uid="{00000000-0005-0000-0000-0000921A0000}"/>
    <cellStyle name="s_PFMA Cap_mona0915b" xfId="4354" xr:uid="{00000000-0005-0000-0000-0000931A0000}"/>
    <cellStyle name="s_PFMA Cap_mona0915b_Comparativo VP FIN v1_So 2008" xfId="8449" xr:uid="{00000000-0005-0000-0000-0000941A0000}"/>
    <cellStyle name="s_PFMA Cap_mona0915b_Comparativo VP MKT 2008 v1_So 2008" xfId="8450" xr:uid="{00000000-0005-0000-0000-0000951A0000}"/>
    <cellStyle name="s_PFMA Cap_mona0915b_Comparativo VP TEC 2008 v1_So 2008" xfId="8451" xr:uid="{00000000-0005-0000-0000-0000961A0000}"/>
    <cellStyle name="s_PFMA Cap_mona0915b_Comparativo VP TEC 2008_Luiz Sergio" xfId="8452" xr:uid="{00000000-0005-0000-0000-0000971A0000}"/>
    <cellStyle name="s_PFMA Cap_mona0915b_Cópia de Modelo - Fluxo de Caixa Orcamento 09052009_V36_3" xfId="4355" xr:uid="{00000000-0005-0000-0000-0000981A0000}"/>
    <cellStyle name="s_PFMA Cap_mona0915b_Fluxo de Caixa Orcamento FINAL_13052009" xfId="4356" xr:uid="{00000000-0005-0000-0000-0000991A0000}"/>
    <cellStyle name="s_PFMA Cap_mona0915b_FM_dummyV4" xfId="4357" xr:uid="{00000000-0005-0000-0000-00009A1A0000}"/>
    <cellStyle name="s_PFMA Cap_mona0915b_lalur" xfId="4358" xr:uid="{00000000-0005-0000-0000-00009B1A0000}"/>
    <cellStyle name="s_PFMA Cap_mona0915b_Leasing_V3" xfId="4359" xr:uid="{00000000-0005-0000-0000-00009C1A0000}"/>
    <cellStyle name="s_PFMA Cap_mona0915b_MODELO PDP III" xfId="4360" xr:uid="{00000000-0005-0000-0000-00009D1A0000}"/>
    <cellStyle name="s_PFMA Cap_mona0915b_ORÇ_2009" xfId="4361" xr:uid="{00000000-0005-0000-0000-00009E1A0000}"/>
    <cellStyle name="s_PFMA Cap_mona0915b_Pasta2" xfId="4362" xr:uid="{00000000-0005-0000-0000-00009F1A0000}"/>
    <cellStyle name="s_PFMA Cap_ORÇ_2009" xfId="4363" xr:uid="{00000000-0005-0000-0000-0000A01A0000}"/>
    <cellStyle name="s_PFMA Cap_Pasta2" xfId="4364" xr:uid="{00000000-0005-0000-0000-0000A11A0000}"/>
    <cellStyle name="s_PFMA Credit" xfId="4365" xr:uid="{00000000-0005-0000-0000-0000A21A0000}"/>
    <cellStyle name="s_PFMA Credit (2)" xfId="4366" xr:uid="{00000000-0005-0000-0000-0000A31A0000}"/>
    <cellStyle name="s_PFMA Credit (2)_1" xfId="4367" xr:uid="{00000000-0005-0000-0000-0000A41A0000}"/>
    <cellStyle name="s_PFMA Credit (2)_1_Comparativo VP FIN v1_So 2008" xfId="8453" xr:uid="{00000000-0005-0000-0000-0000A51A0000}"/>
    <cellStyle name="s_PFMA Credit (2)_1_Comparativo VP MKT 2008 v1_So 2008" xfId="8454" xr:uid="{00000000-0005-0000-0000-0000A61A0000}"/>
    <cellStyle name="s_PFMA Credit (2)_1_Comparativo VP TEC 2008 v1_So 2008" xfId="8455" xr:uid="{00000000-0005-0000-0000-0000A71A0000}"/>
    <cellStyle name="s_PFMA Credit (2)_1_Comparativo VP TEC 2008_Luiz Sergio" xfId="8456" xr:uid="{00000000-0005-0000-0000-0000A81A0000}"/>
    <cellStyle name="s_PFMA Credit (2)_1_Cópia de Modelo - Fluxo de Caixa Orcamento 09052009_V36_3" xfId="4368" xr:uid="{00000000-0005-0000-0000-0000A91A0000}"/>
    <cellStyle name="s_PFMA Credit (2)_1_Fluxo de Caixa Orcamento FINAL_13052009" xfId="4369" xr:uid="{00000000-0005-0000-0000-0000AA1A0000}"/>
    <cellStyle name="s_PFMA Credit (2)_1_FM_dummyV4" xfId="4370" xr:uid="{00000000-0005-0000-0000-0000AB1A0000}"/>
    <cellStyle name="s_PFMA Credit (2)_1_lalur" xfId="4371" xr:uid="{00000000-0005-0000-0000-0000AC1A0000}"/>
    <cellStyle name="s_PFMA Credit (2)_1_Leasing_V3" xfId="4372" xr:uid="{00000000-0005-0000-0000-0000AD1A0000}"/>
    <cellStyle name="s_PFMA Credit (2)_1_MODELO PDP III" xfId="4373" xr:uid="{00000000-0005-0000-0000-0000AE1A0000}"/>
    <cellStyle name="s_PFMA Credit (2)_1_ORÇ_2009" xfId="4374" xr:uid="{00000000-0005-0000-0000-0000AF1A0000}"/>
    <cellStyle name="s_PFMA Credit (2)_1_Pasta2" xfId="4375" xr:uid="{00000000-0005-0000-0000-0000B01A0000}"/>
    <cellStyle name="s_PFMA Credit (2)_Comparativo VP FIN v1_So 2008" xfId="8457" xr:uid="{00000000-0005-0000-0000-0000B11A0000}"/>
    <cellStyle name="s_PFMA Credit (2)_Comparativo VP MKT 2008 v1_So 2008" xfId="8458" xr:uid="{00000000-0005-0000-0000-0000B21A0000}"/>
    <cellStyle name="s_PFMA Credit (2)_Comparativo VP TEC 2008 v1_So 2008" xfId="8459" xr:uid="{00000000-0005-0000-0000-0000B31A0000}"/>
    <cellStyle name="s_PFMA Credit (2)_Comparativo VP TEC 2008_Luiz Sergio" xfId="8460" xr:uid="{00000000-0005-0000-0000-0000B41A0000}"/>
    <cellStyle name="s_PFMA Credit (2)_Cópia de Modelo - Fluxo de Caixa Orcamento 09052009_V36_3" xfId="4376" xr:uid="{00000000-0005-0000-0000-0000B51A0000}"/>
    <cellStyle name="s_PFMA Credit (2)_Fluxo de Caixa Orcamento FINAL_13052009" xfId="4377" xr:uid="{00000000-0005-0000-0000-0000B61A0000}"/>
    <cellStyle name="s_PFMA Credit (2)_FM_dummyV4" xfId="4378" xr:uid="{00000000-0005-0000-0000-0000B71A0000}"/>
    <cellStyle name="s_PFMA Credit (2)_lalur" xfId="4379" xr:uid="{00000000-0005-0000-0000-0000B81A0000}"/>
    <cellStyle name="s_PFMA Credit (2)_Leasing_V3" xfId="4380" xr:uid="{00000000-0005-0000-0000-0000B91A0000}"/>
    <cellStyle name="s_PFMA Credit (2)_MODELO PDP III" xfId="4381" xr:uid="{00000000-0005-0000-0000-0000BA1A0000}"/>
    <cellStyle name="s_PFMA Credit (2)_ORÇ_2009" xfId="4382" xr:uid="{00000000-0005-0000-0000-0000BB1A0000}"/>
    <cellStyle name="s_PFMA Credit (2)_Pasta2" xfId="4383" xr:uid="{00000000-0005-0000-0000-0000BC1A0000}"/>
    <cellStyle name="s_PFMA Credit (2)_PFMA Cap" xfId="4384" xr:uid="{00000000-0005-0000-0000-0000BD1A0000}"/>
    <cellStyle name="s_PFMA Credit (2)_PFMA Cap_Comparativo VP FIN v1_So 2008" xfId="8461" xr:uid="{00000000-0005-0000-0000-0000BE1A0000}"/>
    <cellStyle name="s_PFMA Credit (2)_PFMA Cap_Comparativo VP MKT 2008 v1_So 2008" xfId="8462" xr:uid="{00000000-0005-0000-0000-0000BF1A0000}"/>
    <cellStyle name="s_PFMA Credit (2)_PFMA Cap_Comparativo VP TEC 2008 v1_So 2008" xfId="8463" xr:uid="{00000000-0005-0000-0000-0000C01A0000}"/>
    <cellStyle name="s_PFMA Credit (2)_PFMA Cap_Comparativo VP TEC 2008_Luiz Sergio" xfId="8464" xr:uid="{00000000-0005-0000-0000-0000C11A0000}"/>
    <cellStyle name="s_PFMA Credit (2)_PFMA Cap_Cópia de Modelo - Fluxo de Caixa Orcamento 09052009_V36_3" xfId="4385" xr:uid="{00000000-0005-0000-0000-0000C21A0000}"/>
    <cellStyle name="s_PFMA Credit (2)_PFMA Cap_Fluxo de Caixa Orcamento FINAL_13052009" xfId="4386" xr:uid="{00000000-0005-0000-0000-0000C31A0000}"/>
    <cellStyle name="s_PFMA Credit (2)_PFMA Cap_FM_dummyV4" xfId="4387" xr:uid="{00000000-0005-0000-0000-0000C41A0000}"/>
    <cellStyle name="s_PFMA Credit (2)_PFMA Cap_lalur" xfId="4388" xr:uid="{00000000-0005-0000-0000-0000C51A0000}"/>
    <cellStyle name="s_PFMA Credit (2)_PFMA Cap_Leasing_V3" xfId="4389" xr:uid="{00000000-0005-0000-0000-0000C61A0000}"/>
    <cellStyle name="s_PFMA Credit (2)_PFMA Cap_MODELO PDP III" xfId="4390" xr:uid="{00000000-0005-0000-0000-0000C71A0000}"/>
    <cellStyle name="s_PFMA Credit (2)_PFMA Cap_ORÇ_2009" xfId="4391" xr:uid="{00000000-0005-0000-0000-0000C81A0000}"/>
    <cellStyle name="s_PFMA Credit (2)_PFMA Cap_Pasta2" xfId="4392" xr:uid="{00000000-0005-0000-0000-0000C91A0000}"/>
    <cellStyle name="s_PFMA Credit_1" xfId="4393" xr:uid="{00000000-0005-0000-0000-0000CA1A0000}"/>
    <cellStyle name="s_PFMA Credit_1_Comparativo VP FIN v1_So 2008" xfId="8465" xr:uid="{00000000-0005-0000-0000-0000CB1A0000}"/>
    <cellStyle name="s_PFMA Credit_1_Comparativo VP MKT 2008 v1_So 2008" xfId="8466" xr:uid="{00000000-0005-0000-0000-0000CC1A0000}"/>
    <cellStyle name="s_PFMA Credit_1_Comparativo VP TEC 2008 v1_So 2008" xfId="8467" xr:uid="{00000000-0005-0000-0000-0000CD1A0000}"/>
    <cellStyle name="s_PFMA Credit_1_Comparativo VP TEC 2008_Luiz Sergio" xfId="8468" xr:uid="{00000000-0005-0000-0000-0000CE1A0000}"/>
    <cellStyle name="s_PFMA Credit_1_Cópia de Modelo - Fluxo de Caixa Orcamento 09052009_V36_3" xfId="4394" xr:uid="{00000000-0005-0000-0000-0000CF1A0000}"/>
    <cellStyle name="s_PFMA Credit_1_Fluxo de Caixa Orcamento FINAL_13052009" xfId="4395" xr:uid="{00000000-0005-0000-0000-0000D01A0000}"/>
    <cellStyle name="s_PFMA Credit_1_FM_dummyV4" xfId="4396" xr:uid="{00000000-0005-0000-0000-0000D11A0000}"/>
    <cellStyle name="s_PFMA Credit_1_lalur" xfId="4397" xr:uid="{00000000-0005-0000-0000-0000D21A0000}"/>
    <cellStyle name="s_PFMA Credit_1_Leasing_V3" xfId="4398" xr:uid="{00000000-0005-0000-0000-0000D31A0000}"/>
    <cellStyle name="s_PFMA Credit_1_MODELO PDP III" xfId="4399" xr:uid="{00000000-0005-0000-0000-0000D41A0000}"/>
    <cellStyle name="s_PFMA Credit_1_ORÇ_2009" xfId="4400" xr:uid="{00000000-0005-0000-0000-0000D51A0000}"/>
    <cellStyle name="s_PFMA Credit_1_Pasta2" xfId="4401" xr:uid="{00000000-0005-0000-0000-0000D61A0000}"/>
    <cellStyle name="s_PFMA Credit_2" xfId="4402" xr:uid="{00000000-0005-0000-0000-0000D71A0000}"/>
    <cellStyle name="s_PFMA Credit_2_Comparativo VP FIN v1_So 2008" xfId="8469" xr:uid="{00000000-0005-0000-0000-0000D81A0000}"/>
    <cellStyle name="s_PFMA Credit_2_Comparativo VP MKT 2008 v1_So 2008" xfId="8470" xr:uid="{00000000-0005-0000-0000-0000D91A0000}"/>
    <cellStyle name="s_PFMA Credit_2_Comparativo VP TEC 2008 v1_So 2008" xfId="8471" xr:uid="{00000000-0005-0000-0000-0000DA1A0000}"/>
    <cellStyle name="s_PFMA Credit_2_Comparativo VP TEC 2008_Luiz Sergio" xfId="8472" xr:uid="{00000000-0005-0000-0000-0000DB1A0000}"/>
    <cellStyle name="s_PFMA Credit_2_Cópia de Modelo - Fluxo de Caixa Orcamento 09052009_V36_3" xfId="4403" xr:uid="{00000000-0005-0000-0000-0000DC1A0000}"/>
    <cellStyle name="s_PFMA Credit_2_Fluxo de Caixa Orcamento FINAL_13052009" xfId="4404" xr:uid="{00000000-0005-0000-0000-0000DD1A0000}"/>
    <cellStyle name="s_PFMA Credit_2_FM_dummyV4" xfId="4405" xr:uid="{00000000-0005-0000-0000-0000DE1A0000}"/>
    <cellStyle name="s_PFMA Credit_2_lalur" xfId="4406" xr:uid="{00000000-0005-0000-0000-0000DF1A0000}"/>
    <cellStyle name="s_PFMA Credit_2_Leasing_V3" xfId="4407" xr:uid="{00000000-0005-0000-0000-0000E01A0000}"/>
    <cellStyle name="s_PFMA Credit_2_MODELO PDP III" xfId="4408" xr:uid="{00000000-0005-0000-0000-0000E11A0000}"/>
    <cellStyle name="s_PFMA Credit_2_ORÇ_2009" xfId="4409" xr:uid="{00000000-0005-0000-0000-0000E21A0000}"/>
    <cellStyle name="s_PFMA Credit_2_Pasta2" xfId="4410" xr:uid="{00000000-0005-0000-0000-0000E31A0000}"/>
    <cellStyle name="s_PFMA Credit_Comparativo VP FIN v1_So 2008" xfId="8473" xr:uid="{00000000-0005-0000-0000-0000E41A0000}"/>
    <cellStyle name="s_PFMA Credit_Comparativo VP MKT 2008 v1_So 2008" xfId="8474" xr:uid="{00000000-0005-0000-0000-0000E51A0000}"/>
    <cellStyle name="s_PFMA Credit_Comparativo VP TEC 2008 v1_So 2008" xfId="8475" xr:uid="{00000000-0005-0000-0000-0000E61A0000}"/>
    <cellStyle name="s_PFMA Credit_Comparativo VP TEC 2008_Luiz Sergio" xfId="8476" xr:uid="{00000000-0005-0000-0000-0000E71A0000}"/>
    <cellStyle name="s_PFMA Credit_Cópia de Modelo - Fluxo de Caixa Orcamento 09052009_V36_3" xfId="4411" xr:uid="{00000000-0005-0000-0000-0000E81A0000}"/>
    <cellStyle name="s_PFMA Credit_Fluxo de Caixa Orcamento FINAL_13052009" xfId="4412" xr:uid="{00000000-0005-0000-0000-0000E91A0000}"/>
    <cellStyle name="s_PFMA Credit_FM_dummyV4" xfId="4413" xr:uid="{00000000-0005-0000-0000-0000EA1A0000}"/>
    <cellStyle name="s_PFMA Credit_lalur" xfId="4414" xr:uid="{00000000-0005-0000-0000-0000EB1A0000}"/>
    <cellStyle name="s_PFMA Credit_Leasing_V3" xfId="4415" xr:uid="{00000000-0005-0000-0000-0000EC1A0000}"/>
    <cellStyle name="s_PFMA Credit_MODELO PDP III" xfId="4416" xr:uid="{00000000-0005-0000-0000-0000ED1A0000}"/>
    <cellStyle name="s_PFMA Credit_ORÇ_2009" xfId="4417" xr:uid="{00000000-0005-0000-0000-0000EE1A0000}"/>
    <cellStyle name="s_PFMA Credit_Pasta2" xfId="4418" xr:uid="{00000000-0005-0000-0000-0000EF1A0000}"/>
    <cellStyle name="s_PFMA Fin Sum" xfId="4419" xr:uid="{00000000-0005-0000-0000-0000F01A0000}"/>
    <cellStyle name="s_PFMA Fin Sum_1" xfId="4420" xr:uid="{00000000-0005-0000-0000-0000F11A0000}"/>
    <cellStyle name="s_PFMA Fin Sum_1_Comparativo VP FIN v1_So 2008" xfId="8477" xr:uid="{00000000-0005-0000-0000-0000F21A0000}"/>
    <cellStyle name="s_PFMA Fin Sum_1_Comparativo VP MKT 2008 v1_So 2008" xfId="8478" xr:uid="{00000000-0005-0000-0000-0000F31A0000}"/>
    <cellStyle name="s_PFMA Fin Sum_1_Comparativo VP TEC 2008 v1_So 2008" xfId="8479" xr:uid="{00000000-0005-0000-0000-0000F41A0000}"/>
    <cellStyle name="s_PFMA Fin Sum_1_Comparativo VP TEC 2008_Luiz Sergio" xfId="8480" xr:uid="{00000000-0005-0000-0000-0000F51A0000}"/>
    <cellStyle name="s_PFMA Fin Sum_1_Cópia de Modelo - Fluxo de Caixa Orcamento 09052009_V36_3" xfId="4421" xr:uid="{00000000-0005-0000-0000-0000F61A0000}"/>
    <cellStyle name="s_PFMA Fin Sum_1_Fluxo de Caixa Orcamento FINAL_13052009" xfId="4422" xr:uid="{00000000-0005-0000-0000-0000F71A0000}"/>
    <cellStyle name="s_PFMA Fin Sum_1_FM_dummyV4" xfId="4423" xr:uid="{00000000-0005-0000-0000-0000F81A0000}"/>
    <cellStyle name="s_PFMA Fin Sum_1_lalur" xfId="4424" xr:uid="{00000000-0005-0000-0000-0000F91A0000}"/>
    <cellStyle name="s_PFMA Fin Sum_1_Leasing_V3" xfId="4425" xr:uid="{00000000-0005-0000-0000-0000FA1A0000}"/>
    <cellStyle name="s_PFMA Fin Sum_1_MODELO PDP III" xfId="4426" xr:uid="{00000000-0005-0000-0000-0000FB1A0000}"/>
    <cellStyle name="s_PFMA Fin Sum_1_ORÇ_2009" xfId="4427" xr:uid="{00000000-0005-0000-0000-0000FC1A0000}"/>
    <cellStyle name="s_PFMA Fin Sum_1_Pasta2" xfId="4428" xr:uid="{00000000-0005-0000-0000-0000FD1A0000}"/>
    <cellStyle name="s_PFMA Fin Sum_2" xfId="4429" xr:uid="{00000000-0005-0000-0000-0000FE1A0000}"/>
    <cellStyle name="s_PFMA Fin Sum_2_Comparativo VP FIN v1_So 2008" xfId="8481" xr:uid="{00000000-0005-0000-0000-0000FF1A0000}"/>
    <cellStyle name="s_PFMA Fin Sum_2_Comparativo VP MKT 2008 v1_So 2008" xfId="8482" xr:uid="{00000000-0005-0000-0000-0000001B0000}"/>
    <cellStyle name="s_PFMA Fin Sum_2_Comparativo VP TEC 2008 v1_So 2008" xfId="8483" xr:uid="{00000000-0005-0000-0000-0000011B0000}"/>
    <cellStyle name="s_PFMA Fin Sum_2_Comparativo VP TEC 2008_Luiz Sergio" xfId="8484" xr:uid="{00000000-0005-0000-0000-0000021B0000}"/>
    <cellStyle name="s_PFMA Fin Sum_2_Cópia de Modelo - Fluxo de Caixa Orcamento 09052009_V36_3" xfId="4430" xr:uid="{00000000-0005-0000-0000-0000031B0000}"/>
    <cellStyle name="s_PFMA Fin Sum_2_Fluxo de Caixa Orcamento FINAL_13052009" xfId="4431" xr:uid="{00000000-0005-0000-0000-0000041B0000}"/>
    <cellStyle name="s_PFMA Fin Sum_2_FM_dummyV4" xfId="4432" xr:uid="{00000000-0005-0000-0000-0000051B0000}"/>
    <cellStyle name="s_PFMA Fin Sum_2_lalur" xfId="4433" xr:uid="{00000000-0005-0000-0000-0000061B0000}"/>
    <cellStyle name="s_PFMA Fin Sum_2_Leasing_V3" xfId="4434" xr:uid="{00000000-0005-0000-0000-0000071B0000}"/>
    <cellStyle name="s_PFMA Fin Sum_2_MODELO PDP III" xfId="4435" xr:uid="{00000000-0005-0000-0000-0000081B0000}"/>
    <cellStyle name="s_PFMA Fin Sum_2_ORÇ_2009" xfId="4436" xr:uid="{00000000-0005-0000-0000-0000091B0000}"/>
    <cellStyle name="s_PFMA Fin Sum_2_Pasta2" xfId="4437" xr:uid="{00000000-0005-0000-0000-00000A1B0000}"/>
    <cellStyle name="s_PFMA Fin Sum_Comparativo VP FIN v1_So 2008" xfId="8485" xr:uid="{00000000-0005-0000-0000-00000B1B0000}"/>
    <cellStyle name="s_PFMA Fin Sum_Comparativo VP MKT 2008 v1_So 2008" xfId="8486" xr:uid="{00000000-0005-0000-0000-00000C1B0000}"/>
    <cellStyle name="s_PFMA Fin Sum_Comparativo VP TEC 2008 v1_So 2008" xfId="8487" xr:uid="{00000000-0005-0000-0000-00000D1B0000}"/>
    <cellStyle name="s_PFMA Fin Sum_Comparativo VP TEC 2008_Luiz Sergio" xfId="8488" xr:uid="{00000000-0005-0000-0000-00000E1B0000}"/>
    <cellStyle name="s_PFMA Fin Sum_Cópia de Modelo - Fluxo de Caixa Orcamento 09052009_V36_3" xfId="4438" xr:uid="{00000000-0005-0000-0000-00000F1B0000}"/>
    <cellStyle name="s_PFMA Fin Sum_Fluxo de Caixa Orcamento FINAL_13052009" xfId="4439" xr:uid="{00000000-0005-0000-0000-0000101B0000}"/>
    <cellStyle name="s_PFMA Fin Sum_FM_dummyV4" xfId="4440" xr:uid="{00000000-0005-0000-0000-0000111B0000}"/>
    <cellStyle name="s_PFMA Fin Sum_lalur" xfId="4441" xr:uid="{00000000-0005-0000-0000-0000121B0000}"/>
    <cellStyle name="s_PFMA Fin Sum_Leasing_V3" xfId="4442" xr:uid="{00000000-0005-0000-0000-0000131B0000}"/>
    <cellStyle name="s_PFMA Fin Sum_MODELO PDP III" xfId="4443" xr:uid="{00000000-0005-0000-0000-0000141B0000}"/>
    <cellStyle name="s_PFMA Fin Sum_ORÇ_2009" xfId="4444" xr:uid="{00000000-0005-0000-0000-0000151B0000}"/>
    <cellStyle name="s_PFMA Fin Sum_Pasta2" xfId="4445" xr:uid="{00000000-0005-0000-0000-0000161B0000}"/>
    <cellStyle name="s_PFMA Income (2)" xfId="4446" xr:uid="{00000000-0005-0000-0000-0000171B0000}"/>
    <cellStyle name="s_PFMA Income (2)_1" xfId="4447" xr:uid="{00000000-0005-0000-0000-0000181B0000}"/>
    <cellStyle name="s_PFMA Income (2)_1_Comparativo VP FIN v1_So 2008" xfId="8489" xr:uid="{00000000-0005-0000-0000-0000191B0000}"/>
    <cellStyle name="s_PFMA Income (2)_1_Comparativo VP MKT 2008 v1_So 2008" xfId="8490" xr:uid="{00000000-0005-0000-0000-00001A1B0000}"/>
    <cellStyle name="s_PFMA Income (2)_1_Comparativo VP TEC 2008 v1_So 2008" xfId="8491" xr:uid="{00000000-0005-0000-0000-00001B1B0000}"/>
    <cellStyle name="s_PFMA Income (2)_1_Comparativo VP TEC 2008_Luiz Sergio" xfId="8492" xr:uid="{00000000-0005-0000-0000-00001C1B0000}"/>
    <cellStyle name="s_PFMA Income (2)_1_Cópia de Modelo - Fluxo de Caixa Orcamento 09052009_V36_3" xfId="4448" xr:uid="{00000000-0005-0000-0000-00001D1B0000}"/>
    <cellStyle name="s_PFMA Income (2)_1_Fluxo de Caixa Orcamento FINAL_13052009" xfId="4449" xr:uid="{00000000-0005-0000-0000-00001E1B0000}"/>
    <cellStyle name="s_PFMA Income (2)_1_FM_dummyV4" xfId="4450" xr:uid="{00000000-0005-0000-0000-00001F1B0000}"/>
    <cellStyle name="s_PFMA Income (2)_1_lalur" xfId="4451" xr:uid="{00000000-0005-0000-0000-0000201B0000}"/>
    <cellStyle name="s_PFMA Income (2)_1_Leasing_V3" xfId="4452" xr:uid="{00000000-0005-0000-0000-0000211B0000}"/>
    <cellStyle name="s_PFMA Income (2)_1_MODELO PDP III" xfId="4453" xr:uid="{00000000-0005-0000-0000-0000221B0000}"/>
    <cellStyle name="s_PFMA Income (2)_1_ORÇ_2009" xfId="4454" xr:uid="{00000000-0005-0000-0000-0000231B0000}"/>
    <cellStyle name="s_PFMA Income (2)_1_Pasta2" xfId="4455" xr:uid="{00000000-0005-0000-0000-0000241B0000}"/>
    <cellStyle name="s_PFMA Income (2)_2" xfId="4456" xr:uid="{00000000-0005-0000-0000-0000251B0000}"/>
    <cellStyle name="s_PFMA Income (2)_2_Celtic DCF" xfId="4457" xr:uid="{00000000-0005-0000-0000-0000261B0000}"/>
    <cellStyle name="s_PFMA Income (2)_2_Celtic DCF Inputs" xfId="4458" xr:uid="{00000000-0005-0000-0000-0000271B0000}"/>
    <cellStyle name="s_PFMA Income (2)_2_Celtic DCF Inputs_Comparativo VP FIN v1_So 2008" xfId="8493" xr:uid="{00000000-0005-0000-0000-0000281B0000}"/>
    <cellStyle name="s_PFMA Income (2)_2_Celtic DCF Inputs_Comparativo VP MKT 2008 v1_So 2008" xfId="8494" xr:uid="{00000000-0005-0000-0000-0000291B0000}"/>
    <cellStyle name="s_PFMA Income (2)_2_Celtic DCF Inputs_Comparativo VP TEC 2008 v1_So 2008" xfId="8495" xr:uid="{00000000-0005-0000-0000-00002A1B0000}"/>
    <cellStyle name="s_PFMA Income (2)_2_Celtic DCF Inputs_Comparativo VP TEC 2008_Luiz Sergio" xfId="8496" xr:uid="{00000000-0005-0000-0000-00002B1B0000}"/>
    <cellStyle name="s_PFMA Income (2)_2_Celtic DCF Inputs_Cópia de Modelo - Fluxo de Caixa Orcamento 09052009_V36_3" xfId="4459" xr:uid="{00000000-0005-0000-0000-00002C1B0000}"/>
    <cellStyle name="s_PFMA Income (2)_2_Celtic DCF Inputs_Fluxo de Caixa Orcamento FINAL_13052009" xfId="4460" xr:uid="{00000000-0005-0000-0000-00002D1B0000}"/>
    <cellStyle name="s_PFMA Income (2)_2_Celtic DCF Inputs_FM_dummyV4" xfId="4461" xr:uid="{00000000-0005-0000-0000-00002E1B0000}"/>
    <cellStyle name="s_PFMA Income (2)_2_Celtic DCF Inputs_lalur" xfId="4462" xr:uid="{00000000-0005-0000-0000-00002F1B0000}"/>
    <cellStyle name="s_PFMA Income (2)_2_Celtic DCF Inputs_Leasing_V3" xfId="4463" xr:uid="{00000000-0005-0000-0000-0000301B0000}"/>
    <cellStyle name="s_PFMA Income (2)_2_Celtic DCF Inputs_MODELO PDP III" xfId="4464" xr:uid="{00000000-0005-0000-0000-0000311B0000}"/>
    <cellStyle name="s_PFMA Income (2)_2_Celtic DCF Inputs_ORÇ_2009" xfId="4465" xr:uid="{00000000-0005-0000-0000-0000321B0000}"/>
    <cellStyle name="s_PFMA Income (2)_2_Celtic DCF Inputs_Pasta2" xfId="4466" xr:uid="{00000000-0005-0000-0000-0000331B0000}"/>
    <cellStyle name="s_PFMA Income (2)_2_Celtic DCF_Comparativo VP FIN v1_So 2008" xfId="8497" xr:uid="{00000000-0005-0000-0000-0000341B0000}"/>
    <cellStyle name="s_PFMA Income (2)_2_Celtic DCF_Comparativo VP MKT 2008 v1_So 2008" xfId="8498" xr:uid="{00000000-0005-0000-0000-0000351B0000}"/>
    <cellStyle name="s_PFMA Income (2)_2_Celtic DCF_Comparativo VP TEC 2008 v1_So 2008" xfId="8499" xr:uid="{00000000-0005-0000-0000-0000361B0000}"/>
    <cellStyle name="s_PFMA Income (2)_2_Celtic DCF_Comparativo VP TEC 2008_Luiz Sergio" xfId="8500" xr:uid="{00000000-0005-0000-0000-0000371B0000}"/>
    <cellStyle name="s_PFMA Income (2)_2_Celtic DCF_Cópia de Modelo - Fluxo de Caixa Orcamento 09052009_V36_3" xfId="4467" xr:uid="{00000000-0005-0000-0000-0000381B0000}"/>
    <cellStyle name="s_PFMA Income (2)_2_Celtic DCF_Fluxo de Caixa Orcamento FINAL_13052009" xfId="4468" xr:uid="{00000000-0005-0000-0000-0000391B0000}"/>
    <cellStyle name="s_PFMA Income (2)_2_Celtic DCF_FM_dummyV4" xfId="4469" xr:uid="{00000000-0005-0000-0000-00003A1B0000}"/>
    <cellStyle name="s_PFMA Income (2)_2_Celtic DCF_lalur" xfId="4470" xr:uid="{00000000-0005-0000-0000-00003B1B0000}"/>
    <cellStyle name="s_PFMA Income (2)_2_Celtic DCF_Leasing_V3" xfId="4471" xr:uid="{00000000-0005-0000-0000-00003C1B0000}"/>
    <cellStyle name="s_PFMA Income (2)_2_Celtic DCF_MODELO PDP III" xfId="4472" xr:uid="{00000000-0005-0000-0000-00003D1B0000}"/>
    <cellStyle name="s_PFMA Income (2)_2_Celtic DCF_ORÇ_2009" xfId="4473" xr:uid="{00000000-0005-0000-0000-00003E1B0000}"/>
    <cellStyle name="s_PFMA Income (2)_2_Celtic DCF_Pasta2" xfId="4474" xr:uid="{00000000-0005-0000-0000-00003F1B0000}"/>
    <cellStyle name="s_PFMA Income (2)_2_Comparativo VP FIN v1_So 2008" xfId="8501" xr:uid="{00000000-0005-0000-0000-0000401B0000}"/>
    <cellStyle name="s_PFMA Income (2)_2_Comparativo VP MKT 2008 v1_So 2008" xfId="8502" xr:uid="{00000000-0005-0000-0000-0000411B0000}"/>
    <cellStyle name="s_PFMA Income (2)_2_Comparativo VP TEC 2008 v1_So 2008" xfId="8503" xr:uid="{00000000-0005-0000-0000-0000421B0000}"/>
    <cellStyle name="s_PFMA Income (2)_2_Comparativo VP TEC 2008_Luiz Sergio" xfId="8504" xr:uid="{00000000-0005-0000-0000-0000431B0000}"/>
    <cellStyle name="s_PFMA Income (2)_2_Cópia de Modelo - Fluxo de Caixa Orcamento 09052009_V36_3" xfId="4475" xr:uid="{00000000-0005-0000-0000-0000441B0000}"/>
    <cellStyle name="s_PFMA Income (2)_2_Fluxo de Caixa Orcamento FINAL_13052009" xfId="4476" xr:uid="{00000000-0005-0000-0000-0000451B0000}"/>
    <cellStyle name="s_PFMA Income (2)_2_FM_dummyV4" xfId="4477" xr:uid="{00000000-0005-0000-0000-0000461B0000}"/>
    <cellStyle name="s_PFMA Income (2)_2_lalur" xfId="4478" xr:uid="{00000000-0005-0000-0000-0000471B0000}"/>
    <cellStyle name="s_PFMA Income (2)_2_Leasing_V3" xfId="4479" xr:uid="{00000000-0005-0000-0000-0000481B0000}"/>
    <cellStyle name="s_PFMA Income (2)_2_MODELO PDP III" xfId="4480" xr:uid="{00000000-0005-0000-0000-0000491B0000}"/>
    <cellStyle name="s_PFMA Income (2)_2_ORÇ_2009" xfId="4481" xr:uid="{00000000-0005-0000-0000-00004A1B0000}"/>
    <cellStyle name="s_PFMA Income (2)_2_Pasta2" xfId="4482" xr:uid="{00000000-0005-0000-0000-00004B1B0000}"/>
    <cellStyle name="s_PFMA Income (2)_2_Valuation Summary" xfId="4483" xr:uid="{00000000-0005-0000-0000-00004C1B0000}"/>
    <cellStyle name="s_PFMA Income (2)_2_Valuation Summary_Comparativo VP FIN v1_So 2008" xfId="8505" xr:uid="{00000000-0005-0000-0000-00004D1B0000}"/>
    <cellStyle name="s_PFMA Income (2)_2_Valuation Summary_Comparativo VP MKT 2008 v1_So 2008" xfId="8506" xr:uid="{00000000-0005-0000-0000-00004E1B0000}"/>
    <cellStyle name="s_PFMA Income (2)_2_Valuation Summary_Comparativo VP TEC 2008 v1_So 2008" xfId="8507" xr:uid="{00000000-0005-0000-0000-00004F1B0000}"/>
    <cellStyle name="s_PFMA Income (2)_2_Valuation Summary_Comparativo VP TEC 2008_Luiz Sergio" xfId="8508" xr:uid="{00000000-0005-0000-0000-0000501B0000}"/>
    <cellStyle name="s_PFMA Income (2)_2_Valuation Summary_Cópia de Modelo - Fluxo de Caixa Orcamento 09052009_V36_3" xfId="4484" xr:uid="{00000000-0005-0000-0000-0000511B0000}"/>
    <cellStyle name="s_PFMA Income (2)_2_Valuation Summary_Fluxo de Caixa Orcamento FINAL_13052009" xfId="4485" xr:uid="{00000000-0005-0000-0000-0000521B0000}"/>
    <cellStyle name="s_PFMA Income (2)_2_Valuation Summary_FM_dummyV4" xfId="4486" xr:uid="{00000000-0005-0000-0000-0000531B0000}"/>
    <cellStyle name="s_PFMA Income (2)_2_Valuation Summary_lalur" xfId="4487" xr:uid="{00000000-0005-0000-0000-0000541B0000}"/>
    <cellStyle name="s_PFMA Income (2)_2_Valuation Summary_Leasing_V3" xfId="4488" xr:uid="{00000000-0005-0000-0000-0000551B0000}"/>
    <cellStyle name="s_PFMA Income (2)_2_Valuation Summary_MODELO PDP III" xfId="4489" xr:uid="{00000000-0005-0000-0000-0000561B0000}"/>
    <cellStyle name="s_PFMA Income (2)_2_Valuation Summary_ORÇ_2009" xfId="4490" xr:uid="{00000000-0005-0000-0000-0000571B0000}"/>
    <cellStyle name="s_PFMA Income (2)_2_Valuation Summary_Pasta2" xfId="4491" xr:uid="{00000000-0005-0000-0000-0000581B0000}"/>
    <cellStyle name="s_PFMA Income (2)_Comparativo VP FIN v1_So 2008" xfId="8509" xr:uid="{00000000-0005-0000-0000-0000591B0000}"/>
    <cellStyle name="s_PFMA Income (2)_Comparativo VP MKT 2008 v1_So 2008" xfId="8510" xr:uid="{00000000-0005-0000-0000-00005A1B0000}"/>
    <cellStyle name="s_PFMA Income (2)_Comparativo VP TEC 2008 v1_So 2008" xfId="8511" xr:uid="{00000000-0005-0000-0000-00005B1B0000}"/>
    <cellStyle name="s_PFMA Income (2)_Comparativo VP TEC 2008_Luiz Sergio" xfId="8512" xr:uid="{00000000-0005-0000-0000-00005C1B0000}"/>
    <cellStyle name="s_PFMA Income (2)_Cópia de Modelo - Fluxo de Caixa Orcamento 09052009_V36_3" xfId="4492" xr:uid="{00000000-0005-0000-0000-00005D1B0000}"/>
    <cellStyle name="s_PFMA Income (2)_Fluxo de Caixa Orcamento FINAL_13052009" xfId="4493" xr:uid="{00000000-0005-0000-0000-00005E1B0000}"/>
    <cellStyle name="s_PFMA Income (2)_FM_dummyV4" xfId="4494" xr:uid="{00000000-0005-0000-0000-00005F1B0000}"/>
    <cellStyle name="s_PFMA Income (2)_lalur" xfId="4495" xr:uid="{00000000-0005-0000-0000-0000601B0000}"/>
    <cellStyle name="s_PFMA Income (2)_Leasing_V3" xfId="4496" xr:uid="{00000000-0005-0000-0000-0000611B0000}"/>
    <cellStyle name="s_PFMA Income (2)_MODELO PDP III" xfId="4497" xr:uid="{00000000-0005-0000-0000-0000621B0000}"/>
    <cellStyle name="s_PFMA Income (2)_ORÇ_2009" xfId="4498" xr:uid="{00000000-0005-0000-0000-0000631B0000}"/>
    <cellStyle name="s_PFMA Income (2)_Pasta2" xfId="4499" xr:uid="{00000000-0005-0000-0000-0000641B0000}"/>
    <cellStyle name="s_PFMA Statements" xfId="4500" xr:uid="{00000000-0005-0000-0000-0000651B0000}"/>
    <cellStyle name="s_PFMA Statements_1" xfId="4501" xr:uid="{00000000-0005-0000-0000-0000661B0000}"/>
    <cellStyle name="s_PFMA Statements_1_Comparativo VP FIN v1_So 2008" xfId="8513" xr:uid="{00000000-0005-0000-0000-0000671B0000}"/>
    <cellStyle name="s_PFMA Statements_1_Comparativo VP MKT 2008 v1_So 2008" xfId="8514" xr:uid="{00000000-0005-0000-0000-0000681B0000}"/>
    <cellStyle name="s_PFMA Statements_1_Comparativo VP TEC 2008 v1_So 2008" xfId="8515" xr:uid="{00000000-0005-0000-0000-0000691B0000}"/>
    <cellStyle name="s_PFMA Statements_1_Comparativo VP TEC 2008_Luiz Sergio" xfId="8516" xr:uid="{00000000-0005-0000-0000-00006A1B0000}"/>
    <cellStyle name="s_PFMA Statements_1_Cópia de Modelo - Fluxo de Caixa Orcamento 09052009_V36_3" xfId="4502" xr:uid="{00000000-0005-0000-0000-00006B1B0000}"/>
    <cellStyle name="s_PFMA Statements_1_Fluxo de Caixa Orcamento FINAL_13052009" xfId="4503" xr:uid="{00000000-0005-0000-0000-00006C1B0000}"/>
    <cellStyle name="s_PFMA Statements_1_FM_dummyV4" xfId="4504" xr:uid="{00000000-0005-0000-0000-00006D1B0000}"/>
    <cellStyle name="s_PFMA Statements_1_lalur" xfId="4505" xr:uid="{00000000-0005-0000-0000-00006E1B0000}"/>
    <cellStyle name="s_PFMA Statements_1_Leasing_V3" xfId="4506" xr:uid="{00000000-0005-0000-0000-00006F1B0000}"/>
    <cellStyle name="s_PFMA Statements_1_MODELO PDP III" xfId="4507" xr:uid="{00000000-0005-0000-0000-0000701B0000}"/>
    <cellStyle name="s_PFMA Statements_1_ORÇ_2009" xfId="4508" xr:uid="{00000000-0005-0000-0000-0000711B0000}"/>
    <cellStyle name="s_PFMA Statements_1_Pasta2" xfId="4509" xr:uid="{00000000-0005-0000-0000-0000721B0000}"/>
    <cellStyle name="s_PFMA Statements_2" xfId="4510" xr:uid="{00000000-0005-0000-0000-0000731B0000}"/>
    <cellStyle name="s_PFMA Statements_2_Comparativo VP FIN v1_So 2008" xfId="8517" xr:uid="{00000000-0005-0000-0000-0000741B0000}"/>
    <cellStyle name="s_PFMA Statements_2_Comparativo VP MKT 2008 v1_So 2008" xfId="8518" xr:uid="{00000000-0005-0000-0000-0000751B0000}"/>
    <cellStyle name="s_PFMA Statements_2_Comparativo VP TEC 2008 v1_So 2008" xfId="8519" xr:uid="{00000000-0005-0000-0000-0000761B0000}"/>
    <cellStyle name="s_PFMA Statements_2_Comparativo VP TEC 2008_Luiz Sergio" xfId="8520" xr:uid="{00000000-0005-0000-0000-0000771B0000}"/>
    <cellStyle name="s_PFMA Statements_2_Cópia de Modelo - Fluxo de Caixa Orcamento 09052009_V36_3" xfId="4511" xr:uid="{00000000-0005-0000-0000-0000781B0000}"/>
    <cellStyle name="s_PFMA Statements_2_Fluxo de Caixa Orcamento FINAL_13052009" xfId="4512" xr:uid="{00000000-0005-0000-0000-0000791B0000}"/>
    <cellStyle name="s_PFMA Statements_2_FM_dummyV4" xfId="4513" xr:uid="{00000000-0005-0000-0000-00007A1B0000}"/>
    <cellStyle name="s_PFMA Statements_2_lalur" xfId="4514" xr:uid="{00000000-0005-0000-0000-00007B1B0000}"/>
    <cellStyle name="s_PFMA Statements_2_Leasing_V3" xfId="4515" xr:uid="{00000000-0005-0000-0000-00007C1B0000}"/>
    <cellStyle name="s_PFMA Statements_2_MODELO PDP III" xfId="4516" xr:uid="{00000000-0005-0000-0000-00007D1B0000}"/>
    <cellStyle name="s_PFMA Statements_2_ORÇ_2009" xfId="4517" xr:uid="{00000000-0005-0000-0000-00007E1B0000}"/>
    <cellStyle name="s_PFMA Statements_2_Pasta2" xfId="4518" xr:uid="{00000000-0005-0000-0000-00007F1B0000}"/>
    <cellStyle name="s_PFMA Statements_Comparativo VP FIN v1_So 2008" xfId="8521" xr:uid="{00000000-0005-0000-0000-0000801B0000}"/>
    <cellStyle name="s_PFMA Statements_Comparativo VP MKT 2008 v1_So 2008" xfId="8522" xr:uid="{00000000-0005-0000-0000-0000811B0000}"/>
    <cellStyle name="s_PFMA Statements_Comparativo VP TEC 2008 v1_So 2008" xfId="8523" xr:uid="{00000000-0005-0000-0000-0000821B0000}"/>
    <cellStyle name="s_PFMA Statements_Comparativo VP TEC 2008_Luiz Sergio" xfId="8524" xr:uid="{00000000-0005-0000-0000-0000831B0000}"/>
    <cellStyle name="s_PFMA Statements_Cópia de Modelo - Fluxo de Caixa Orcamento 09052009_V36_3" xfId="4519" xr:uid="{00000000-0005-0000-0000-0000841B0000}"/>
    <cellStyle name="s_PFMA Statements_Fluxo de Caixa Orcamento FINAL_13052009" xfId="4520" xr:uid="{00000000-0005-0000-0000-0000851B0000}"/>
    <cellStyle name="s_PFMA Statements_FM_dummyV4" xfId="4521" xr:uid="{00000000-0005-0000-0000-0000861B0000}"/>
    <cellStyle name="s_PFMA Statements_lalur" xfId="4522" xr:uid="{00000000-0005-0000-0000-0000871B0000}"/>
    <cellStyle name="s_PFMA Statements_Leasing_V3" xfId="4523" xr:uid="{00000000-0005-0000-0000-0000881B0000}"/>
    <cellStyle name="s_PFMA Statements_MODELO PDP III" xfId="4524" xr:uid="{00000000-0005-0000-0000-0000891B0000}"/>
    <cellStyle name="s_PFMA Statements_ORÇ_2009" xfId="4525" xr:uid="{00000000-0005-0000-0000-00008A1B0000}"/>
    <cellStyle name="s_PFMA Statements_Pasta2" xfId="4526" xr:uid="{00000000-0005-0000-0000-00008B1B0000}"/>
    <cellStyle name="s_Pippen (2)" xfId="4527" xr:uid="{00000000-0005-0000-0000-00008C1B0000}"/>
    <cellStyle name="s_Pippen (2)_1" xfId="4528" xr:uid="{00000000-0005-0000-0000-00008D1B0000}"/>
    <cellStyle name="s_Pippen (2)_1_Comparativo VP FIN v1_So 2008" xfId="8525" xr:uid="{00000000-0005-0000-0000-00008E1B0000}"/>
    <cellStyle name="s_Pippen (2)_1_Comparativo VP MKT 2008 v1_So 2008" xfId="8526" xr:uid="{00000000-0005-0000-0000-00008F1B0000}"/>
    <cellStyle name="s_Pippen (2)_1_Comparativo VP TEC 2008 v1_So 2008" xfId="8527" xr:uid="{00000000-0005-0000-0000-0000901B0000}"/>
    <cellStyle name="s_Pippen (2)_1_Comparativo VP TEC 2008_Luiz Sergio" xfId="8528" xr:uid="{00000000-0005-0000-0000-0000911B0000}"/>
    <cellStyle name="s_Pippen (2)_1_Cópia de Modelo - Fluxo de Caixa Orcamento 09052009_V36_3" xfId="4529" xr:uid="{00000000-0005-0000-0000-0000921B0000}"/>
    <cellStyle name="s_Pippen (2)_1_Fluxo de Caixa Orcamento FINAL_13052009" xfId="4530" xr:uid="{00000000-0005-0000-0000-0000931B0000}"/>
    <cellStyle name="s_Pippen (2)_1_FM_dummyV4" xfId="4531" xr:uid="{00000000-0005-0000-0000-0000941B0000}"/>
    <cellStyle name="s_Pippen (2)_1_lalur" xfId="4532" xr:uid="{00000000-0005-0000-0000-0000951B0000}"/>
    <cellStyle name="s_Pippen (2)_1_Leasing_V3" xfId="4533" xr:uid="{00000000-0005-0000-0000-0000961B0000}"/>
    <cellStyle name="s_Pippen (2)_1_MODELO PDP III" xfId="4534" xr:uid="{00000000-0005-0000-0000-0000971B0000}"/>
    <cellStyle name="s_Pippen (2)_1_ORÇ_2009" xfId="4535" xr:uid="{00000000-0005-0000-0000-0000981B0000}"/>
    <cellStyle name="s_Pippen (2)_1_Pasta2" xfId="4536" xr:uid="{00000000-0005-0000-0000-0000991B0000}"/>
    <cellStyle name="s_Pippen (2)_Comparativo VP FIN v1_So 2008" xfId="8529" xr:uid="{00000000-0005-0000-0000-00009A1B0000}"/>
    <cellStyle name="s_Pippen (2)_Comparativo VP MKT 2008 v1_So 2008" xfId="8530" xr:uid="{00000000-0005-0000-0000-00009B1B0000}"/>
    <cellStyle name="s_Pippen (2)_Comparativo VP TEC 2008 v1_So 2008" xfId="8531" xr:uid="{00000000-0005-0000-0000-00009C1B0000}"/>
    <cellStyle name="s_Pippen (2)_Comparativo VP TEC 2008_Luiz Sergio" xfId="8532" xr:uid="{00000000-0005-0000-0000-00009D1B0000}"/>
    <cellStyle name="s_Pippen (2)_Cópia de Modelo - Fluxo de Caixa Orcamento 09052009_V36_3" xfId="4537" xr:uid="{00000000-0005-0000-0000-00009E1B0000}"/>
    <cellStyle name="s_Pippen (2)_Fluxo de Caixa Orcamento FINAL_13052009" xfId="4538" xr:uid="{00000000-0005-0000-0000-00009F1B0000}"/>
    <cellStyle name="s_Pippen (2)_FM_dummyV4" xfId="4539" xr:uid="{00000000-0005-0000-0000-0000A01B0000}"/>
    <cellStyle name="s_Pippen (2)_lalur" xfId="4540" xr:uid="{00000000-0005-0000-0000-0000A11B0000}"/>
    <cellStyle name="s_Pippen (2)_Leasing_V3" xfId="4541" xr:uid="{00000000-0005-0000-0000-0000A21B0000}"/>
    <cellStyle name="s_Pippen (2)_MODELO PDP III" xfId="4542" xr:uid="{00000000-0005-0000-0000-0000A31B0000}"/>
    <cellStyle name="s_Pippen (2)_ORÇ_2009" xfId="4543" xr:uid="{00000000-0005-0000-0000-0000A41B0000}"/>
    <cellStyle name="s_Pippen (2)_Pasta2" xfId="4544" xr:uid="{00000000-0005-0000-0000-0000A51B0000}"/>
    <cellStyle name="s_Pippen Cases (2)" xfId="4545" xr:uid="{00000000-0005-0000-0000-0000A61B0000}"/>
    <cellStyle name="s_Pippen Cases (2)_1" xfId="4546" xr:uid="{00000000-0005-0000-0000-0000A71B0000}"/>
    <cellStyle name="s_Pippen Cases (2)_1_Comparativo VP FIN v1_So 2008" xfId="8533" xr:uid="{00000000-0005-0000-0000-0000A81B0000}"/>
    <cellStyle name="s_Pippen Cases (2)_1_Comparativo VP MKT 2008 v1_So 2008" xfId="8534" xr:uid="{00000000-0005-0000-0000-0000A91B0000}"/>
    <cellStyle name="s_Pippen Cases (2)_1_Comparativo VP TEC 2008 v1_So 2008" xfId="8535" xr:uid="{00000000-0005-0000-0000-0000AA1B0000}"/>
    <cellStyle name="s_Pippen Cases (2)_1_Comparativo VP TEC 2008_Luiz Sergio" xfId="8536" xr:uid="{00000000-0005-0000-0000-0000AB1B0000}"/>
    <cellStyle name="s_Pippen Cases (2)_1_Cópia de Modelo - Fluxo de Caixa Orcamento 09052009_V36_3" xfId="4547" xr:uid="{00000000-0005-0000-0000-0000AC1B0000}"/>
    <cellStyle name="s_Pippen Cases (2)_1_Fluxo de Caixa Orcamento FINAL_13052009" xfId="4548" xr:uid="{00000000-0005-0000-0000-0000AD1B0000}"/>
    <cellStyle name="s_Pippen Cases (2)_1_FM_dummyV4" xfId="4549" xr:uid="{00000000-0005-0000-0000-0000AE1B0000}"/>
    <cellStyle name="s_Pippen Cases (2)_1_lalur" xfId="4550" xr:uid="{00000000-0005-0000-0000-0000AF1B0000}"/>
    <cellStyle name="s_Pippen Cases (2)_1_Leasing_V3" xfId="4551" xr:uid="{00000000-0005-0000-0000-0000B01B0000}"/>
    <cellStyle name="s_Pippen Cases (2)_1_MODELO PDP III" xfId="4552" xr:uid="{00000000-0005-0000-0000-0000B11B0000}"/>
    <cellStyle name="s_Pippen Cases (2)_1_ORÇ_2009" xfId="4553" xr:uid="{00000000-0005-0000-0000-0000B21B0000}"/>
    <cellStyle name="s_Pippen Cases (2)_1_Pasta2" xfId="4554" xr:uid="{00000000-0005-0000-0000-0000B31B0000}"/>
    <cellStyle name="s_Pippen Cases (2)_Comparativo VP FIN v1_So 2008" xfId="8537" xr:uid="{00000000-0005-0000-0000-0000B41B0000}"/>
    <cellStyle name="s_Pippen Cases (2)_Comparativo VP MKT 2008 v1_So 2008" xfId="8538" xr:uid="{00000000-0005-0000-0000-0000B51B0000}"/>
    <cellStyle name="s_Pippen Cases (2)_Comparativo VP TEC 2008 v1_So 2008" xfId="8539" xr:uid="{00000000-0005-0000-0000-0000B61B0000}"/>
    <cellStyle name="s_Pippen Cases (2)_Comparativo VP TEC 2008_Luiz Sergio" xfId="8540" xr:uid="{00000000-0005-0000-0000-0000B71B0000}"/>
    <cellStyle name="s_Pippen Cases (2)_Cópia de Modelo - Fluxo de Caixa Orcamento 09052009_V36_3" xfId="4555" xr:uid="{00000000-0005-0000-0000-0000B81B0000}"/>
    <cellStyle name="s_Pippen Cases (2)_Fluxo de Caixa Orcamento FINAL_13052009" xfId="4556" xr:uid="{00000000-0005-0000-0000-0000B91B0000}"/>
    <cellStyle name="s_Pippen Cases (2)_FM_dummyV4" xfId="4557" xr:uid="{00000000-0005-0000-0000-0000BA1B0000}"/>
    <cellStyle name="s_Pippen Cases (2)_lalur" xfId="4558" xr:uid="{00000000-0005-0000-0000-0000BB1B0000}"/>
    <cellStyle name="s_Pippen Cases (2)_Leasing_V3" xfId="4559" xr:uid="{00000000-0005-0000-0000-0000BC1B0000}"/>
    <cellStyle name="s_Pippen Cases (2)_MODELO PDP III" xfId="4560" xr:uid="{00000000-0005-0000-0000-0000BD1B0000}"/>
    <cellStyle name="s_Pippen Cases (2)_ORÇ_2009" xfId="4561" xr:uid="{00000000-0005-0000-0000-0000BE1B0000}"/>
    <cellStyle name="s_Pippen Cases (2)_Pasta2" xfId="4562" xr:uid="{00000000-0005-0000-0000-0000BF1B0000}"/>
    <cellStyle name="s_Pippen ValMatrix (2)" xfId="4563" xr:uid="{00000000-0005-0000-0000-0000C01B0000}"/>
    <cellStyle name="s_Pippen ValMatrix (2)_1" xfId="4564" xr:uid="{00000000-0005-0000-0000-0000C11B0000}"/>
    <cellStyle name="s_Pippen ValMatrix (2)_1_Comparativo VP FIN v1_So 2008" xfId="8541" xr:uid="{00000000-0005-0000-0000-0000C21B0000}"/>
    <cellStyle name="s_Pippen ValMatrix (2)_1_Comparativo VP MKT 2008 v1_So 2008" xfId="8542" xr:uid="{00000000-0005-0000-0000-0000C31B0000}"/>
    <cellStyle name="s_Pippen ValMatrix (2)_1_Comparativo VP TEC 2008 v1_So 2008" xfId="8543" xr:uid="{00000000-0005-0000-0000-0000C41B0000}"/>
    <cellStyle name="s_Pippen ValMatrix (2)_1_Comparativo VP TEC 2008_Luiz Sergio" xfId="8544" xr:uid="{00000000-0005-0000-0000-0000C51B0000}"/>
    <cellStyle name="s_Pippen ValMatrix (2)_1_Cópia de Modelo - Fluxo de Caixa Orcamento 09052009_V36_3" xfId="4565" xr:uid="{00000000-0005-0000-0000-0000C61B0000}"/>
    <cellStyle name="s_Pippen ValMatrix (2)_1_Fluxo de Caixa Orcamento FINAL_13052009" xfId="4566" xr:uid="{00000000-0005-0000-0000-0000C71B0000}"/>
    <cellStyle name="s_Pippen ValMatrix (2)_1_FM_dummyV4" xfId="4567" xr:uid="{00000000-0005-0000-0000-0000C81B0000}"/>
    <cellStyle name="s_Pippen ValMatrix (2)_1_lalur" xfId="4568" xr:uid="{00000000-0005-0000-0000-0000C91B0000}"/>
    <cellStyle name="s_Pippen ValMatrix (2)_1_Leasing_V3" xfId="4569" xr:uid="{00000000-0005-0000-0000-0000CA1B0000}"/>
    <cellStyle name="s_Pippen ValMatrix (2)_1_MODELO PDP III" xfId="4570" xr:uid="{00000000-0005-0000-0000-0000CB1B0000}"/>
    <cellStyle name="s_Pippen ValMatrix (2)_1_ORÇ_2009" xfId="4571" xr:uid="{00000000-0005-0000-0000-0000CC1B0000}"/>
    <cellStyle name="s_Pippen ValMatrix (2)_1_Pasta2" xfId="4572" xr:uid="{00000000-0005-0000-0000-0000CD1B0000}"/>
    <cellStyle name="s_Pippen ValMatrix (2)_Comparativo VP FIN v1_So 2008" xfId="8545" xr:uid="{00000000-0005-0000-0000-0000CE1B0000}"/>
    <cellStyle name="s_Pippen ValMatrix (2)_Comparativo VP MKT 2008 v1_So 2008" xfId="8546" xr:uid="{00000000-0005-0000-0000-0000CF1B0000}"/>
    <cellStyle name="s_Pippen ValMatrix (2)_Comparativo VP TEC 2008 v1_So 2008" xfId="8547" xr:uid="{00000000-0005-0000-0000-0000D01B0000}"/>
    <cellStyle name="s_Pippen ValMatrix (2)_Comparativo VP TEC 2008_Luiz Sergio" xfId="8548" xr:uid="{00000000-0005-0000-0000-0000D11B0000}"/>
    <cellStyle name="s_Pippen ValMatrix (2)_Cópia de Modelo - Fluxo de Caixa Orcamento 09052009_V36_3" xfId="4573" xr:uid="{00000000-0005-0000-0000-0000D21B0000}"/>
    <cellStyle name="s_Pippen ValMatrix (2)_Fluxo de Caixa Orcamento FINAL_13052009" xfId="4574" xr:uid="{00000000-0005-0000-0000-0000D31B0000}"/>
    <cellStyle name="s_Pippen ValMatrix (2)_FM_dummyV4" xfId="4575" xr:uid="{00000000-0005-0000-0000-0000D41B0000}"/>
    <cellStyle name="s_Pippen ValMatrix (2)_lalur" xfId="4576" xr:uid="{00000000-0005-0000-0000-0000D51B0000}"/>
    <cellStyle name="s_Pippen ValMatrix (2)_Leasing_V3" xfId="4577" xr:uid="{00000000-0005-0000-0000-0000D61B0000}"/>
    <cellStyle name="s_Pippen ValMatrix (2)_MODELO PDP III" xfId="4578" xr:uid="{00000000-0005-0000-0000-0000D71B0000}"/>
    <cellStyle name="s_Pippen ValMatrix (2)_ORÇ_2009" xfId="4579" xr:uid="{00000000-0005-0000-0000-0000D81B0000}"/>
    <cellStyle name="s_Pippen ValMatrix (2)_Pasta2" xfId="4580" xr:uid="{00000000-0005-0000-0000-0000D91B0000}"/>
    <cellStyle name="s_PMAT (2)" xfId="4581" xr:uid="{00000000-0005-0000-0000-0000DA1B0000}"/>
    <cellStyle name="s_PMAT (2)_1" xfId="4582" xr:uid="{00000000-0005-0000-0000-0000DB1B0000}"/>
    <cellStyle name="s_PMAT (2)_1_Comparativo VP FIN v1_So 2008" xfId="8549" xr:uid="{00000000-0005-0000-0000-0000DC1B0000}"/>
    <cellStyle name="s_PMAT (2)_1_Comparativo VP MKT 2008 v1_So 2008" xfId="8550" xr:uid="{00000000-0005-0000-0000-0000DD1B0000}"/>
    <cellStyle name="s_PMAT (2)_1_Comparativo VP TEC 2008 v1_So 2008" xfId="8551" xr:uid="{00000000-0005-0000-0000-0000DE1B0000}"/>
    <cellStyle name="s_PMAT (2)_1_Comparativo VP TEC 2008_Luiz Sergio" xfId="8552" xr:uid="{00000000-0005-0000-0000-0000DF1B0000}"/>
    <cellStyle name="s_PMAT (2)_1_Cópia de Modelo - Fluxo de Caixa Orcamento 09052009_V36_3" xfId="4583" xr:uid="{00000000-0005-0000-0000-0000E01B0000}"/>
    <cellStyle name="s_PMAT (2)_1_Fluxo de Caixa Orcamento FINAL_13052009" xfId="4584" xr:uid="{00000000-0005-0000-0000-0000E11B0000}"/>
    <cellStyle name="s_PMAT (2)_1_FM_dummyV4" xfId="4585" xr:uid="{00000000-0005-0000-0000-0000E21B0000}"/>
    <cellStyle name="s_PMAT (2)_1_lalur" xfId="4586" xr:uid="{00000000-0005-0000-0000-0000E31B0000}"/>
    <cellStyle name="s_PMAT (2)_1_Leasing_V3" xfId="4587" xr:uid="{00000000-0005-0000-0000-0000E41B0000}"/>
    <cellStyle name="s_PMAT (2)_1_MODELO PDP III" xfId="4588" xr:uid="{00000000-0005-0000-0000-0000E51B0000}"/>
    <cellStyle name="s_PMAT (2)_1_ORÇ_2009" xfId="4589" xr:uid="{00000000-0005-0000-0000-0000E61B0000}"/>
    <cellStyle name="s_PMAT (2)_1_Pasta2" xfId="4590" xr:uid="{00000000-0005-0000-0000-0000E71B0000}"/>
    <cellStyle name="s_PMAT (2)_Celtic DCF" xfId="4591" xr:uid="{00000000-0005-0000-0000-0000E81B0000}"/>
    <cellStyle name="s_PMAT (2)_Celtic DCF Inputs" xfId="4592" xr:uid="{00000000-0005-0000-0000-0000E91B0000}"/>
    <cellStyle name="s_PMAT (2)_Celtic DCF Inputs_Comparativo VP FIN v1_So 2008" xfId="8553" xr:uid="{00000000-0005-0000-0000-0000EA1B0000}"/>
    <cellStyle name="s_PMAT (2)_Celtic DCF Inputs_Comparativo VP MKT 2008 v1_So 2008" xfId="8554" xr:uid="{00000000-0005-0000-0000-0000EB1B0000}"/>
    <cellStyle name="s_PMAT (2)_Celtic DCF Inputs_Comparativo VP TEC 2008 v1_So 2008" xfId="8555" xr:uid="{00000000-0005-0000-0000-0000EC1B0000}"/>
    <cellStyle name="s_PMAT (2)_Celtic DCF Inputs_Comparativo VP TEC 2008_Luiz Sergio" xfId="8556" xr:uid="{00000000-0005-0000-0000-0000ED1B0000}"/>
    <cellStyle name="s_PMAT (2)_Celtic DCF Inputs_Cópia de Modelo - Fluxo de Caixa Orcamento 09052009_V36_3" xfId="4593" xr:uid="{00000000-0005-0000-0000-0000EE1B0000}"/>
    <cellStyle name="s_PMAT (2)_Celtic DCF Inputs_Fluxo de Caixa Orcamento FINAL_13052009" xfId="4594" xr:uid="{00000000-0005-0000-0000-0000EF1B0000}"/>
    <cellStyle name="s_PMAT (2)_Celtic DCF Inputs_FM_dummyV4" xfId="4595" xr:uid="{00000000-0005-0000-0000-0000F01B0000}"/>
    <cellStyle name="s_PMAT (2)_Celtic DCF Inputs_lalur" xfId="4596" xr:uid="{00000000-0005-0000-0000-0000F11B0000}"/>
    <cellStyle name="s_PMAT (2)_Celtic DCF Inputs_Leasing_V3" xfId="4597" xr:uid="{00000000-0005-0000-0000-0000F21B0000}"/>
    <cellStyle name="s_PMAT (2)_Celtic DCF Inputs_MODELO PDP III" xfId="4598" xr:uid="{00000000-0005-0000-0000-0000F31B0000}"/>
    <cellStyle name="s_PMAT (2)_Celtic DCF Inputs_ORÇ_2009" xfId="4599" xr:uid="{00000000-0005-0000-0000-0000F41B0000}"/>
    <cellStyle name="s_PMAT (2)_Celtic DCF Inputs_Pasta2" xfId="4600" xr:uid="{00000000-0005-0000-0000-0000F51B0000}"/>
    <cellStyle name="s_PMAT (2)_Celtic DCF_Comparativo VP FIN v1_So 2008" xfId="8557" xr:uid="{00000000-0005-0000-0000-0000F61B0000}"/>
    <cellStyle name="s_PMAT (2)_Celtic DCF_Comparativo VP MKT 2008 v1_So 2008" xfId="8558" xr:uid="{00000000-0005-0000-0000-0000F71B0000}"/>
    <cellStyle name="s_PMAT (2)_Celtic DCF_Comparativo VP TEC 2008 v1_So 2008" xfId="8559" xr:uid="{00000000-0005-0000-0000-0000F81B0000}"/>
    <cellStyle name="s_PMAT (2)_Celtic DCF_Comparativo VP TEC 2008_Luiz Sergio" xfId="8560" xr:uid="{00000000-0005-0000-0000-0000F91B0000}"/>
    <cellStyle name="s_PMAT (2)_Celtic DCF_Cópia de Modelo - Fluxo de Caixa Orcamento 09052009_V36_3" xfId="4601" xr:uid="{00000000-0005-0000-0000-0000FA1B0000}"/>
    <cellStyle name="s_PMAT (2)_Celtic DCF_Fluxo de Caixa Orcamento FINAL_13052009" xfId="4602" xr:uid="{00000000-0005-0000-0000-0000FB1B0000}"/>
    <cellStyle name="s_PMAT (2)_Celtic DCF_FM_dummyV4" xfId="4603" xr:uid="{00000000-0005-0000-0000-0000FC1B0000}"/>
    <cellStyle name="s_PMAT (2)_Celtic DCF_lalur" xfId="4604" xr:uid="{00000000-0005-0000-0000-0000FD1B0000}"/>
    <cellStyle name="s_PMAT (2)_Celtic DCF_Leasing_V3" xfId="4605" xr:uid="{00000000-0005-0000-0000-0000FE1B0000}"/>
    <cellStyle name="s_PMAT (2)_Celtic DCF_MODELO PDP III" xfId="4606" xr:uid="{00000000-0005-0000-0000-0000FF1B0000}"/>
    <cellStyle name="s_PMAT (2)_Celtic DCF_ORÇ_2009" xfId="4607" xr:uid="{00000000-0005-0000-0000-0000001C0000}"/>
    <cellStyle name="s_PMAT (2)_Celtic DCF_Pasta2" xfId="4608" xr:uid="{00000000-0005-0000-0000-0000011C0000}"/>
    <cellStyle name="s_PMAT (2)_Comparativo VP FIN v1_So 2008" xfId="8561" xr:uid="{00000000-0005-0000-0000-0000021C0000}"/>
    <cellStyle name="s_PMAT (2)_Comparativo VP MKT 2008 v1_So 2008" xfId="8562" xr:uid="{00000000-0005-0000-0000-0000031C0000}"/>
    <cellStyle name="s_PMAT (2)_Comparativo VP TEC 2008 v1_So 2008" xfId="8563" xr:uid="{00000000-0005-0000-0000-0000041C0000}"/>
    <cellStyle name="s_PMAT (2)_Comparativo VP TEC 2008_Luiz Sergio" xfId="8564" xr:uid="{00000000-0005-0000-0000-0000051C0000}"/>
    <cellStyle name="s_PMAT (2)_Cópia de Modelo - Fluxo de Caixa Orcamento 09052009_V36_3" xfId="4609" xr:uid="{00000000-0005-0000-0000-0000061C0000}"/>
    <cellStyle name="s_PMAT (2)_Fluxo de Caixa Orcamento FINAL_13052009" xfId="4610" xr:uid="{00000000-0005-0000-0000-0000071C0000}"/>
    <cellStyle name="s_PMAT (2)_FM_dummyV4" xfId="4611" xr:uid="{00000000-0005-0000-0000-0000081C0000}"/>
    <cellStyle name="s_PMAT (2)_lalur" xfId="4612" xr:uid="{00000000-0005-0000-0000-0000091C0000}"/>
    <cellStyle name="s_PMAT (2)_Leasing_V3" xfId="4613" xr:uid="{00000000-0005-0000-0000-00000A1C0000}"/>
    <cellStyle name="s_PMAT (2)_MODELO PDP III" xfId="4614" xr:uid="{00000000-0005-0000-0000-00000B1C0000}"/>
    <cellStyle name="s_PMAT (2)_ORÇ_2009" xfId="4615" xr:uid="{00000000-0005-0000-0000-00000C1C0000}"/>
    <cellStyle name="s_PMAT (2)_Pasta2" xfId="4616" xr:uid="{00000000-0005-0000-0000-00000D1C0000}"/>
    <cellStyle name="s_PMAT (2)_Valuation Summary" xfId="4617" xr:uid="{00000000-0005-0000-0000-00000E1C0000}"/>
    <cellStyle name="s_PMAT (2)_Valuation Summary_Comparativo VP FIN v1_So 2008" xfId="8565" xr:uid="{00000000-0005-0000-0000-00000F1C0000}"/>
    <cellStyle name="s_PMAT (2)_Valuation Summary_Comparativo VP MKT 2008 v1_So 2008" xfId="8566" xr:uid="{00000000-0005-0000-0000-0000101C0000}"/>
    <cellStyle name="s_PMAT (2)_Valuation Summary_Comparativo VP TEC 2008 v1_So 2008" xfId="8567" xr:uid="{00000000-0005-0000-0000-0000111C0000}"/>
    <cellStyle name="s_PMAT (2)_Valuation Summary_Comparativo VP TEC 2008_Luiz Sergio" xfId="8568" xr:uid="{00000000-0005-0000-0000-0000121C0000}"/>
    <cellStyle name="s_PMAT (2)_Valuation Summary_Cópia de Modelo - Fluxo de Caixa Orcamento 09052009_V36_3" xfId="4618" xr:uid="{00000000-0005-0000-0000-0000131C0000}"/>
    <cellStyle name="s_PMAT (2)_Valuation Summary_Fluxo de Caixa Orcamento FINAL_13052009" xfId="4619" xr:uid="{00000000-0005-0000-0000-0000141C0000}"/>
    <cellStyle name="s_PMAT (2)_Valuation Summary_FM_dummyV4" xfId="4620" xr:uid="{00000000-0005-0000-0000-0000151C0000}"/>
    <cellStyle name="s_PMAT (2)_Valuation Summary_lalur" xfId="4621" xr:uid="{00000000-0005-0000-0000-0000161C0000}"/>
    <cellStyle name="s_PMAT (2)_Valuation Summary_Leasing_V3" xfId="4622" xr:uid="{00000000-0005-0000-0000-0000171C0000}"/>
    <cellStyle name="s_PMAT (2)_Valuation Summary_MODELO PDP III" xfId="4623" xr:uid="{00000000-0005-0000-0000-0000181C0000}"/>
    <cellStyle name="s_PMAT (2)_Valuation Summary_ORÇ_2009" xfId="4624" xr:uid="{00000000-0005-0000-0000-0000191C0000}"/>
    <cellStyle name="s_PMAT (2)_Valuation Summary_Pasta2" xfId="4625" xr:uid="{00000000-0005-0000-0000-00001A1C0000}"/>
    <cellStyle name="s_PMAT (3)" xfId="4626" xr:uid="{00000000-0005-0000-0000-00001B1C0000}"/>
    <cellStyle name="s_PMAT (3)_1" xfId="4627" xr:uid="{00000000-0005-0000-0000-00001C1C0000}"/>
    <cellStyle name="s_PMAT (3)_1_Comparativo VP FIN v1_So 2008" xfId="8569" xr:uid="{00000000-0005-0000-0000-00001D1C0000}"/>
    <cellStyle name="s_PMAT (3)_1_Comparativo VP MKT 2008 v1_So 2008" xfId="8570" xr:uid="{00000000-0005-0000-0000-00001E1C0000}"/>
    <cellStyle name="s_PMAT (3)_1_Comparativo VP TEC 2008 v1_So 2008" xfId="8571" xr:uid="{00000000-0005-0000-0000-00001F1C0000}"/>
    <cellStyle name="s_PMAT (3)_1_Comparativo VP TEC 2008_Luiz Sergio" xfId="8572" xr:uid="{00000000-0005-0000-0000-0000201C0000}"/>
    <cellStyle name="s_PMAT (3)_1_Cópia de Modelo - Fluxo de Caixa Orcamento 09052009_V36_3" xfId="4628" xr:uid="{00000000-0005-0000-0000-0000211C0000}"/>
    <cellStyle name="s_PMAT (3)_1_Fluxo de Caixa Orcamento FINAL_13052009" xfId="4629" xr:uid="{00000000-0005-0000-0000-0000221C0000}"/>
    <cellStyle name="s_PMAT (3)_1_FM_dummyV4" xfId="4630" xr:uid="{00000000-0005-0000-0000-0000231C0000}"/>
    <cellStyle name="s_PMAT (3)_1_lalur" xfId="4631" xr:uid="{00000000-0005-0000-0000-0000241C0000}"/>
    <cellStyle name="s_PMAT (3)_1_Leasing_V3" xfId="4632" xr:uid="{00000000-0005-0000-0000-0000251C0000}"/>
    <cellStyle name="s_PMAT (3)_1_MODELO PDP III" xfId="4633" xr:uid="{00000000-0005-0000-0000-0000261C0000}"/>
    <cellStyle name="s_PMAT (3)_1_ORÇ_2009" xfId="4634" xr:uid="{00000000-0005-0000-0000-0000271C0000}"/>
    <cellStyle name="s_PMAT (3)_1_Pasta2" xfId="4635" xr:uid="{00000000-0005-0000-0000-0000281C0000}"/>
    <cellStyle name="s_PMAT (3)_2" xfId="4636" xr:uid="{00000000-0005-0000-0000-0000291C0000}"/>
    <cellStyle name="s_PMAT (3)_2_Comparativo VP FIN v1_So 2008" xfId="8573" xr:uid="{00000000-0005-0000-0000-00002A1C0000}"/>
    <cellStyle name="s_PMAT (3)_2_Comparativo VP MKT 2008 v1_So 2008" xfId="8574" xr:uid="{00000000-0005-0000-0000-00002B1C0000}"/>
    <cellStyle name="s_PMAT (3)_2_Comparativo VP TEC 2008 v1_So 2008" xfId="8575" xr:uid="{00000000-0005-0000-0000-00002C1C0000}"/>
    <cellStyle name="s_PMAT (3)_2_Comparativo VP TEC 2008_Luiz Sergio" xfId="8576" xr:uid="{00000000-0005-0000-0000-00002D1C0000}"/>
    <cellStyle name="s_PMAT (3)_2_Cópia de Modelo - Fluxo de Caixa Orcamento 09052009_V36_3" xfId="4637" xr:uid="{00000000-0005-0000-0000-00002E1C0000}"/>
    <cellStyle name="s_PMAT (3)_2_Fluxo de Caixa Orcamento FINAL_13052009" xfId="4638" xr:uid="{00000000-0005-0000-0000-00002F1C0000}"/>
    <cellStyle name="s_PMAT (3)_2_FM_dummyV4" xfId="4639" xr:uid="{00000000-0005-0000-0000-0000301C0000}"/>
    <cellStyle name="s_PMAT (3)_2_lalur" xfId="4640" xr:uid="{00000000-0005-0000-0000-0000311C0000}"/>
    <cellStyle name="s_PMAT (3)_2_Leasing_V3" xfId="4641" xr:uid="{00000000-0005-0000-0000-0000321C0000}"/>
    <cellStyle name="s_PMAT (3)_2_MODELO PDP III" xfId="4642" xr:uid="{00000000-0005-0000-0000-0000331C0000}"/>
    <cellStyle name="s_PMAT (3)_2_ORÇ_2009" xfId="4643" xr:uid="{00000000-0005-0000-0000-0000341C0000}"/>
    <cellStyle name="s_PMAT (3)_2_Pasta2" xfId="4644" xr:uid="{00000000-0005-0000-0000-0000351C0000}"/>
    <cellStyle name="s_PMAT (3)_Celtic DCF" xfId="4645" xr:uid="{00000000-0005-0000-0000-0000361C0000}"/>
    <cellStyle name="s_PMAT (3)_Celtic DCF Inputs" xfId="4646" xr:uid="{00000000-0005-0000-0000-0000371C0000}"/>
    <cellStyle name="s_PMAT (3)_Celtic DCF Inputs_Comparativo VP FIN v1_So 2008" xfId="8577" xr:uid="{00000000-0005-0000-0000-0000381C0000}"/>
    <cellStyle name="s_PMAT (3)_Celtic DCF Inputs_Comparativo VP MKT 2008 v1_So 2008" xfId="8578" xr:uid="{00000000-0005-0000-0000-0000391C0000}"/>
    <cellStyle name="s_PMAT (3)_Celtic DCF Inputs_Comparativo VP TEC 2008 v1_So 2008" xfId="8579" xr:uid="{00000000-0005-0000-0000-00003A1C0000}"/>
    <cellStyle name="s_PMAT (3)_Celtic DCF Inputs_Comparativo VP TEC 2008_Luiz Sergio" xfId="8580" xr:uid="{00000000-0005-0000-0000-00003B1C0000}"/>
    <cellStyle name="s_PMAT (3)_Celtic DCF Inputs_Cópia de Modelo - Fluxo de Caixa Orcamento 09052009_V36_3" xfId="4647" xr:uid="{00000000-0005-0000-0000-00003C1C0000}"/>
    <cellStyle name="s_PMAT (3)_Celtic DCF Inputs_Fluxo de Caixa Orcamento FINAL_13052009" xfId="4648" xr:uid="{00000000-0005-0000-0000-00003D1C0000}"/>
    <cellStyle name="s_PMAT (3)_Celtic DCF Inputs_FM_dummyV4" xfId="4649" xr:uid="{00000000-0005-0000-0000-00003E1C0000}"/>
    <cellStyle name="s_PMAT (3)_Celtic DCF Inputs_lalur" xfId="4650" xr:uid="{00000000-0005-0000-0000-00003F1C0000}"/>
    <cellStyle name="s_PMAT (3)_Celtic DCF Inputs_Leasing_V3" xfId="4651" xr:uid="{00000000-0005-0000-0000-0000401C0000}"/>
    <cellStyle name="s_PMAT (3)_Celtic DCF Inputs_MODELO PDP III" xfId="4652" xr:uid="{00000000-0005-0000-0000-0000411C0000}"/>
    <cellStyle name="s_PMAT (3)_Celtic DCF Inputs_ORÇ_2009" xfId="4653" xr:uid="{00000000-0005-0000-0000-0000421C0000}"/>
    <cellStyle name="s_PMAT (3)_Celtic DCF Inputs_Pasta2" xfId="4654" xr:uid="{00000000-0005-0000-0000-0000431C0000}"/>
    <cellStyle name="s_PMAT (3)_Celtic DCF_Comparativo VP FIN v1_So 2008" xfId="8581" xr:uid="{00000000-0005-0000-0000-0000441C0000}"/>
    <cellStyle name="s_PMAT (3)_Celtic DCF_Comparativo VP MKT 2008 v1_So 2008" xfId="8582" xr:uid="{00000000-0005-0000-0000-0000451C0000}"/>
    <cellStyle name="s_PMAT (3)_Celtic DCF_Comparativo VP TEC 2008 v1_So 2008" xfId="8583" xr:uid="{00000000-0005-0000-0000-0000461C0000}"/>
    <cellStyle name="s_PMAT (3)_Celtic DCF_Comparativo VP TEC 2008_Luiz Sergio" xfId="8584" xr:uid="{00000000-0005-0000-0000-0000471C0000}"/>
    <cellStyle name="s_PMAT (3)_Celtic DCF_Cópia de Modelo - Fluxo de Caixa Orcamento 09052009_V36_3" xfId="4655" xr:uid="{00000000-0005-0000-0000-0000481C0000}"/>
    <cellStyle name="s_PMAT (3)_Celtic DCF_Fluxo de Caixa Orcamento FINAL_13052009" xfId="4656" xr:uid="{00000000-0005-0000-0000-0000491C0000}"/>
    <cellStyle name="s_PMAT (3)_Celtic DCF_FM_dummyV4" xfId="4657" xr:uid="{00000000-0005-0000-0000-00004A1C0000}"/>
    <cellStyle name="s_PMAT (3)_Celtic DCF_lalur" xfId="4658" xr:uid="{00000000-0005-0000-0000-00004B1C0000}"/>
    <cellStyle name="s_PMAT (3)_Celtic DCF_Leasing_V3" xfId="4659" xr:uid="{00000000-0005-0000-0000-00004C1C0000}"/>
    <cellStyle name="s_PMAT (3)_Celtic DCF_MODELO PDP III" xfId="4660" xr:uid="{00000000-0005-0000-0000-00004D1C0000}"/>
    <cellStyle name="s_PMAT (3)_Celtic DCF_ORÇ_2009" xfId="4661" xr:uid="{00000000-0005-0000-0000-00004E1C0000}"/>
    <cellStyle name="s_PMAT (3)_Celtic DCF_Pasta2" xfId="4662" xr:uid="{00000000-0005-0000-0000-00004F1C0000}"/>
    <cellStyle name="s_PMAT (3)_Comparativo VP FIN v1_So 2008" xfId="8585" xr:uid="{00000000-0005-0000-0000-0000501C0000}"/>
    <cellStyle name="s_PMAT (3)_Comparativo VP MKT 2008 v1_So 2008" xfId="8586" xr:uid="{00000000-0005-0000-0000-0000511C0000}"/>
    <cellStyle name="s_PMAT (3)_Comparativo VP TEC 2008 v1_So 2008" xfId="8587" xr:uid="{00000000-0005-0000-0000-0000521C0000}"/>
    <cellStyle name="s_PMAT (3)_Comparativo VP TEC 2008_Luiz Sergio" xfId="8588" xr:uid="{00000000-0005-0000-0000-0000531C0000}"/>
    <cellStyle name="s_PMAT (3)_Cópia de Modelo - Fluxo de Caixa Orcamento 09052009_V36_3" xfId="4663" xr:uid="{00000000-0005-0000-0000-0000541C0000}"/>
    <cellStyle name="s_PMAT (3)_Fluxo de Caixa Orcamento FINAL_13052009" xfId="4664" xr:uid="{00000000-0005-0000-0000-0000551C0000}"/>
    <cellStyle name="s_PMAT (3)_FM_dummyV4" xfId="4665" xr:uid="{00000000-0005-0000-0000-0000561C0000}"/>
    <cellStyle name="s_PMAT (3)_lalur" xfId="4666" xr:uid="{00000000-0005-0000-0000-0000571C0000}"/>
    <cellStyle name="s_PMAT (3)_Leasing_V3" xfId="4667" xr:uid="{00000000-0005-0000-0000-0000581C0000}"/>
    <cellStyle name="s_PMAT (3)_MODELO PDP III" xfId="4668" xr:uid="{00000000-0005-0000-0000-0000591C0000}"/>
    <cellStyle name="s_PMAT (3)_ORÇ_2009" xfId="4669" xr:uid="{00000000-0005-0000-0000-00005A1C0000}"/>
    <cellStyle name="s_PMAT (3)_Pasta2" xfId="4670" xr:uid="{00000000-0005-0000-0000-00005B1C0000}"/>
    <cellStyle name="s_PMAT (3)_Valuation Summary" xfId="4671" xr:uid="{00000000-0005-0000-0000-00005C1C0000}"/>
    <cellStyle name="s_PMAT (3)_Valuation Summary_Comparativo VP FIN v1_So 2008" xfId="8589" xr:uid="{00000000-0005-0000-0000-00005D1C0000}"/>
    <cellStyle name="s_PMAT (3)_Valuation Summary_Comparativo VP MKT 2008 v1_So 2008" xfId="8590" xr:uid="{00000000-0005-0000-0000-00005E1C0000}"/>
    <cellStyle name="s_PMAT (3)_Valuation Summary_Comparativo VP TEC 2008 v1_So 2008" xfId="8591" xr:uid="{00000000-0005-0000-0000-00005F1C0000}"/>
    <cellStyle name="s_PMAT (3)_Valuation Summary_Comparativo VP TEC 2008_Luiz Sergio" xfId="8592" xr:uid="{00000000-0005-0000-0000-0000601C0000}"/>
    <cellStyle name="s_PMAT (3)_Valuation Summary_Cópia de Modelo - Fluxo de Caixa Orcamento 09052009_V36_3" xfId="4672" xr:uid="{00000000-0005-0000-0000-0000611C0000}"/>
    <cellStyle name="s_PMAT (3)_Valuation Summary_Fluxo de Caixa Orcamento FINAL_13052009" xfId="4673" xr:uid="{00000000-0005-0000-0000-0000621C0000}"/>
    <cellStyle name="s_PMAT (3)_Valuation Summary_FM_dummyV4" xfId="4674" xr:uid="{00000000-0005-0000-0000-0000631C0000}"/>
    <cellStyle name="s_PMAT (3)_Valuation Summary_lalur" xfId="4675" xr:uid="{00000000-0005-0000-0000-0000641C0000}"/>
    <cellStyle name="s_PMAT (3)_Valuation Summary_Leasing_V3" xfId="4676" xr:uid="{00000000-0005-0000-0000-0000651C0000}"/>
    <cellStyle name="s_PMAT (3)_Valuation Summary_MODELO PDP III" xfId="4677" xr:uid="{00000000-0005-0000-0000-0000661C0000}"/>
    <cellStyle name="s_PMAT (3)_Valuation Summary_ORÇ_2009" xfId="4678" xr:uid="{00000000-0005-0000-0000-0000671C0000}"/>
    <cellStyle name="s_PMAT (3)_Valuation Summary_Pasta2" xfId="4679" xr:uid="{00000000-0005-0000-0000-0000681C0000}"/>
    <cellStyle name="s_PoundInc" xfId="4680" xr:uid="{00000000-0005-0000-0000-0000691C0000}"/>
    <cellStyle name="s_PoundInc (2)" xfId="4681" xr:uid="{00000000-0005-0000-0000-00006A1C0000}"/>
    <cellStyle name="s_PoundInc (2)_1" xfId="4682" xr:uid="{00000000-0005-0000-0000-00006B1C0000}"/>
    <cellStyle name="s_PoundInc (2)_1_Celtic DCF" xfId="4683" xr:uid="{00000000-0005-0000-0000-00006C1C0000}"/>
    <cellStyle name="s_PoundInc (2)_1_Celtic DCF Inputs" xfId="4684" xr:uid="{00000000-0005-0000-0000-00006D1C0000}"/>
    <cellStyle name="s_PoundInc (2)_1_Celtic DCF Inputs_Comparativo VP FIN v1_So 2008" xfId="8593" xr:uid="{00000000-0005-0000-0000-00006E1C0000}"/>
    <cellStyle name="s_PoundInc (2)_1_Celtic DCF Inputs_Comparativo VP MKT 2008 v1_So 2008" xfId="8594" xr:uid="{00000000-0005-0000-0000-00006F1C0000}"/>
    <cellStyle name="s_PoundInc (2)_1_Celtic DCF Inputs_Comparativo VP TEC 2008 v1_So 2008" xfId="8595" xr:uid="{00000000-0005-0000-0000-0000701C0000}"/>
    <cellStyle name="s_PoundInc (2)_1_Celtic DCF Inputs_Comparativo VP TEC 2008_Luiz Sergio" xfId="8596" xr:uid="{00000000-0005-0000-0000-0000711C0000}"/>
    <cellStyle name="s_PoundInc (2)_1_Celtic DCF Inputs_Cópia de Modelo - Fluxo de Caixa Orcamento 09052009_V36_3" xfId="4685" xr:uid="{00000000-0005-0000-0000-0000721C0000}"/>
    <cellStyle name="s_PoundInc (2)_1_Celtic DCF Inputs_Fluxo de Caixa Orcamento FINAL_13052009" xfId="4686" xr:uid="{00000000-0005-0000-0000-0000731C0000}"/>
    <cellStyle name="s_PoundInc (2)_1_Celtic DCF Inputs_FM_dummyV4" xfId="4687" xr:uid="{00000000-0005-0000-0000-0000741C0000}"/>
    <cellStyle name="s_PoundInc (2)_1_Celtic DCF Inputs_lalur" xfId="4688" xr:uid="{00000000-0005-0000-0000-0000751C0000}"/>
    <cellStyle name="s_PoundInc (2)_1_Celtic DCF Inputs_Leasing_V3" xfId="4689" xr:uid="{00000000-0005-0000-0000-0000761C0000}"/>
    <cellStyle name="s_PoundInc (2)_1_Celtic DCF Inputs_MODELO PDP III" xfId="4690" xr:uid="{00000000-0005-0000-0000-0000771C0000}"/>
    <cellStyle name="s_PoundInc (2)_1_Celtic DCF Inputs_ORÇ_2009" xfId="4691" xr:uid="{00000000-0005-0000-0000-0000781C0000}"/>
    <cellStyle name="s_PoundInc (2)_1_Celtic DCF Inputs_Pasta2" xfId="4692" xr:uid="{00000000-0005-0000-0000-0000791C0000}"/>
    <cellStyle name="s_PoundInc (2)_1_Celtic DCF_Comparativo VP FIN v1_So 2008" xfId="8597" xr:uid="{00000000-0005-0000-0000-00007A1C0000}"/>
    <cellStyle name="s_PoundInc (2)_1_Celtic DCF_Comparativo VP MKT 2008 v1_So 2008" xfId="8598" xr:uid="{00000000-0005-0000-0000-00007B1C0000}"/>
    <cellStyle name="s_PoundInc (2)_1_Celtic DCF_Comparativo VP TEC 2008 v1_So 2008" xfId="8599" xr:uid="{00000000-0005-0000-0000-00007C1C0000}"/>
    <cellStyle name="s_PoundInc (2)_1_Celtic DCF_Comparativo VP TEC 2008_Luiz Sergio" xfId="8600" xr:uid="{00000000-0005-0000-0000-00007D1C0000}"/>
    <cellStyle name="s_PoundInc (2)_1_Celtic DCF_Cópia de Modelo - Fluxo de Caixa Orcamento 09052009_V36_3" xfId="4693" xr:uid="{00000000-0005-0000-0000-00007E1C0000}"/>
    <cellStyle name="s_PoundInc (2)_1_Celtic DCF_Fluxo de Caixa Orcamento FINAL_13052009" xfId="4694" xr:uid="{00000000-0005-0000-0000-00007F1C0000}"/>
    <cellStyle name="s_PoundInc (2)_1_Celtic DCF_FM_dummyV4" xfId="4695" xr:uid="{00000000-0005-0000-0000-0000801C0000}"/>
    <cellStyle name="s_PoundInc (2)_1_Celtic DCF_lalur" xfId="4696" xr:uid="{00000000-0005-0000-0000-0000811C0000}"/>
    <cellStyle name="s_PoundInc (2)_1_Celtic DCF_Leasing_V3" xfId="4697" xr:uid="{00000000-0005-0000-0000-0000821C0000}"/>
    <cellStyle name="s_PoundInc (2)_1_Celtic DCF_MODELO PDP III" xfId="4698" xr:uid="{00000000-0005-0000-0000-0000831C0000}"/>
    <cellStyle name="s_PoundInc (2)_1_Celtic DCF_ORÇ_2009" xfId="4699" xr:uid="{00000000-0005-0000-0000-0000841C0000}"/>
    <cellStyle name="s_PoundInc (2)_1_Celtic DCF_Pasta2" xfId="4700" xr:uid="{00000000-0005-0000-0000-0000851C0000}"/>
    <cellStyle name="s_PoundInc (2)_1_Comparativo VP FIN v1_So 2008" xfId="8601" xr:uid="{00000000-0005-0000-0000-0000861C0000}"/>
    <cellStyle name="s_PoundInc (2)_1_Comparativo VP MKT 2008 v1_So 2008" xfId="8602" xr:uid="{00000000-0005-0000-0000-0000871C0000}"/>
    <cellStyle name="s_PoundInc (2)_1_Comparativo VP TEC 2008 v1_So 2008" xfId="8603" xr:uid="{00000000-0005-0000-0000-0000881C0000}"/>
    <cellStyle name="s_PoundInc (2)_1_Comparativo VP TEC 2008_Luiz Sergio" xfId="8604" xr:uid="{00000000-0005-0000-0000-0000891C0000}"/>
    <cellStyle name="s_PoundInc (2)_1_Cópia de Modelo - Fluxo de Caixa Orcamento 09052009_V36_3" xfId="4701" xr:uid="{00000000-0005-0000-0000-00008A1C0000}"/>
    <cellStyle name="s_PoundInc (2)_1_Fluxo de Caixa Orcamento FINAL_13052009" xfId="4702" xr:uid="{00000000-0005-0000-0000-00008B1C0000}"/>
    <cellStyle name="s_PoundInc (2)_1_FM_dummyV4" xfId="4703" xr:uid="{00000000-0005-0000-0000-00008C1C0000}"/>
    <cellStyle name="s_PoundInc (2)_1_lalur" xfId="4704" xr:uid="{00000000-0005-0000-0000-00008D1C0000}"/>
    <cellStyle name="s_PoundInc (2)_1_Leasing_V3" xfId="4705" xr:uid="{00000000-0005-0000-0000-00008E1C0000}"/>
    <cellStyle name="s_PoundInc (2)_1_MODELO PDP III" xfId="4706" xr:uid="{00000000-0005-0000-0000-00008F1C0000}"/>
    <cellStyle name="s_PoundInc (2)_1_ORÇ_2009" xfId="4707" xr:uid="{00000000-0005-0000-0000-0000901C0000}"/>
    <cellStyle name="s_PoundInc (2)_1_Pasta2" xfId="4708" xr:uid="{00000000-0005-0000-0000-0000911C0000}"/>
    <cellStyle name="s_PoundInc (2)_1_Valuation Summary" xfId="4709" xr:uid="{00000000-0005-0000-0000-0000921C0000}"/>
    <cellStyle name="s_PoundInc (2)_1_Valuation Summary_Comparativo VP FIN v1_So 2008" xfId="8605" xr:uid="{00000000-0005-0000-0000-0000931C0000}"/>
    <cellStyle name="s_PoundInc (2)_1_Valuation Summary_Comparativo VP MKT 2008 v1_So 2008" xfId="8606" xr:uid="{00000000-0005-0000-0000-0000941C0000}"/>
    <cellStyle name="s_PoundInc (2)_1_Valuation Summary_Comparativo VP TEC 2008 v1_So 2008" xfId="8607" xr:uid="{00000000-0005-0000-0000-0000951C0000}"/>
    <cellStyle name="s_PoundInc (2)_1_Valuation Summary_Comparativo VP TEC 2008_Luiz Sergio" xfId="8608" xr:uid="{00000000-0005-0000-0000-0000961C0000}"/>
    <cellStyle name="s_PoundInc (2)_1_Valuation Summary_Cópia de Modelo - Fluxo de Caixa Orcamento 09052009_V36_3" xfId="4710" xr:uid="{00000000-0005-0000-0000-0000971C0000}"/>
    <cellStyle name="s_PoundInc (2)_1_Valuation Summary_Fluxo de Caixa Orcamento FINAL_13052009" xfId="4711" xr:uid="{00000000-0005-0000-0000-0000981C0000}"/>
    <cellStyle name="s_PoundInc (2)_1_Valuation Summary_FM_dummyV4" xfId="4712" xr:uid="{00000000-0005-0000-0000-0000991C0000}"/>
    <cellStyle name="s_PoundInc (2)_1_Valuation Summary_lalur" xfId="4713" xr:uid="{00000000-0005-0000-0000-00009A1C0000}"/>
    <cellStyle name="s_PoundInc (2)_1_Valuation Summary_Leasing_V3" xfId="4714" xr:uid="{00000000-0005-0000-0000-00009B1C0000}"/>
    <cellStyle name="s_PoundInc (2)_1_Valuation Summary_MODELO PDP III" xfId="4715" xr:uid="{00000000-0005-0000-0000-00009C1C0000}"/>
    <cellStyle name="s_PoundInc (2)_1_Valuation Summary_ORÇ_2009" xfId="4716" xr:uid="{00000000-0005-0000-0000-00009D1C0000}"/>
    <cellStyle name="s_PoundInc (2)_1_Valuation Summary_Pasta2" xfId="4717" xr:uid="{00000000-0005-0000-0000-00009E1C0000}"/>
    <cellStyle name="s_PoundInc (2)_2" xfId="4718" xr:uid="{00000000-0005-0000-0000-00009F1C0000}"/>
    <cellStyle name="s_PoundInc (2)_2_Comparativo VP FIN v1_So 2008" xfId="8609" xr:uid="{00000000-0005-0000-0000-0000A01C0000}"/>
    <cellStyle name="s_PoundInc (2)_2_Comparativo VP MKT 2008 v1_So 2008" xfId="8610" xr:uid="{00000000-0005-0000-0000-0000A11C0000}"/>
    <cellStyle name="s_PoundInc (2)_2_Comparativo VP TEC 2008 v1_So 2008" xfId="8611" xr:uid="{00000000-0005-0000-0000-0000A21C0000}"/>
    <cellStyle name="s_PoundInc (2)_2_Comparativo VP TEC 2008_Luiz Sergio" xfId="8612" xr:uid="{00000000-0005-0000-0000-0000A31C0000}"/>
    <cellStyle name="s_PoundInc (2)_2_Cópia de Modelo - Fluxo de Caixa Orcamento 09052009_V36_3" xfId="4719" xr:uid="{00000000-0005-0000-0000-0000A41C0000}"/>
    <cellStyle name="s_PoundInc (2)_2_Fluxo de Caixa Orcamento FINAL_13052009" xfId="4720" xr:uid="{00000000-0005-0000-0000-0000A51C0000}"/>
    <cellStyle name="s_PoundInc (2)_2_FM_dummyV4" xfId="4721" xr:uid="{00000000-0005-0000-0000-0000A61C0000}"/>
    <cellStyle name="s_PoundInc (2)_2_lalur" xfId="4722" xr:uid="{00000000-0005-0000-0000-0000A71C0000}"/>
    <cellStyle name="s_PoundInc (2)_2_Leasing_V3" xfId="4723" xr:uid="{00000000-0005-0000-0000-0000A81C0000}"/>
    <cellStyle name="s_PoundInc (2)_2_MODELO PDP III" xfId="4724" xr:uid="{00000000-0005-0000-0000-0000A91C0000}"/>
    <cellStyle name="s_PoundInc (2)_2_ORÇ_2009" xfId="4725" xr:uid="{00000000-0005-0000-0000-0000AA1C0000}"/>
    <cellStyle name="s_PoundInc (2)_2_Pasta2" xfId="4726" xr:uid="{00000000-0005-0000-0000-0000AB1C0000}"/>
    <cellStyle name="s_PoundInc (2)_Comparativo VP FIN v1_So 2008" xfId="8613" xr:uid="{00000000-0005-0000-0000-0000AC1C0000}"/>
    <cellStyle name="s_PoundInc (2)_Comparativo VP MKT 2008 v1_So 2008" xfId="8614" xr:uid="{00000000-0005-0000-0000-0000AD1C0000}"/>
    <cellStyle name="s_PoundInc (2)_Comparativo VP TEC 2008 v1_So 2008" xfId="8615" xr:uid="{00000000-0005-0000-0000-0000AE1C0000}"/>
    <cellStyle name="s_PoundInc (2)_Comparativo VP TEC 2008_Luiz Sergio" xfId="8616" xr:uid="{00000000-0005-0000-0000-0000AF1C0000}"/>
    <cellStyle name="s_PoundInc (2)_Cópia de Modelo - Fluxo de Caixa Orcamento 09052009_V36_3" xfId="4727" xr:uid="{00000000-0005-0000-0000-0000B01C0000}"/>
    <cellStyle name="s_PoundInc (2)_Fluxo de Caixa Orcamento FINAL_13052009" xfId="4728" xr:uid="{00000000-0005-0000-0000-0000B11C0000}"/>
    <cellStyle name="s_PoundInc (2)_FM_dummyV4" xfId="4729" xr:uid="{00000000-0005-0000-0000-0000B21C0000}"/>
    <cellStyle name="s_PoundInc (2)_lalur" xfId="4730" xr:uid="{00000000-0005-0000-0000-0000B31C0000}"/>
    <cellStyle name="s_PoundInc (2)_Leasing_V3" xfId="4731" xr:uid="{00000000-0005-0000-0000-0000B41C0000}"/>
    <cellStyle name="s_PoundInc (2)_MODELO PDP III" xfId="4732" xr:uid="{00000000-0005-0000-0000-0000B51C0000}"/>
    <cellStyle name="s_PoundInc (2)_ORÇ_2009" xfId="4733" xr:uid="{00000000-0005-0000-0000-0000B61C0000}"/>
    <cellStyle name="s_PoundInc (2)_Pasta2" xfId="4734" xr:uid="{00000000-0005-0000-0000-0000B71C0000}"/>
    <cellStyle name="s_PoundInc_Celtic DCF" xfId="4735" xr:uid="{00000000-0005-0000-0000-0000B81C0000}"/>
    <cellStyle name="s_PoundInc_Celtic DCF Inputs" xfId="4736" xr:uid="{00000000-0005-0000-0000-0000B91C0000}"/>
    <cellStyle name="s_PoundInc_Celtic DCF Inputs_Comparativo VP FIN v1_So 2008" xfId="8617" xr:uid="{00000000-0005-0000-0000-0000BA1C0000}"/>
    <cellStyle name="s_PoundInc_Celtic DCF Inputs_Comparativo VP MKT 2008 v1_So 2008" xfId="8618" xr:uid="{00000000-0005-0000-0000-0000BB1C0000}"/>
    <cellStyle name="s_PoundInc_Celtic DCF Inputs_Comparativo VP TEC 2008 v1_So 2008" xfId="8619" xr:uid="{00000000-0005-0000-0000-0000BC1C0000}"/>
    <cellStyle name="s_PoundInc_Celtic DCF Inputs_Comparativo VP TEC 2008_Luiz Sergio" xfId="8620" xr:uid="{00000000-0005-0000-0000-0000BD1C0000}"/>
    <cellStyle name="s_PoundInc_Celtic DCF Inputs_Cópia de Modelo - Fluxo de Caixa Orcamento 09052009_V36_3" xfId="4737" xr:uid="{00000000-0005-0000-0000-0000BE1C0000}"/>
    <cellStyle name="s_PoundInc_Celtic DCF Inputs_Fluxo de Caixa Orcamento FINAL_13052009" xfId="4738" xr:uid="{00000000-0005-0000-0000-0000BF1C0000}"/>
    <cellStyle name="s_PoundInc_Celtic DCF Inputs_FM_dummyV4" xfId="4739" xr:uid="{00000000-0005-0000-0000-0000C01C0000}"/>
    <cellStyle name="s_PoundInc_Celtic DCF Inputs_lalur" xfId="4740" xr:uid="{00000000-0005-0000-0000-0000C11C0000}"/>
    <cellStyle name="s_PoundInc_Celtic DCF Inputs_Leasing_V3" xfId="4741" xr:uid="{00000000-0005-0000-0000-0000C21C0000}"/>
    <cellStyle name="s_PoundInc_Celtic DCF Inputs_MODELO PDP III" xfId="4742" xr:uid="{00000000-0005-0000-0000-0000C31C0000}"/>
    <cellStyle name="s_PoundInc_Celtic DCF Inputs_ORÇ_2009" xfId="4743" xr:uid="{00000000-0005-0000-0000-0000C41C0000}"/>
    <cellStyle name="s_PoundInc_Celtic DCF Inputs_Pasta2" xfId="4744" xr:uid="{00000000-0005-0000-0000-0000C51C0000}"/>
    <cellStyle name="s_PoundInc_Celtic DCF_Comparativo VP FIN v1_So 2008" xfId="8621" xr:uid="{00000000-0005-0000-0000-0000C61C0000}"/>
    <cellStyle name="s_PoundInc_Celtic DCF_Comparativo VP MKT 2008 v1_So 2008" xfId="8622" xr:uid="{00000000-0005-0000-0000-0000C71C0000}"/>
    <cellStyle name="s_PoundInc_Celtic DCF_Comparativo VP TEC 2008 v1_So 2008" xfId="8623" xr:uid="{00000000-0005-0000-0000-0000C81C0000}"/>
    <cellStyle name="s_PoundInc_Celtic DCF_Comparativo VP TEC 2008_Luiz Sergio" xfId="8624" xr:uid="{00000000-0005-0000-0000-0000C91C0000}"/>
    <cellStyle name="s_PoundInc_Celtic DCF_Cópia de Modelo - Fluxo de Caixa Orcamento 09052009_V36_3" xfId="4745" xr:uid="{00000000-0005-0000-0000-0000CA1C0000}"/>
    <cellStyle name="s_PoundInc_Celtic DCF_Fluxo de Caixa Orcamento FINAL_13052009" xfId="4746" xr:uid="{00000000-0005-0000-0000-0000CB1C0000}"/>
    <cellStyle name="s_PoundInc_Celtic DCF_FM_dummyV4" xfId="4747" xr:uid="{00000000-0005-0000-0000-0000CC1C0000}"/>
    <cellStyle name="s_PoundInc_Celtic DCF_lalur" xfId="4748" xr:uid="{00000000-0005-0000-0000-0000CD1C0000}"/>
    <cellStyle name="s_PoundInc_Celtic DCF_Leasing_V3" xfId="4749" xr:uid="{00000000-0005-0000-0000-0000CE1C0000}"/>
    <cellStyle name="s_PoundInc_Celtic DCF_MODELO PDP III" xfId="4750" xr:uid="{00000000-0005-0000-0000-0000CF1C0000}"/>
    <cellStyle name="s_PoundInc_Celtic DCF_ORÇ_2009" xfId="4751" xr:uid="{00000000-0005-0000-0000-0000D01C0000}"/>
    <cellStyle name="s_PoundInc_Celtic DCF_Pasta2" xfId="4752" xr:uid="{00000000-0005-0000-0000-0000D11C0000}"/>
    <cellStyle name="s_PoundInc_Comparativo VP FIN v1_So 2008" xfId="8625" xr:uid="{00000000-0005-0000-0000-0000D21C0000}"/>
    <cellStyle name="s_PoundInc_Comparativo VP MKT 2008 v1_So 2008" xfId="8626" xr:uid="{00000000-0005-0000-0000-0000D31C0000}"/>
    <cellStyle name="s_PoundInc_Comparativo VP TEC 2008 v1_So 2008" xfId="8627" xr:uid="{00000000-0005-0000-0000-0000D41C0000}"/>
    <cellStyle name="s_PoundInc_Comparativo VP TEC 2008_Luiz Sergio" xfId="8628" xr:uid="{00000000-0005-0000-0000-0000D51C0000}"/>
    <cellStyle name="s_PoundInc_Cópia de Modelo - Fluxo de Caixa Orcamento 09052009_V36_3" xfId="4753" xr:uid="{00000000-0005-0000-0000-0000D61C0000}"/>
    <cellStyle name="s_PoundInc_Fluxo de Caixa Orcamento FINAL_13052009" xfId="4754" xr:uid="{00000000-0005-0000-0000-0000D71C0000}"/>
    <cellStyle name="s_PoundInc_FM_dummyV4" xfId="4755" xr:uid="{00000000-0005-0000-0000-0000D81C0000}"/>
    <cellStyle name="s_PoundInc_lalur" xfId="4756" xr:uid="{00000000-0005-0000-0000-0000D91C0000}"/>
    <cellStyle name="s_PoundInc_Leasing_V3" xfId="4757" xr:uid="{00000000-0005-0000-0000-0000DA1C0000}"/>
    <cellStyle name="s_PoundInc_MODELO PDP III" xfId="4758" xr:uid="{00000000-0005-0000-0000-0000DB1C0000}"/>
    <cellStyle name="s_PoundInc_ORÇ_2009" xfId="4759" xr:uid="{00000000-0005-0000-0000-0000DC1C0000}"/>
    <cellStyle name="s_PoundInc_Pasta2" xfId="4760" xr:uid="{00000000-0005-0000-0000-0000DD1C0000}"/>
    <cellStyle name="s_PoundInc_Valuation Summary" xfId="4761" xr:uid="{00000000-0005-0000-0000-0000DE1C0000}"/>
    <cellStyle name="s_PoundInc_Valuation Summary_Comparativo VP FIN v1_So 2008" xfId="8629" xr:uid="{00000000-0005-0000-0000-0000DF1C0000}"/>
    <cellStyle name="s_PoundInc_Valuation Summary_Comparativo VP MKT 2008 v1_So 2008" xfId="8630" xr:uid="{00000000-0005-0000-0000-0000E01C0000}"/>
    <cellStyle name="s_PoundInc_Valuation Summary_Comparativo VP TEC 2008 v1_So 2008" xfId="8631" xr:uid="{00000000-0005-0000-0000-0000E11C0000}"/>
    <cellStyle name="s_PoundInc_Valuation Summary_Comparativo VP TEC 2008_Luiz Sergio" xfId="8632" xr:uid="{00000000-0005-0000-0000-0000E21C0000}"/>
    <cellStyle name="s_PoundInc_Valuation Summary_Cópia de Modelo - Fluxo de Caixa Orcamento 09052009_V36_3" xfId="4762" xr:uid="{00000000-0005-0000-0000-0000E31C0000}"/>
    <cellStyle name="s_PoundInc_Valuation Summary_Fluxo de Caixa Orcamento FINAL_13052009" xfId="4763" xr:uid="{00000000-0005-0000-0000-0000E41C0000}"/>
    <cellStyle name="s_PoundInc_Valuation Summary_FM_dummyV4" xfId="4764" xr:uid="{00000000-0005-0000-0000-0000E51C0000}"/>
    <cellStyle name="s_PoundInc_Valuation Summary_lalur" xfId="4765" xr:uid="{00000000-0005-0000-0000-0000E61C0000}"/>
    <cellStyle name="s_PoundInc_Valuation Summary_Leasing_V3" xfId="4766" xr:uid="{00000000-0005-0000-0000-0000E71C0000}"/>
    <cellStyle name="s_PoundInc_Valuation Summary_MODELO PDP III" xfId="4767" xr:uid="{00000000-0005-0000-0000-0000E81C0000}"/>
    <cellStyle name="s_PoundInc_Valuation Summary_ORÇ_2009" xfId="4768" xr:uid="{00000000-0005-0000-0000-0000E91C0000}"/>
    <cellStyle name="s_PoundInc_Valuation Summary_Pasta2" xfId="4769" xr:uid="{00000000-0005-0000-0000-0000EA1C0000}"/>
    <cellStyle name="s_Poundstone (2)" xfId="4770" xr:uid="{00000000-0005-0000-0000-0000EB1C0000}"/>
    <cellStyle name="s_Poundstone (2)_1" xfId="4771" xr:uid="{00000000-0005-0000-0000-0000EC1C0000}"/>
    <cellStyle name="s_Poundstone (2)_1_Comparativo VP FIN v1_So 2008" xfId="8633" xr:uid="{00000000-0005-0000-0000-0000ED1C0000}"/>
    <cellStyle name="s_Poundstone (2)_1_Comparativo VP MKT 2008 v1_So 2008" xfId="8634" xr:uid="{00000000-0005-0000-0000-0000EE1C0000}"/>
    <cellStyle name="s_Poundstone (2)_1_Comparativo VP TEC 2008 v1_So 2008" xfId="8635" xr:uid="{00000000-0005-0000-0000-0000EF1C0000}"/>
    <cellStyle name="s_Poundstone (2)_1_Comparativo VP TEC 2008_Luiz Sergio" xfId="8636" xr:uid="{00000000-0005-0000-0000-0000F01C0000}"/>
    <cellStyle name="s_Poundstone (2)_1_Cópia de Modelo - Fluxo de Caixa Orcamento 09052009_V36_3" xfId="4772" xr:uid="{00000000-0005-0000-0000-0000F11C0000}"/>
    <cellStyle name="s_Poundstone (2)_1_Fluxo de Caixa Orcamento FINAL_13052009" xfId="4773" xr:uid="{00000000-0005-0000-0000-0000F21C0000}"/>
    <cellStyle name="s_Poundstone (2)_1_FM_dummyV4" xfId="4774" xr:uid="{00000000-0005-0000-0000-0000F31C0000}"/>
    <cellStyle name="s_Poundstone (2)_1_lalur" xfId="4775" xr:uid="{00000000-0005-0000-0000-0000F41C0000}"/>
    <cellStyle name="s_Poundstone (2)_1_Leasing_V3" xfId="4776" xr:uid="{00000000-0005-0000-0000-0000F51C0000}"/>
    <cellStyle name="s_Poundstone (2)_1_MODELO PDP III" xfId="4777" xr:uid="{00000000-0005-0000-0000-0000F61C0000}"/>
    <cellStyle name="s_Poundstone (2)_1_ORÇ_2009" xfId="4778" xr:uid="{00000000-0005-0000-0000-0000F71C0000}"/>
    <cellStyle name="s_Poundstone (2)_1_Pasta2" xfId="4779" xr:uid="{00000000-0005-0000-0000-0000F81C0000}"/>
    <cellStyle name="s_Poundstone (2)_2" xfId="4780" xr:uid="{00000000-0005-0000-0000-0000F91C0000}"/>
    <cellStyle name="s_Poundstone (2)_2_Comparativo VP FIN v1_So 2008" xfId="8637" xr:uid="{00000000-0005-0000-0000-0000FA1C0000}"/>
    <cellStyle name="s_Poundstone (2)_2_Comparativo VP MKT 2008 v1_So 2008" xfId="8638" xr:uid="{00000000-0005-0000-0000-0000FB1C0000}"/>
    <cellStyle name="s_Poundstone (2)_2_Comparativo VP TEC 2008 v1_So 2008" xfId="8639" xr:uid="{00000000-0005-0000-0000-0000FC1C0000}"/>
    <cellStyle name="s_Poundstone (2)_2_Comparativo VP TEC 2008_Luiz Sergio" xfId="8640" xr:uid="{00000000-0005-0000-0000-0000FD1C0000}"/>
    <cellStyle name="s_Poundstone (2)_2_Cópia de Modelo - Fluxo de Caixa Orcamento 09052009_V36_3" xfId="4781" xr:uid="{00000000-0005-0000-0000-0000FE1C0000}"/>
    <cellStyle name="s_Poundstone (2)_2_Fluxo de Caixa Orcamento FINAL_13052009" xfId="4782" xr:uid="{00000000-0005-0000-0000-0000FF1C0000}"/>
    <cellStyle name="s_Poundstone (2)_2_FM_dummyV4" xfId="4783" xr:uid="{00000000-0005-0000-0000-0000001D0000}"/>
    <cellStyle name="s_Poundstone (2)_2_lalur" xfId="4784" xr:uid="{00000000-0005-0000-0000-0000011D0000}"/>
    <cellStyle name="s_Poundstone (2)_2_Leasing_V3" xfId="4785" xr:uid="{00000000-0005-0000-0000-0000021D0000}"/>
    <cellStyle name="s_Poundstone (2)_2_MODELO PDP III" xfId="4786" xr:uid="{00000000-0005-0000-0000-0000031D0000}"/>
    <cellStyle name="s_Poundstone (2)_2_ORÇ_2009" xfId="4787" xr:uid="{00000000-0005-0000-0000-0000041D0000}"/>
    <cellStyle name="s_Poundstone (2)_2_Pasta2" xfId="4788" xr:uid="{00000000-0005-0000-0000-0000051D0000}"/>
    <cellStyle name="s_Poundstone (2)_Celtic DCF" xfId="4789" xr:uid="{00000000-0005-0000-0000-0000061D0000}"/>
    <cellStyle name="s_Poundstone (2)_Celtic DCF Inputs" xfId="4790" xr:uid="{00000000-0005-0000-0000-0000071D0000}"/>
    <cellStyle name="s_Poundstone (2)_Celtic DCF Inputs_Comparativo VP FIN v1_So 2008" xfId="8641" xr:uid="{00000000-0005-0000-0000-0000081D0000}"/>
    <cellStyle name="s_Poundstone (2)_Celtic DCF Inputs_Comparativo VP MKT 2008 v1_So 2008" xfId="8642" xr:uid="{00000000-0005-0000-0000-0000091D0000}"/>
    <cellStyle name="s_Poundstone (2)_Celtic DCF Inputs_Comparativo VP TEC 2008 v1_So 2008" xfId="8643" xr:uid="{00000000-0005-0000-0000-00000A1D0000}"/>
    <cellStyle name="s_Poundstone (2)_Celtic DCF Inputs_Comparativo VP TEC 2008_Luiz Sergio" xfId="8644" xr:uid="{00000000-0005-0000-0000-00000B1D0000}"/>
    <cellStyle name="s_Poundstone (2)_Celtic DCF Inputs_Cópia de Modelo - Fluxo de Caixa Orcamento 09052009_V36_3" xfId="4791" xr:uid="{00000000-0005-0000-0000-00000C1D0000}"/>
    <cellStyle name="s_Poundstone (2)_Celtic DCF Inputs_Fluxo de Caixa Orcamento FINAL_13052009" xfId="4792" xr:uid="{00000000-0005-0000-0000-00000D1D0000}"/>
    <cellStyle name="s_Poundstone (2)_Celtic DCF Inputs_FM_dummyV4" xfId="4793" xr:uid="{00000000-0005-0000-0000-00000E1D0000}"/>
    <cellStyle name="s_Poundstone (2)_Celtic DCF Inputs_lalur" xfId="4794" xr:uid="{00000000-0005-0000-0000-00000F1D0000}"/>
    <cellStyle name="s_Poundstone (2)_Celtic DCF Inputs_Leasing_V3" xfId="4795" xr:uid="{00000000-0005-0000-0000-0000101D0000}"/>
    <cellStyle name="s_Poundstone (2)_Celtic DCF Inputs_MODELO PDP III" xfId="4796" xr:uid="{00000000-0005-0000-0000-0000111D0000}"/>
    <cellStyle name="s_Poundstone (2)_Celtic DCF Inputs_ORÇ_2009" xfId="4797" xr:uid="{00000000-0005-0000-0000-0000121D0000}"/>
    <cellStyle name="s_Poundstone (2)_Celtic DCF Inputs_Pasta2" xfId="4798" xr:uid="{00000000-0005-0000-0000-0000131D0000}"/>
    <cellStyle name="s_Poundstone (2)_Celtic DCF_Comparativo VP FIN v1_So 2008" xfId="8645" xr:uid="{00000000-0005-0000-0000-0000141D0000}"/>
    <cellStyle name="s_Poundstone (2)_Celtic DCF_Comparativo VP MKT 2008 v1_So 2008" xfId="8646" xr:uid="{00000000-0005-0000-0000-0000151D0000}"/>
    <cellStyle name="s_Poundstone (2)_Celtic DCF_Comparativo VP TEC 2008 v1_So 2008" xfId="8647" xr:uid="{00000000-0005-0000-0000-0000161D0000}"/>
    <cellStyle name="s_Poundstone (2)_Celtic DCF_Comparativo VP TEC 2008_Luiz Sergio" xfId="8648" xr:uid="{00000000-0005-0000-0000-0000171D0000}"/>
    <cellStyle name="s_Poundstone (2)_Celtic DCF_Cópia de Modelo - Fluxo de Caixa Orcamento 09052009_V36_3" xfId="4799" xr:uid="{00000000-0005-0000-0000-0000181D0000}"/>
    <cellStyle name="s_Poundstone (2)_Celtic DCF_Fluxo de Caixa Orcamento FINAL_13052009" xfId="4800" xr:uid="{00000000-0005-0000-0000-0000191D0000}"/>
    <cellStyle name="s_Poundstone (2)_Celtic DCF_FM_dummyV4" xfId="4801" xr:uid="{00000000-0005-0000-0000-00001A1D0000}"/>
    <cellStyle name="s_Poundstone (2)_Celtic DCF_lalur" xfId="4802" xr:uid="{00000000-0005-0000-0000-00001B1D0000}"/>
    <cellStyle name="s_Poundstone (2)_Celtic DCF_Leasing_V3" xfId="4803" xr:uid="{00000000-0005-0000-0000-00001C1D0000}"/>
    <cellStyle name="s_Poundstone (2)_Celtic DCF_MODELO PDP III" xfId="4804" xr:uid="{00000000-0005-0000-0000-00001D1D0000}"/>
    <cellStyle name="s_Poundstone (2)_Celtic DCF_ORÇ_2009" xfId="4805" xr:uid="{00000000-0005-0000-0000-00001E1D0000}"/>
    <cellStyle name="s_Poundstone (2)_Celtic DCF_Pasta2" xfId="4806" xr:uid="{00000000-0005-0000-0000-00001F1D0000}"/>
    <cellStyle name="s_Poundstone (2)_Comparativo VP FIN v1_So 2008" xfId="8649" xr:uid="{00000000-0005-0000-0000-0000201D0000}"/>
    <cellStyle name="s_Poundstone (2)_Comparativo VP MKT 2008 v1_So 2008" xfId="8650" xr:uid="{00000000-0005-0000-0000-0000211D0000}"/>
    <cellStyle name="s_Poundstone (2)_Comparativo VP TEC 2008 v1_So 2008" xfId="8651" xr:uid="{00000000-0005-0000-0000-0000221D0000}"/>
    <cellStyle name="s_Poundstone (2)_Comparativo VP TEC 2008_Luiz Sergio" xfId="8652" xr:uid="{00000000-0005-0000-0000-0000231D0000}"/>
    <cellStyle name="s_Poundstone (2)_Cópia de Modelo - Fluxo de Caixa Orcamento 09052009_V36_3" xfId="4807" xr:uid="{00000000-0005-0000-0000-0000241D0000}"/>
    <cellStyle name="s_Poundstone (2)_Fluxo de Caixa Orcamento FINAL_13052009" xfId="4808" xr:uid="{00000000-0005-0000-0000-0000251D0000}"/>
    <cellStyle name="s_Poundstone (2)_FM_dummyV4" xfId="4809" xr:uid="{00000000-0005-0000-0000-0000261D0000}"/>
    <cellStyle name="s_Poundstone (2)_lalur" xfId="4810" xr:uid="{00000000-0005-0000-0000-0000271D0000}"/>
    <cellStyle name="s_Poundstone (2)_Leasing_V3" xfId="4811" xr:uid="{00000000-0005-0000-0000-0000281D0000}"/>
    <cellStyle name="s_Poundstone (2)_MODELO PDP III" xfId="4812" xr:uid="{00000000-0005-0000-0000-0000291D0000}"/>
    <cellStyle name="s_Poundstone (2)_ORÇ_2009" xfId="4813" xr:uid="{00000000-0005-0000-0000-00002A1D0000}"/>
    <cellStyle name="s_Poundstone (2)_Pasta2" xfId="4814" xr:uid="{00000000-0005-0000-0000-00002B1D0000}"/>
    <cellStyle name="s_Poundstone (2)_Valuation Summary" xfId="4815" xr:uid="{00000000-0005-0000-0000-00002C1D0000}"/>
    <cellStyle name="s_Poundstone (2)_Valuation Summary_Comparativo VP FIN v1_So 2008" xfId="8653" xr:uid="{00000000-0005-0000-0000-00002D1D0000}"/>
    <cellStyle name="s_Poundstone (2)_Valuation Summary_Comparativo VP MKT 2008 v1_So 2008" xfId="8654" xr:uid="{00000000-0005-0000-0000-00002E1D0000}"/>
    <cellStyle name="s_Poundstone (2)_Valuation Summary_Comparativo VP TEC 2008 v1_So 2008" xfId="8655" xr:uid="{00000000-0005-0000-0000-00002F1D0000}"/>
    <cellStyle name="s_Poundstone (2)_Valuation Summary_Comparativo VP TEC 2008_Luiz Sergio" xfId="8656" xr:uid="{00000000-0005-0000-0000-0000301D0000}"/>
    <cellStyle name="s_Poundstone (2)_Valuation Summary_Cópia de Modelo - Fluxo de Caixa Orcamento 09052009_V36_3" xfId="4816" xr:uid="{00000000-0005-0000-0000-0000311D0000}"/>
    <cellStyle name="s_Poundstone (2)_Valuation Summary_Fluxo de Caixa Orcamento FINAL_13052009" xfId="4817" xr:uid="{00000000-0005-0000-0000-0000321D0000}"/>
    <cellStyle name="s_Poundstone (2)_Valuation Summary_FM_dummyV4" xfId="4818" xr:uid="{00000000-0005-0000-0000-0000331D0000}"/>
    <cellStyle name="s_Poundstone (2)_Valuation Summary_lalur" xfId="4819" xr:uid="{00000000-0005-0000-0000-0000341D0000}"/>
    <cellStyle name="s_Poundstone (2)_Valuation Summary_Leasing_V3" xfId="4820" xr:uid="{00000000-0005-0000-0000-0000351D0000}"/>
    <cellStyle name="s_Poundstone (2)_Valuation Summary_MODELO PDP III" xfId="4821" xr:uid="{00000000-0005-0000-0000-0000361D0000}"/>
    <cellStyle name="s_Poundstone (2)_Valuation Summary_ORÇ_2009" xfId="4822" xr:uid="{00000000-0005-0000-0000-0000371D0000}"/>
    <cellStyle name="s_Poundstone (2)_Valuation Summary_Pasta2" xfId="4823" xr:uid="{00000000-0005-0000-0000-0000381D0000}"/>
    <cellStyle name="s_Preliminary Poundstone (2)" xfId="4824" xr:uid="{00000000-0005-0000-0000-0000391D0000}"/>
    <cellStyle name="s_Preliminary Poundstone (2)_1" xfId="4825" xr:uid="{00000000-0005-0000-0000-00003A1D0000}"/>
    <cellStyle name="s_Preliminary Poundstone (2)_1_Comparativo VP FIN v1_So 2008" xfId="8657" xr:uid="{00000000-0005-0000-0000-00003B1D0000}"/>
    <cellStyle name="s_Preliminary Poundstone (2)_1_Comparativo VP MKT 2008 v1_So 2008" xfId="8658" xr:uid="{00000000-0005-0000-0000-00003C1D0000}"/>
    <cellStyle name="s_Preliminary Poundstone (2)_1_Comparativo VP TEC 2008 v1_So 2008" xfId="8659" xr:uid="{00000000-0005-0000-0000-00003D1D0000}"/>
    <cellStyle name="s_Preliminary Poundstone (2)_1_Comparativo VP TEC 2008_Luiz Sergio" xfId="8660" xr:uid="{00000000-0005-0000-0000-00003E1D0000}"/>
    <cellStyle name="s_Preliminary Poundstone (2)_1_Cópia de Modelo - Fluxo de Caixa Orcamento 09052009_V36_3" xfId="4826" xr:uid="{00000000-0005-0000-0000-00003F1D0000}"/>
    <cellStyle name="s_Preliminary Poundstone (2)_1_Fluxo de Caixa Orcamento FINAL_13052009" xfId="4827" xr:uid="{00000000-0005-0000-0000-0000401D0000}"/>
    <cellStyle name="s_Preliminary Poundstone (2)_1_FM_dummyV4" xfId="4828" xr:uid="{00000000-0005-0000-0000-0000411D0000}"/>
    <cellStyle name="s_Preliminary Poundstone (2)_1_lalur" xfId="4829" xr:uid="{00000000-0005-0000-0000-0000421D0000}"/>
    <cellStyle name="s_Preliminary Poundstone (2)_1_Leasing_V3" xfId="4830" xr:uid="{00000000-0005-0000-0000-0000431D0000}"/>
    <cellStyle name="s_Preliminary Poundstone (2)_1_MODELO PDP III" xfId="4831" xr:uid="{00000000-0005-0000-0000-0000441D0000}"/>
    <cellStyle name="s_Preliminary Poundstone (2)_1_ORÇ_2009" xfId="4832" xr:uid="{00000000-0005-0000-0000-0000451D0000}"/>
    <cellStyle name="s_Preliminary Poundstone (2)_1_Pasta2" xfId="4833" xr:uid="{00000000-0005-0000-0000-0000461D0000}"/>
    <cellStyle name="s_Preliminary Poundstone (2)_Comparativo VP FIN v1_So 2008" xfId="8661" xr:uid="{00000000-0005-0000-0000-0000471D0000}"/>
    <cellStyle name="s_Preliminary Poundstone (2)_Comparativo VP MKT 2008 v1_So 2008" xfId="8662" xr:uid="{00000000-0005-0000-0000-0000481D0000}"/>
    <cellStyle name="s_Preliminary Poundstone (2)_Comparativo VP TEC 2008 v1_So 2008" xfId="8663" xr:uid="{00000000-0005-0000-0000-0000491D0000}"/>
    <cellStyle name="s_Preliminary Poundstone (2)_Comparativo VP TEC 2008_Luiz Sergio" xfId="8664" xr:uid="{00000000-0005-0000-0000-00004A1D0000}"/>
    <cellStyle name="s_Preliminary Poundstone (2)_Cópia de Modelo - Fluxo de Caixa Orcamento 09052009_V36_3" xfId="4834" xr:uid="{00000000-0005-0000-0000-00004B1D0000}"/>
    <cellStyle name="s_Preliminary Poundstone (2)_Fluxo de Caixa Orcamento FINAL_13052009" xfId="4835" xr:uid="{00000000-0005-0000-0000-00004C1D0000}"/>
    <cellStyle name="s_Preliminary Poundstone (2)_FM_dummyV4" xfId="4836" xr:uid="{00000000-0005-0000-0000-00004D1D0000}"/>
    <cellStyle name="s_Preliminary Poundstone (2)_lalur" xfId="4837" xr:uid="{00000000-0005-0000-0000-00004E1D0000}"/>
    <cellStyle name="s_Preliminary Poundstone (2)_Leasing_V3" xfId="4838" xr:uid="{00000000-0005-0000-0000-00004F1D0000}"/>
    <cellStyle name="s_Preliminary Poundstone (2)_MODELO PDP III" xfId="4839" xr:uid="{00000000-0005-0000-0000-0000501D0000}"/>
    <cellStyle name="s_Preliminary Poundstone (2)_ORÇ_2009" xfId="4840" xr:uid="{00000000-0005-0000-0000-0000511D0000}"/>
    <cellStyle name="s_Preliminary Poundstone (2)_Pasta2" xfId="4841" xr:uid="{00000000-0005-0000-0000-0000521D0000}"/>
    <cellStyle name="s_Proj Graph" xfId="4842" xr:uid="{00000000-0005-0000-0000-0000531D0000}"/>
    <cellStyle name="s_Proj Graph_1" xfId="4843" xr:uid="{00000000-0005-0000-0000-0000541D0000}"/>
    <cellStyle name="s_Proj Graph_1_Comparativo VP FIN v1_So 2008" xfId="8665" xr:uid="{00000000-0005-0000-0000-0000551D0000}"/>
    <cellStyle name="s_Proj Graph_1_Comparativo VP MKT 2008 v1_So 2008" xfId="8666" xr:uid="{00000000-0005-0000-0000-0000561D0000}"/>
    <cellStyle name="s_Proj Graph_1_Comparativo VP TEC 2008 v1_So 2008" xfId="8667" xr:uid="{00000000-0005-0000-0000-0000571D0000}"/>
    <cellStyle name="s_Proj Graph_1_Comparativo VP TEC 2008_Luiz Sergio" xfId="8668" xr:uid="{00000000-0005-0000-0000-0000581D0000}"/>
    <cellStyle name="s_Proj Graph_1_Cópia de Modelo - Fluxo de Caixa Orcamento 09052009_V36_3" xfId="4844" xr:uid="{00000000-0005-0000-0000-0000591D0000}"/>
    <cellStyle name="s_Proj Graph_1_Fluxo de Caixa Orcamento FINAL_13052009" xfId="4845" xr:uid="{00000000-0005-0000-0000-00005A1D0000}"/>
    <cellStyle name="s_Proj Graph_1_FM_dummyV4" xfId="4846" xr:uid="{00000000-0005-0000-0000-00005B1D0000}"/>
    <cellStyle name="s_Proj Graph_1_lalur" xfId="4847" xr:uid="{00000000-0005-0000-0000-00005C1D0000}"/>
    <cellStyle name="s_Proj Graph_1_Leasing_V3" xfId="4848" xr:uid="{00000000-0005-0000-0000-00005D1D0000}"/>
    <cellStyle name="s_Proj Graph_1_MODELO PDP III" xfId="4849" xr:uid="{00000000-0005-0000-0000-00005E1D0000}"/>
    <cellStyle name="s_Proj Graph_1_ORÇ_2009" xfId="4850" xr:uid="{00000000-0005-0000-0000-00005F1D0000}"/>
    <cellStyle name="s_Proj Graph_1_Pasta2" xfId="4851" xr:uid="{00000000-0005-0000-0000-0000601D0000}"/>
    <cellStyle name="s_Proj Graph_2" xfId="4852" xr:uid="{00000000-0005-0000-0000-0000611D0000}"/>
    <cellStyle name="s_Proj Graph_2_Comparativo VP FIN v1_So 2008" xfId="8669" xr:uid="{00000000-0005-0000-0000-0000621D0000}"/>
    <cellStyle name="s_Proj Graph_2_Comparativo VP MKT 2008 v1_So 2008" xfId="8670" xr:uid="{00000000-0005-0000-0000-0000631D0000}"/>
    <cellStyle name="s_Proj Graph_2_Comparativo VP TEC 2008 v1_So 2008" xfId="8671" xr:uid="{00000000-0005-0000-0000-0000641D0000}"/>
    <cellStyle name="s_Proj Graph_2_Comparativo VP TEC 2008_Luiz Sergio" xfId="8672" xr:uid="{00000000-0005-0000-0000-0000651D0000}"/>
    <cellStyle name="s_Proj Graph_2_Cópia de Modelo - Fluxo de Caixa Orcamento 09052009_V36_3" xfId="4853" xr:uid="{00000000-0005-0000-0000-0000661D0000}"/>
    <cellStyle name="s_Proj Graph_2_Fluxo de Caixa Orcamento FINAL_13052009" xfId="4854" xr:uid="{00000000-0005-0000-0000-0000671D0000}"/>
    <cellStyle name="s_Proj Graph_2_FM_dummyV4" xfId="4855" xr:uid="{00000000-0005-0000-0000-0000681D0000}"/>
    <cellStyle name="s_Proj Graph_2_lalur" xfId="4856" xr:uid="{00000000-0005-0000-0000-0000691D0000}"/>
    <cellStyle name="s_Proj Graph_2_Leasing_V3" xfId="4857" xr:uid="{00000000-0005-0000-0000-00006A1D0000}"/>
    <cellStyle name="s_Proj Graph_2_MODELO PDP III" xfId="4858" xr:uid="{00000000-0005-0000-0000-00006B1D0000}"/>
    <cellStyle name="s_Proj Graph_2_ORÇ_2009" xfId="4859" xr:uid="{00000000-0005-0000-0000-00006C1D0000}"/>
    <cellStyle name="s_Proj Graph_2_Pasta2" xfId="4860" xr:uid="{00000000-0005-0000-0000-00006D1D0000}"/>
    <cellStyle name="s_Proj Graph_Comparativo VP FIN v1_So 2008" xfId="8673" xr:uid="{00000000-0005-0000-0000-00006E1D0000}"/>
    <cellStyle name="s_Proj Graph_Comparativo VP MKT 2008 v1_So 2008" xfId="8674" xr:uid="{00000000-0005-0000-0000-00006F1D0000}"/>
    <cellStyle name="s_Proj Graph_Comparativo VP TEC 2008 v1_So 2008" xfId="8675" xr:uid="{00000000-0005-0000-0000-0000701D0000}"/>
    <cellStyle name="s_Proj Graph_Comparativo VP TEC 2008_Luiz Sergio" xfId="8676" xr:uid="{00000000-0005-0000-0000-0000711D0000}"/>
    <cellStyle name="s_Proj Graph_Cópia de Modelo - Fluxo de Caixa Orcamento 09052009_V36_3" xfId="4861" xr:uid="{00000000-0005-0000-0000-0000721D0000}"/>
    <cellStyle name="s_Proj Graph_Fluxo de Caixa Orcamento FINAL_13052009" xfId="4862" xr:uid="{00000000-0005-0000-0000-0000731D0000}"/>
    <cellStyle name="s_Proj Graph_FM_dummyV4" xfId="4863" xr:uid="{00000000-0005-0000-0000-0000741D0000}"/>
    <cellStyle name="s_Proj Graph_lalur" xfId="4864" xr:uid="{00000000-0005-0000-0000-0000751D0000}"/>
    <cellStyle name="s_Proj Graph_Leasing_V3" xfId="4865" xr:uid="{00000000-0005-0000-0000-0000761D0000}"/>
    <cellStyle name="s_Proj Graph_MODELO PDP III" xfId="4866" xr:uid="{00000000-0005-0000-0000-0000771D0000}"/>
    <cellStyle name="s_Proj Graph_ORÇ_2009" xfId="4867" xr:uid="{00000000-0005-0000-0000-0000781D0000}"/>
    <cellStyle name="s_Proj Graph_Pasta2" xfId="4868" xr:uid="{00000000-0005-0000-0000-0000791D0000}"/>
    <cellStyle name="s_Q2 pipeline" xfId="4869" xr:uid="{00000000-0005-0000-0000-00007A1D0000}"/>
    <cellStyle name="s_Resultados mensais - Arquivo base maio 2010" xfId="8677" xr:uid="{00000000-0005-0000-0000-00007B1D0000}"/>
    <cellStyle name="s_Resultados mensais - Arquivo base maio 2010_Base ITR Set-10 - Ajustes Resmat" xfId="8678" xr:uid="{00000000-0005-0000-0000-00007C1D0000}"/>
    <cellStyle name="s_REVISE24" xfId="4870" xr:uid="{00000000-0005-0000-0000-00007D1D0000}"/>
    <cellStyle name="s_REVISE24_Comparativo VP FIN v1_So 2008" xfId="8679" xr:uid="{00000000-0005-0000-0000-00007E1D0000}"/>
    <cellStyle name="s_REVISE24_Comparativo VP MKT 2008 v1_So 2008" xfId="8680" xr:uid="{00000000-0005-0000-0000-00007F1D0000}"/>
    <cellStyle name="s_REVISE24_Comparativo VP TEC 2008 v1_So 2008" xfId="8681" xr:uid="{00000000-0005-0000-0000-0000801D0000}"/>
    <cellStyle name="s_REVISE24_Comparativo VP TEC 2008_Luiz Sergio" xfId="8682" xr:uid="{00000000-0005-0000-0000-0000811D0000}"/>
    <cellStyle name="s_REVISE24_Cópia de Modelo - Fluxo de Caixa Orcamento 09052009_V36_3" xfId="4871" xr:uid="{00000000-0005-0000-0000-0000821D0000}"/>
    <cellStyle name="s_REVISE24_Fluxo de Caixa Orcamento FINAL_13052009" xfId="4872" xr:uid="{00000000-0005-0000-0000-0000831D0000}"/>
    <cellStyle name="s_REVISE24_FM_dummyV4" xfId="4873" xr:uid="{00000000-0005-0000-0000-0000841D0000}"/>
    <cellStyle name="s_REVISE24_lalur" xfId="4874" xr:uid="{00000000-0005-0000-0000-0000851D0000}"/>
    <cellStyle name="s_REVISE24_Leasing_V3" xfId="4875" xr:uid="{00000000-0005-0000-0000-0000861D0000}"/>
    <cellStyle name="s_REVISE24_MODELO PDP III" xfId="4876" xr:uid="{00000000-0005-0000-0000-0000871D0000}"/>
    <cellStyle name="s_REVISE24_ORÇ_2009" xfId="4877" xr:uid="{00000000-0005-0000-0000-0000881D0000}"/>
    <cellStyle name="s_REVISE24_Pasta2" xfId="4878" xr:uid="{00000000-0005-0000-0000-0000891D0000}"/>
    <cellStyle name="s_Rolex-Timex" xfId="4879" xr:uid="{00000000-0005-0000-0000-00008A1D0000}"/>
    <cellStyle name="s_Rolex-Timex_1" xfId="4880" xr:uid="{00000000-0005-0000-0000-00008B1D0000}"/>
    <cellStyle name="s_Rolex-Timex_1_Comparativo VP FIN v1_So 2008" xfId="8683" xr:uid="{00000000-0005-0000-0000-00008C1D0000}"/>
    <cellStyle name="s_Rolex-Timex_1_Comparativo VP MKT 2008 v1_So 2008" xfId="8684" xr:uid="{00000000-0005-0000-0000-00008D1D0000}"/>
    <cellStyle name="s_Rolex-Timex_1_Comparativo VP TEC 2008 v1_So 2008" xfId="8685" xr:uid="{00000000-0005-0000-0000-00008E1D0000}"/>
    <cellStyle name="s_Rolex-Timex_1_Comparativo VP TEC 2008_Luiz Sergio" xfId="8686" xr:uid="{00000000-0005-0000-0000-00008F1D0000}"/>
    <cellStyle name="s_Rolex-Timex_1_Cópia de Modelo - Fluxo de Caixa Orcamento 09052009_V36_3" xfId="4881" xr:uid="{00000000-0005-0000-0000-0000901D0000}"/>
    <cellStyle name="s_Rolex-Timex_1_Fluxo de Caixa Orcamento FINAL_13052009" xfId="4882" xr:uid="{00000000-0005-0000-0000-0000911D0000}"/>
    <cellStyle name="s_Rolex-Timex_1_FM_dummyV4" xfId="4883" xr:uid="{00000000-0005-0000-0000-0000921D0000}"/>
    <cellStyle name="s_Rolex-Timex_1_lalur" xfId="4884" xr:uid="{00000000-0005-0000-0000-0000931D0000}"/>
    <cellStyle name="s_Rolex-Timex_1_Leasing_V3" xfId="4885" xr:uid="{00000000-0005-0000-0000-0000941D0000}"/>
    <cellStyle name="s_Rolex-Timex_1_MODELO PDP III" xfId="4886" xr:uid="{00000000-0005-0000-0000-0000951D0000}"/>
    <cellStyle name="s_Rolex-Timex_1_ORÇ_2009" xfId="4887" xr:uid="{00000000-0005-0000-0000-0000961D0000}"/>
    <cellStyle name="s_Rolex-Timex_1_Pasta2" xfId="4888" xr:uid="{00000000-0005-0000-0000-0000971D0000}"/>
    <cellStyle name="s_Rolex-Timex_Comparativo VP FIN v1_So 2008" xfId="8687" xr:uid="{00000000-0005-0000-0000-0000981D0000}"/>
    <cellStyle name="s_Rolex-Timex_Comparativo VP MKT 2008 v1_So 2008" xfId="8688" xr:uid="{00000000-0005-0000-0000-0000991D0000}"/>
    <cellStyle name="s_Rolex-Timex_Comparativo VP TEC 2008 v1_So 2008" xfId="8689" xr:uid="{00000000-0005-0000-0000-00009A1D0000}"/>
    <cellStyle name="s_Rolex-Timex_Comparativo VP TEC 2008_Luiz Sergio" xfId="8690" xr:uid="{00000000-0005-0000-0000-00009B1D0000}"/>
    <cellStyle name="s_Rolex-Timex_Cópia de Modelo - Fluxo de Caixa Orcamento 09052009_V36_3" xfId="4889" xr:uid="{00000000-0005-0000-0000-00009C1D0000}"/>
    <cellStyle name="s_Rolex-Timex_Fluxo de Caixa Orcamento FINAL_13052009" xfId="4890" xr:uid="{00000000-0005-0000-0000-00009D1D0000}"/>
    <cellStyle name="s_Rolex-Timex_FM_dummyV4" xfId="4891" xr:uid="{00000000-0005-0000-0000-00009E1D0000}"/>
    <cellStyle name="s_Rolex-Timex_lalur" xfId="4892" xr:uid="{00000000-0005-0000-0000-00009F1D0000}"/>
    <cellStyle name="s_Rolex-Timex_Leasing_V3" xfId="4893" xr:uid="{00000000-0005-0000-0000-0000A01D0000}"/>
    <cellStyle name="s_Rolex-Timex_MODELO PDP III" xfId="4894" xr:uid="{00000000-0005-0000-0000-0000A11D0000}"/>
    <cellStyle name="s_Rolex-Timex_ORÇ_2009" xfId="4895" xr:uid="{00000000-0005-0000-0000-0000A21D0000}"/>
    <cellStyle name="s_Rolex-Timex_Pasta2" xfId="4896" xr:uid="{00000000-0005-0000-0000-0000A31D0000}"/>
    <cellStyle name="s_RushValSum (2)" xfId="4897" xr:uid="{00000000-0005-0000-0000-0000A41D0000}"/>
    <cellStyle name="s_RushValSum (2)_1" xfId="4898" xr:uid="{00000000-0005-0000-0000-0000A51D0000}"/>
    <cellStyle name="s_RushValSum (2)_1_Comparativo VP FIN v1_So 2008" xfId="8691" xr:uid="{00000000-0005-0000-0000-0000A61D0000}"/>
    <cellStyle name="s_RushValSum (2)_1_Comparativo VP MKT 2008 v1_So 2008" xfId="8692" xr:uid="{00000000-0005-0000-0000-0000A71D0000}"/>
    <cellStyle name="s_RushValSum (2)_1_Comparativo VP TEC 2008 v1_So 2008" xfId="8693" xr:uid="{00000000-0005-0000-0000-0000A81D0000}"/>
    <cellStyle name="s_RushValSum (2)_1_Comparativo VP TEC 2008_Luiz Sergio" xfId="8694" xr:uid="{00000000-0005-0000-0000-0000A91D0000}"/>
    <cellStyle name="s_RushValSum (2)_1_Cópia de Modelo - Fluxo de Caixa Orcamento 09052009_V36_3" xfId="4899" xr:uid="{00000000-0005-0000-0000-0000AA1D0000}"/>
    <cellStyle name="s_RushValSum (2)_1_Fluxo de Caixa Orcamento FINAL_13052009" xfId="4900" xr:uid="{00000000-0005-0000-0000-0000AB1D0000}"/>
    <cellStyle name="s_RushValSum (2)_1_FM_dummyV4" xfId="4901" xr:uid="{00000000-0005-0000-0000-0000AC1D0000}"/>
    <cellStyle name="s_RushValSum (2)_1_lalur" xfId="4902" xr:uid="{00000000-0005-0000-0000-0000AD1D0000}"/>
    <cellStyle name="s_RushValSum (2)_1_Leasing_V3" xfId="4903" xr:uid="{00000000-0005-0000-0000-0000AE1D0000}"/>
    <cellStyle name="s_RushValSum (2)_1_MODELO PDP III" xfId="4904" xr:uid="{00000000-0005-0000-0000-0000AF1D0000}"/>
    <cellStyle name="s_RushValSum (2)_1_ORÇ_2009" xfId="4905" xr:uid="{00000000-0005-0000-0000-0000B01D0000}"/>
    <cellStyle name="s_RushValSum (2)_1_Pasta2" xfId="4906" xr:uid="{00000000-0005-0000-0000-0000B11D0000}"/>
    <cellStyle name="s_RushValSum (2)_2" xfId="4907" xr:uid="{00000000-0005-0000-0000-0000B21D0000}"/>
    <cellStyle name="s_RushValSum (2)_2_Comparativo VP FIN v1_So 2008" xfId="8695" xr:uid="{00000000-0005-0000-0000-0000B31D0000}"/>
    <cellStyle name="s_RushValSum (2)_2_Comparativo VP MKT 2008 v1_So 2008" xfId="8696" xr:uid="{00000000-0005-0000-0000-0000B41D0000}"/>
    <cellStyle name="s_RushValSum (2)_2_Comparativo VP TEC 2008 v1_So 2008" xfId="8697" xr:uid="{00000000-0005-0000-0000-0000B51D0000}"/>
    <cellStyle name="s_RushValSum (2)_2_Comparativo VP TEC 2008_Luiz Sergio" xfId="8698" xr:uid="{00000000-0005-0000-0000-0000B61D0000}"/>
    <cellStyle name="s_RushValSum (2)_2_Cópia de Modelo - Fluxo de Caixa Orcamento 09052009_V36_3" xfId="4908" xr:uid="{00000000-0005-0000-0000-0000B71D0000}"/>
    <cellStyle name="s_RushValSum (2)_2_Fluxo de Caixa Orcamento FINAL_13052009" xfId="4909" xr:uid="{00000000-0005-0000-0000-0000B81D0000}"/>
    <cellStyle name="s_RushValSum (2)_2_FM_dummyV4" xfId="4910" xr:uid="{00000000-0005-0000-0000-0000B91D0000}"/>
    <cellStyle name="s_RushValSum (2)_2_lalur" xfId="4911" xr:uid="{00000000-0005-0000-0000-0000BA1D0000}"/>
    <cellStyle name="s_RushValSum (2)_2_Leasing_V3" xfId="4912" xr:uid="{00000000-0005-0000-0000-0000BB1D0000}"/>
    <cellStyle name="s_RushValSum (2)_2_MODELO PDP III" xfId="4913" xr:uid="{00000000-0005-0000-0000-0000BC1D0000}"/>
    <cellStyle name="s_RushValSum (2)_2_ORÇ_2009" xfId="4914" xr:uid="{00000000-0005-0000-0000-0000BD1D0000}"/>
    <cellStyle name="s_RushValSum (2)_2_Pasta2" xfId="4915" xr:uid="{00000000-0005-0000-0000-0000BE1D0000}"/>
    <cellStyle name="s_RushValSum (2)_Celtic DCF" xfId="4916" xr:uid="{00000000-0005-0000-0000-0000BF1D0000}"/>
    <cellStyle name="s_RushValSum (2)_Celtic DCF Inputs" xfId="4917" xr:uid="{00000000-0005-0000-0000-0000C01D0000}"/>
    <cellStyle name="s_RushValSum (2)_Celtic DCF Inputs_Comparativo VP FIN v1_So 2008" xfId="8699" xr:uid="{00000000-0005-0000-0000-0000C11D0000}"/>
    <cellStyle name="s_RushValSum (2)_Celtic DCF Inputs_Comparativo VP MKT 2008 v1_So 2008" xfId="8700" xr:uid="{00000000-0005-0000-0000-0000C21D0000}"/>
    <cellStyle name="s_RushValSum (2)_Celtic DCF Inputs_Comparativo VP TEC 2008 v1_So 2008" xfId="8701" xr:uid="{00000000-0005-0000-0000-0000C31D0000}"/>
    <cellStyle name="s_RushValSum (2)_Celtic DCF Inputs_Comparativo VP TEC 2008_Luiz Sergio" xfId="8702" xr:uid="{00000000-0005-0000-0000-0000C41D0000}"/>
    <cellStyle name="s_RushValSum (2)_Celtic DCF Inputs_Cópia de Modelo - Fluxo de Caixa Orcamento 09052009_V36_3" xfId="4918" xr:uid="{00000000-0005-0000-0000-0000C51D0000}"/>
    <cellStyle name="s_RushValSum (2)_Celtic DCF Inputs_Fluxo de Caixa Orcamento FINAL_13052009" xfId="4919" xr:uid="{00000000-0005-0000-0000-0000C61D0000}"/>
    <cellStyle name="s_RushValSum (2)_Celtic DCF Inputs_FM_dummyV4" xfId="4920" xr:uid="{00000000-0005-0000-0000-0000C71D0000}"/>
    <cellStyle name="s_RushValSum (2)_Celtic DCF Inputs_lalur" xfId="4921" xr:uid="{00000000-0005-0000-0000-0000C81D0000}"/>
    <cellStyle name="s_RushValSum (2)_Celtic DCF Inputs_Leasing_V3" xfId="4922" xr:uid="{00000000-0005-0000-0000-0000C91D0000}"/>
    <cellStyle name="s_RushValSum (2)_Celtic DCF Inputs_MODELO PDP III" xfId="4923" xr:uid="{00000000-0005-0000-0000-0000CA1D0000}"/>
    <cellStyle name="s_RushValSum (2)_Celtic DCF Inputs_ORÇ_2009" xfId="4924" xr:uid="{00000000-0005-0000-0000-0000CB1D0000}"/>
    <cellStyle name="s_RushValSum (2)_Celtic DCF Inputs_Pasta2" xfId="4925" xr:uid="{00000000-0005-0000-0000-0000CC1D0000}"/>
    <cellStyle name="s_RushValSum (2)_Celtic DCF_Comparativo VP FIN v1_So 2008" xfId="8703" xr:uid="{00000000-0005-0000-0000-0000CD1D0000}"/>
    <cellStyle name="s_RushValSum (2)_Celtic DCF_Comparativo VP MKT 2008 v1_So 2008" xfId="8704" xr:uid="{00000000-0005-0000-0000-0000CE1D0000}"/>
    <cellStyle name="s_RushValSum (2)_Celtic DCF_Comparativo VP TEC 2008 v1_So 2008" xfId="8705" xr:uid="{00000000-0005-0000-0000-0000CF1D0000}"/>
    <cellStyle name="s_RushValSum (2)_Celtic DCF_Comparativo VP TEC 2008_Luiz Sergio" xfId="8706" xr:uid="{00000000-0005-0000-0000-0000D01D0000}"/>
    <cellStyle name="s_RushValSum (2)_Celtic DCF_Cópia de Modelo - Fluxo de Caixa Orcamento 09052009_V36_3" xfId="4926" xr:uid="{00000000-0005-0000-0000-0000D11D0000}"/>
    <cellStyle name="s_RushValSum (2)_Celtic DCF_Fluxo de Caixa Orcamento FINAL_13052009" xfId="4927" xr:uid="{00000000-0005-0000-0000-0000D21D0000}"/>
    <cellStyle name="s_RushValSum (2)_Celtic DCF_FM_dummyV4" xfId="4928" xr:uid="{00000000-0005-0000-0000-0000D31D0000}"/>
    <cellStyle name="s_RushValSum (2)_Celtic DCF_lalur" xfId="4929" xr:uid="{00000000-0005-0000-0000-0000D41D0000}"/>
    <cellStyle name="s_RushValSum (2)_Celtic DCF_Leasing_V3" xfId="4930" xr:uid="{00000000-0005-0000-0000-0000D51D0000}"/>
    <cellStyle name="s_RushValSum (2)_Celtic DCF_MODELO PDP III" xfId="4931" xr:uid="{00000000-0005-0000-0000-0000D61D0000}"/>
    <cellStyle name="s_RushValSum (2)_Celtic DCF_ORÇ_2009" xfId="4932" xr:uid="{00000000-0005-0000-0000-0000D71D0000}"/>
    <cellStyle name="s_RushValSum (2)_Celtic DCF_Pasta2" xfId="4933" xr:uid="{00000000-0005-0000-0000-0000D81D0000}"/>
    <cellStyle name="s_RushValSum (2)_Comparativo VP FIN v1_So 2008" xfId="8707" xr:uid="{00000000-0005-0000-0000-0000D91D0000}"/>
    <cellStyle name="s_RushValSum (2)_Comparativo VP MKT 2008 v1_So 2008" xfId="8708" xr:uid="{00000000-0005-0000-0000-0000DA1D0000}"/>
    <cellStyle name="s_RushValSum (2)_Comparativo VP TEC 2008 v1_So 2008" xfId="8709" xr:uid="{00000000-0005-0000-0000-0000DB1D0000}"/>
    <cellStyle name="s_RushValSum (2)_Comparativo VP TEC 2008_Luiz Sergio" xfId="8710" xr:uid="{00000000-0005-0000-0000-0000DC1D0000}"/>
    <cellStyle name="s_RushValSum (2)_Cópia de Modelo - Fluxo de Caixa Orcamento 09052009_V36_3" xfId="4934" xr:uid="{00000000-0005-0000-0000-0000DD1D0000}"/>
    <cellStyle name="s_RushValSum (2)_Fluxo de Caixa Orcamento FINAL_13052009" xfId="4935" xr:uid="{00000000-0005-0000-0000-0000DE1D0000}"/>
    <cellStyle name="s_RushValSum (2)_FM_dummyV4" xfId="4936" xr:uid="{00000000-0005-0000-0000-0000DF1D0000}"/>
    <cellStyle name="s_RushValSum (2)_lalur" xfId="4937" xr:uid="{00000000-0005-0000-0000-0000E01D0000}"/>
    <cellStyle name="s_RushValSum (2)_Leasing_V3" xfId="4938" xr:uid="{00000000-0005-0000-0000-0000E11D0000}"/>
    <cellStyle name="s_RushValSum (2)_MODELO PDP III" xfId="4939" xr:uid="{00000000-0005-0000-0000-0000E21D0000}"/>
    <cellStyle name="s_RushValSum (2)_ORÇ_2009" xfId="4940" xr:uid="{00000000-0005-0000-0000-0000E31D0000}"/>
    <cellStyle name="s_RushValSum (2)_Pasta2" xfId="4941" xr:uid="{00000000-0005-0000-0000-0000E41D0000}"/>
    <cellStyle name="s_RushValSum (2)_Valuation Summary" xfId="4942" xr:uid="{00000000-0005-0000-0000-0000E51D0000}"/>
    <cellStyle name="s_RushValSum (2)_Valuation Summary_Comparativo VP FIN v1_So 2008" xfId="8711" xr:uid="{00000000-0005-0000-0000-0000E61D0000}"/>
    <cellStyle name="s_RushValSum (2)_Valuation Summary_Comparativo VP MKT 2008 v1_So 2008" xfId="8712" xr:uid="{00000000-0005-0000-0000-0000E71D0000}"/>
    <cellStyle name="s_RushValSum (2)_Valuation Summary_Comparativo VP TEC 2008 v1_So 2008" xfId="8713" xr:uid="{00000000-0005-0000-0000-0000E81D0000}"/>
    <cellStyle name="s_RushValSum (2)_Valuation Summary_Comparativo VP TEC 2008_Luiz Sergio" xfId="8714" xr:uid="{00000000-0005-0000-0000-0000E91D0000}"/>
    <cellStyle name="s_RushValSum (2)_Valuation Summary_Cópia de Modelo - Fluxo de Caixa Orcamento 09052009_V36_3" xfId="4943" xr:uid="{00000000-0005-0000-0000-0000EA1D0000}"/>
    <cellStyle name="s_RushValSum (2)_Valuation Summary_Fluxo de Caixa Orcamento FINAL_13052009" xfId="4944" xr:uid="{00000000-0005-0000-0000-0000EB1D0000}"/>
    <cellStyle name="s_RushValSum (2)_Valuation Summary_FM_dummyV4" xfId="4945" xr:uid="{00000000-0005-0000-0000-0000EC1D0000}"/>
    <cellStyle name="s_RushValSum (2)_Valuation Summary_lalur" xfId="4946" xr:uid="{00000000-0005-0000-0000-0000ED1D0000}"/>
    <cellStyle name="s_RushValSum (2)_Valuation Summary_Leasing_V3" xfId="4947" xr:uid="{00000000-0005-0000-0000-0000EE1D0000}"/>
    <cellStyle name="s_RushValSum (2)_Valuation Summary_MODELO PDP III" xfId="4948" xr:uid="{00000000-0005-0000-0000-0000EF1D0000}"/>
    <cellStyle name="s_RushValSum (2)_Valuation Summary_ORÇ_2009" xfId="4949" xr:uid="{00000000-0005-0000-0000-0000F01D0000}"/>
    <cellStyle name="s_RushValSum (2)_Valuation Summary_Pasta2" xfId="4950" xr:uid="{00000000-0005-0000-0000-0000F11D0000}"/>
    <cellStyle name="s_S_By_S" xfId="4951" xr:uid="{00000000-0005-0000-0000-0000F21D0000}"/>
    <cellStyle name="s_S_By_S_Comparativo VP FIN v1_So 2008" xfId="8715" xr:uid="{00000000-0005-0000-0000-0000F31D0000}"/>
    <cellStyle name="s_S_By_S_Comparativo VP MKT 2008 v1_So 2008" xfId="8716" xr:uid="{00000000-0005-0000-0000-0000F41D0000}"/>
    <cellStyle name="s_S_By_S_Comparativo VP TEC 2008 v1_So 2008" xfId="8717" xr:uid="{00000000-0005-0000-0000-0000F51D0000}"/>
    <cellStyle name="s_S_By_S_Comparativo VP TEC 2008_Luiz Sergio" xfId="8718" xr:uid="{00000000-0005-0000-0000-0000F61D0000}"/>
    <cellStyle name="s_S_By_S_Cópia de Modelo - Fluxo de Caixa Orcamento 09052009_V36_3" xfId="4952" xr:uid="{00000000-0005-0000-0000-0000F71D0000}"/>
    <cellStyle name="s_S_By_S_Fluxo de Caixa Orcamento FINAL_13052009" xfId="4953" xr:uid="{00000000-0005-0000-0000-0000F81D0000}"/>
    <cellStyle name="s_S_By_S_FM_dummyV4" xfId="4954" xr:uid="{00000000-0005-0000-0000-0000F91D0000}"/>
    <cellStyle name="s_S_By_S_lalur" xfId="4955" xr:uid="{00000000-0005-0000-0000-0000FA1D0000}"/>
    <cellStyle name="s_S_By_S_Leasing_V3" xfId="4956" xr:uid="{00000000-0005-0000-0000-0000FB1D0000}"/>
    <cellStyle name="s_S_By_S_MODELO PDP III" xfId="4957" xr:uid="{00000000-0005-0000-0000-0000FC1D0000}"/>
    <cellStyle name="s_S_By_S_ORÇ_2009" xfId="4958" xr:uid="{00000000-0005-0000-0000-0000FD1D0000}"/>
    <cellStyle name="s_S_By_S_Pasta2" xfId="4959" xr:uid="{00000000-0005-0000-0000-0000FE1D0000}"/>
    <cellStyle name="s_S_By_S_Q2 pipeline" xfId="4960" xr:uid="{00000000-0005-0000-0000-0000FF1D0000}"/>
    <cellStyle name="s_S_By_S_Q2 pipeline 2" xfId="8719" xr:uid="{00000000-0005-0000-0000-0000001E0000}"/>
    <cellStyle name="s_S_By_S_Q2 pipeline_Cópia de Modelo - Fluxo de Caixa Orcamento 09052009_V36_3" xfId="4961" xr:uid="{00000000-0005-0000-0000-0000011E0000}"/>
    <cellStyle name="s_S_By_S_Q2 pipeline_Cópia de Modelo - Fluxo de Caixa Orcamento 09052009_V36_3 2" xfId="8720" xr:uid="{00000000-0005-0000-0000-0000021E0000}"/>
    <cellStyle name="s_S_By_S_Q2 pipeline_Fluxo de Caixa Orcamento FINAL_13052009" xfId="4962" xr:uid="{00000000-0005-0000-0000-0000031E0000}"/>
    <cellStyle name="s_S_By_S_Q2 pipeline_Fluxo de Caixa Orcamento FINAL_13052009 2" xfId="8721" xr:uid="{00000000-0005-0000-0000-0000041E0000}"/>
    <cellStyle name="s_S_By_S_Q2 pipeline_FM_dummyV4" xfId="4963" xr:uid="{00000000-0005-0000-0000-0000051E0000}"/>
    <cellStyle name="s_S_By_S_Q2 pipeline_lalur" xfId="4964" xr:uid="{00000000-0005-0000-0000-0000061E0000}"/>
    <cellStyle name="s_S_By_S_Q2 pipeline_Leasing_V3" xfId="4965" xr:uid="{00000000-0005-0000-0000-0000071E0000}"/>
    <cellStyle name="s_S_By_S_Q2 pipeline_MODELO PDP III" xfId="4966" xr:uid="{00000000-0005-0000-0000-0000081E0000}"/>
    <cellStyle name="s_S_By_S_Q2 pipeline_ORÇ_2009" xfId="4967" xr:uid="{00000000-0005-0000-0000-0000091E0000}"/>
    <cellStyle name="s_S_By_S_Q2 pipeline_ORÇ_2009 2" xfId="8722" xr:uid="{00000000-0005-0000-0000-00000A1E0000}"/>
    <cellStyle name="s_S_By_S_Q2 pipeline_Pasta2" xfId="4968" xr:uid="{00000000-0005-0000-0000-00000B1E0000}"/>
    <cellStyle name="s_S_By_S_Q2 pipeline_Pasta2 2" xfId="8723" xr:uid="{00000000-0005-0000-0000-00000C1E0000}"/>
    <cellStyle name="s_Schedules" xfId="4969" xr:uid="{00000000-0005-0000-0000-00000D1E0000}"/>
    <cellStyle name="s_Schedules_1" xfId="4970" xr:uid="{00000000-0005-0000-0000-00000E1E0000}"/>
    <cellStyle name="s_Schedules_1_AM0909" xfId="4971" xr:uid="{00000000-0005-0000-0000-00000F1E0000}"/>
    <cellStyle name="s_Schedules_1_AM0909_Comparativo VP FIN v1_So 2008" xfId="8724" xr:uid="{00000000-0005-0000-0000-0000101E0000}"/>
    <cellStyle name="s_Schedules_1_AM0909_Comparativo VP MKT 2008 v1_So 2008" xfId="8725" xr:uid="{00000000-0005-0000-0000-0000111E0000}"/>
    <cellStyle name="s_Schedules_1_AM0909_Comparativo VP TEC 2008 v1_So 2008" xfId="8726" xr:uid="{00000000-0005-0000-0000-0000121E0000}"/>
    <cellStyle name="s_Schedules_1_AM0909_Comparativo VP TEC 2008_Luiz Sergio" xfId="8727" xr:uid="{00000000-0005-0000-0000-0000131E0000}"/>
    <cellStyle name="s_Schedules_1_AM0909_Cópia de Modelo - Fluxo de Caixa Orcamento 09052009_V36_3" xfId="4972" xr:uid="{00000000-0005-0000-0000-0000141E0000}"/>
    <cellStyle name="s_Schedules_1_AM0909_Fluxo de Caixa Orcamento FINAL_13052009" xfId="4973" xr:uid="{00000000-0005-0000-0000-0000151E0000}"/>
    <cellStyle name="s_Schedules_1_AM0909_FM_dummyV4" xfId="4974" xr:uid="{00000000-0005-0000-0000-0000161E0000}"/>
    <cellStyle name="s_Schedules_1_AM0909_lalur" xfId="4975" xr:uid="{00000000-0005-0000-0000-0000171E0000}"/>
    <cellStyle name="s_Schedules_1_AM0909_Leasing_V3" xfId="4976" xr:uid="{00000000-0005-0000-0000-0000181E0000}"/>
    <cellStyle name="s_Schedules_1_AM0909_MODELO PDP III" xfId="4977" xr:uid="{00000000-0005-0000-0000-0000191E0000}"/>
    <cellStyle name="s_Schedules_1_AM0909_ORÇ_2009" xfId="4978" xr:uid="{00000000-0005-0000-0000-00001A1E0000}"/>
    <cellStyle name="s_Schedules_1_AM0909_Pasta2" xfId="4979" xr:uid="{00000000-0005-0000-0000-00001B1E0000}"/>
    <cellStyle name="s_Schedules_1_Brenner" xfId="4980" xr:uid="{00000000-0005-0000-0000-00001C1E0000}"/>
    <cellStyle name="s_Schedules_1_Brenner_Comparativo VP FIN v1_So 2008" xfId="8728" xr:uid="{00000000-0005-0000-0000-00001D1E0000}"/>
    <cellStyle name="s_Schedules_1_Brenner_Comparativo VP MKT 2008 v1_So 2008" xfId="8729" xr:uid="{00000000-0005-0000-0000-00001E1E0000}"/>
    <cellStyle name="s_Schedules_1_Brenner_Comparativo VP TEC 2008 v1_So 2008" xfId="8730" xr:uid="{00000000-0005-0000-0000-00001F1E0000}"/>
    <cellStyle name="s_Schedules_1_Brenner_Comparativo VP TEC 2008_Luiz Sergio" xfId="8731" xr:uid="{00000000-0005-0000-0000-0000201E0000}"/>
    <cellStyle name="s_Schedules_1_Brenner_Cópia de Modelo - Fluxo de Caixa Orcamento 09052009_V36_3" xfId="4981" xr:uid="{00000000-0005-0000-0000-0000211E0000}"/>
    <cellStyle name="s_Schedules_1_Brenner_Fluxo de Caixa Orcamento FINAL_13052009" xfId="4982" xr:uid="{00000000-0005-0000-0000-0000221E0000}"/>
    <cellStyle name="s_Schedules_1_Brenner_FM_dummyV4" xfId="4983" xr:uid="{00000000-0005-0000-0000-0000231E0000}"/>
    <cellStyle name="s_Schedules_1_Brenner_lalur" xfId="4984" xr:uid="{00000000-0005-0000-0000-0000241E0000}"/>
    <cellStyle name="s_Schedules_1_Brenner_Leasing_V3" xfId="4985" xr:uid="{00000000-0005-0000-0000-0000251E0000}"/>
    <cellStyle name="s_Schedules_1_Brenner_MODELO PDP III" xfId="4986" xr:uid="{00000000-0005-0000-0000-0000261E0000}"/>
    <cellStyle name="s_Schedules_1_Brenner_ORÇ_2009" xfId="4987" xr:uid="{00000000-0005-0000-0000-0000271E0000}"/>
    <cellStyle name="s_Schedules_1_Brenner_Pasta2" xfId="4988" xr:uid="{00000000-0005-0000-0000-0000281E0000}"/>
    <cellStyle name="s_Schedules_1_Comparativo VP FIN v1_So 2008" xfId="8732" xr:uid="{00000000-0005-0000-0000-0000291E0000}"/>
    <cellStyle name="s_Schedules_1_Comparativo VP MKT 2008 v1_So 2008" xfId="8733" xr:uid="{00000000-0005-0000-0000-00002A1E0000}"/>
    <cellStyle name="s_Schedules_1_Comparativo VP TEC 2008 v1_So 2008" xfId="8734" xr:uid="{00000000-0005-0000-0000-00002B1E0000}"/>
    <cellStyle name="s_Schedules_1_Comparativo VP TEC 2008_Luiz Sergio" xfId="8735" xr:uid="{00000000-0005-0000-0000-00002C1E0000}"/>
    <cellStyle name="s_Schedules_1_Cópia de Modelo - Fluxo de Caixa Orcamento 09052009_V36_3" xfId="4989" xr:uid="{00000000-0005-0000-0000-00002D1E0000}"/>
    <cellStyle name="s_Schedules_1_Fluxo de Caixa Orcamento FINAL_13052009" xfId="4990" xr:uid="{00000000-0005-0000-0000-00002E1E0000}"/>
    <cellStyle name="s_Schedules_1_FM_dummyV4" xfId="4991" xr:uid="{00000000-0005-0000-0000-00002F1E0000}"/>
    <cellStyle name="s_Schedules_1_lalur" xfId="4992" xr:uid="{00000000-0005-0000-0000-0000301E0000}"/>
    <cellStyle name="s_Schedules_1_Leasing_V3" xfId="4993" xr:uid="{00000000-0005-0000-0000-0000311E0000}"/>
    <cellStyle name="s_Schedules_1_MODELO PDP III" xfId="4994" xr:uid="{00000000-0005-0000-0000-0000321E0000}"/>
    <cellStyle name="s_Schedules_1_ORÇ_2009" xfId="4995" xr:uid="{00000000-0005-0000-0000-0000331E0000}"/>
    <cellStyle name="s_Schedules_1_Pasta2" xfId="4996" xr:uid="{00000000-0005-0000-0000-0000341E0000}"/>
    <cellStyle name="s_Schedules_2" xfId="4997" xr:uid="{00000000-0005-0000-0000-0000351E0000}"/>
    <cellStyle name="s_Schedules_2_Comparativo VP FIN v1_So 2008" xfId="8736" xr:uid="{00000000-0005-0000-0000-0000361E0000}"/>
    <cellStyle name="s_Schedules_2_Comparativo VP MKT 2008 v1_So 2008" xfId="8737" xr:uid="{00000000-0005-0000-0000-0000371E0000}"/>
    <cellStyle name="s_Schedules_2_Comparativo VP TEC 2008 v1_So 2008" xfId="8738" xr:uid="{00000000-0005-0000-0000-0000381E0000}"/>
    <cellStyle name="s_Schedules_2_Comparativo VP TEC 2008_Luiz Sergio" xfId="8739" xr:uid="{00000000-0005-0000-0000-0000391E0000}"/>
    <cellStyle name="s_Schedules_2_Cópia de Modelo - Fluxo de Caixa Orcamento 09052009_V36_3" xfId="4998" xr:uid="{00000000-0005-0000-0000-00003A1E0000}"/>
    <cellStyle name="s_Schedules_2_Fluxo de Caixa Orcamento FINAL_13052009" xfId="4999" xr:uid="{00000000-0005-0000-0000-00003B1E0000}"/>
    <cellStyle name="s_Schedules_2_FM_dummyV4" xfId="5000" xr:uid="{00000000-0005-0000-0000-00003C1E0000}"/>
    <cellStyle name="s_Schedules_2_lalur" xfId="5001" xr:uid="{00000000-0005-0000-0000-00003D1E0000}"/>
    <cellStyle name="s_Schedules_2_Leasing_V3" xfId="5002" xr:uid="{00000000-0005-0000-0000-00003E1E0000}"/>
    <cellStyle name="s_Schedules_2_MODELO PDP III" xfId="5003" xr:uid="{00000000-0005-0000-0000-00003F1E0000}"/>
    <cellStyle name="s_Schedules_2_ORÇ_2009" xfId="5004" xr:uid="{00000000-0005-0000-0000-0000401E0000}"/>
    <cellStyle name="s_Schedules_2_Pasta2" xfId="5005" xr:uid="{00000000-0005-0000-0000-0000411E0000}"/>
    <cellStyle name="s_Schedules_AM0909" xfId="5006" xr:uid="{00000000-0005-0000-0000-0000421E0000}"/>
    <cellStyle name="s_Schedules_AM0909_Comparativo VP FIN v1_So 2008" xfId="8740" xr:uid="{00000000-0005-0000-0000-0000431E0000}"/>
    <cellStyle name="s_Schedules_AM0909_Comparativo VP MKT 2008 v1_So 2008" xfId="8741" xr:uid="{00000000-0005-0000-0000-0000441E0000}"/>
    <cellStyle name="s_Schedules_AM0909_Comparativo VP TEC 2008 v1_So 2008" xfId="8742" xr:uid="{00000000-0005-0000-0000-0000451E0000}"/>
    <cellStyle name="s_Schedules_AM0909_Comparativo VP TEC 2008_Luiz Sergio" xfId="8743" xr:uid="{00000000-0005-0000-0000-0000461E0000}"/>
    <cellStyle name="s_Schedules_AM0909_Cópia de Modelo - Fluxo de Caixa Orcamento 09052009_V36_3" xfId="5007" xr:uid="{00000000-0005-0000-0000-0000471E0000}"/>
    <cellStyle name="s_Schedules_AM0909_Fluxo de Caixa Orcamento FINAL_13052009" xfId="5008" xr:uid="{00000000-0005-0000-0000-0000481E0000}"/>
    <cellStyle name="s_Schedules_AM0909_FM_dummyV4" xfId="5009" xr:uid="{00000000-0005-0000-0000-0000491E0000}"/>
    <cellStyle name="s_Schedules_AM0909_lalur" xfId="5010" xr:uid="{00000000-0005-0000-0000-00004A1E0000}"/>
    <cellStyle name="s_Schedules_AM0909_Leasing_V3" xfId="5011" xr:uid="{00000000-0005-0000-0000-00004B1E0000}"/>
    <cellStyle name="s_Schedules_AM0909_MODELO PDP III" xfId="5012" xr:uid="{00000000-0005-0000-0000-00004C1E0000}"/>
    <cellStyle name="s_Schedules_AM0909_ORÇ_2009" xfId="5013" xr:uid="{00000000-0005-0000-0000-00004D1E0000}"/>
    <cellStyle name="s_Schedules_AM0909_Pasta2" xfId="5014" xr:uid="{00000000-0005-0000-0000-00004E1E0000}"/>
    <cellStyle name="s_Schedules_Brenner" xfId="5015" xr:uid="{00000000-0005-0000-0000-00004F1E0000}"/>
    <cellStyle name="s_Schedules_Brenner_Comparativo VP FIN v1_So 2008" xfId="8744" xr:uid="{00000000-0005-0000-0000-0000501E0000}"/>
    <cellStyle name="s_Schedules_Brenner_Comparativo VP MKT 2008 v1_So 2008" xfId="8745" xr:uid="{00000000-0005-0000-0000-0000511E0000}"/>
    <cellStyle name="s_Schedules_Brenner_Comparativo VP TEC 2008 v1_So 2008" xfId="8746" xr:uid="{00000000-0005-0000-0000-0000521E0000}"/>
    <cellStyle name="s_Schedules_Brenner_Comparativo VP TEC 2008_Luiz Sergio" xfId="8747" xr:uid="{00000000-0005-0000-0000-0000531E0000}"/>
    <cellStyle name="s_Schedules_Brenner_Cópia de Modelo - Fluxo de Caixa Orcamento 09052009_V36_3" xfId="5016" xr:uid="{00000000-0005-0000-0000-0000541E0000}"/>
    <cellStyle name="s_Schedules_Brenner_Fluxo de Caixa Orcamento FINAL_13052009" xfId="5017" xr:uid="{00000000-0005-0000-0000-0000551E0000}"/>
    <cellStyle name="s_Schedules_Brenner_FM_dummyV4" xfId="5018" xr:uid="{00000000-0005-0000-0000-0000561E0000}"/>
    <cellStyle name="s_Schedules_Brenner_lalur" xfId="5019" xr:uid="{00000000-0005-0000-0000-0000571E0000}"/>
    <cellStyle name="s_Schedules_Brenner_Leasing_V3" xfId="5020" xr:uid="{00000000-0005-0000-0000-0000581E0000}"/>
    <cellStyle name="s_Schedules_Brenner_MODELO PDP III" xfId="5021" xr:uid="{00000000-0005-0000-0000-0000591E0000}"/>
    <cellStyle name="s_Schedules_Brenner_ORÇ_2009" xfId="5022" xr:uid="{00000000-0005-0000-0000-00005A1E0000}"/>
    <cellStyle name="s_Schedules_Brenner_Pasta2" xfId="5023" xr:uid="{00000000-0005-0000-0000-00005B1E0000}"/>
    <cellStyle name="s_Schedules_Comparativo VP FIN v1_So 2008" xfId="8748" xr:uid="{00000000-0005-0000-0000-00005C1E0000}"/>
    <cellStyle name="s_Schedules_Comparativo VP MKT 2008 v1_So 2008" xfId="8749" xr:uid="{00000000-0005-0000-0000-00005D1E0000}"/>
    <cellStyle name="s_Schedules_Comparativo VP TEC 2008 v1_So 2008" xfId="8750" xr:uid="{00000000-0005-0000-0000-00005E1E0000}"/>
    <cellStyle name="s_Schedules_Comparativo VP TEC 2008_Luiz Sergio" xfId="8751" xr:uid="{00000000-0005-0000-0000-00005F1E0000}"/>
    <cellStyle name="s_Schedules_Cópia de Modelo - Fluxo de Caixa Orcamento 09052009_V36_3" xfId="5024" xr:uid="{00000000-0005-0000-0000-0000601E0000}"/>
    <cellStyle name="s_Schedules_Fluxo de Caixa Orcamento FINAL_13052009" xfId="5025" xr:uid="{00000000-0005-0000-0000-0000611E0000}"/>
    <cellStyle name="s_Schedules_FM_dummyV4" xfId="5026" xr:uid="{00000000-0005-0000-0000-0000621E0000}"/>
    <cellStyle name="s_Schedules_lalur" xfId="5027" xr:uid="{00000000-0005-0000-0000-0000631E0000}"/>
    <cellStyle name="s_Schedules_Leasing_V3" xfId="5028" xr:uid="{00000000-0005-0000-0000-0000641E0000}"/>
    <cellStyle name="s_Schedules_MODELO PDP III" xfId="5029" xr:uid="{00000000-0005-0000-0000-0000651E0000}"/>
    <cellStyle name="s_Schedules_ORÇ_2009" xfId="5030" xr:uid="{00000000-0005-0000-0000-0000661E0000}"/>
    <cellStyle name="s_Schedules_Pasta2" xfId="5031" xr:uid="{00000000-0005-0000-0000-0000671E0000}"/>
    <cellStyle name="s_Sheet5" xfId="5032" xr:uid="{00000000-0005-0000-0000-0000681E0000}"/>
    <cellStyle name="s_Sheet5_Comparativo VP FIN v1_So 2008" xfId="8752" xr:uid="{00000000-0005-0000-0000-0000691E0000}"/>
    <cellStyle name="s_Sheet5_Comparativo VP MKT 2008 v1_So 2008" xfId="8753" xr:uid="{00000000-0005-0000-0000-00006A1E0000}"/>
    <cellStyle name="s_Sheet5_Comparativo VP TEC 2008 v1_So 2008" xfId="8754" xr:uid="{00000000-0005-0000-0000-00006B1E0000}"/>
    <cellStyle name="s_Sheet5_Comparativo VP TEC 2008_Luiz Sergio" xfId="8755" xr:uid="{00000000-0005-0000-0000-00006C1E0000}"/>
    <cellStyle name="s_Sheet5_Cópia de Modelo - Fluxo de Caixa Orcamento 09052009_V36_3" xfId="5033" xr:uid="{00000000-0005-0000-0000-00006D1E0000}"/>
    <cellStyle name="s_Sheet5_Fluxo de Caixa Orcamento FINAL_13052009" xfId="5034" xr:uid="{00000000-0005-0000-0000-00006E1E0000}"/>
    <cellStyle name="s_Sheet5_FM_dummyV4" xfId="5035" xr:uid="{00000000-0005-0000-0000-00006F1E0000}"/>
    <cellStyle name="s_Sheet5_lalur" xfId="5036" xr:uid="{00000000-0005-0000-0000-0000701E0000}"/>
    <cellStyle name="s_Sheet5_Leasing_V3" xfId="5037" xr:uid="{00000000-0005-0000-0000-0000711E0000}"/>
    <cellStyle name="s_Sheet5_MODELO PDP III" xfId="5038" xr:uid="{00000000-0005-0000-0000-0000721E0000}"/>
    <cellStyle name="s_Sheet5_ORÇ_2009" xfId="5039" xr:uid="{00000000-0005-0000-0000-0000731E0000}"/>
    <cellStyle name="s_Sheet5_Pasta2" xfId="5040" xr:uid="{00000000-0005-0000-0000-0000741E0000}"/>
    <cellStyle name="s_Sheet5_Q2 pipeline" xfId="5041" xr:uid="{00000000-0005-0000-0000-0000751E0000}"/>
    <cellStyle name="s_Sheet5_Q2 pipeline 2" xfId="8756" xr:uid="{00000000-0005-0000-0000-0000761E0000}"/>
    <cellStyle name="s_Sheet5_Q2 pipeline_Cópia de Modelo - Fluxo de Caixa Orcamento 09052009_V36_3" xfId="5042" xr:uid="{00000000-0005-0000-0000-0000771E0000}"/>
    <cellStyle name="s_Sheet5_Q2 pipeline_Cópia de Modelo - Fluxo de Caixa Orcamento 09052009_V36_3 2" xfId="8757" xr:uid="{00000000-0005-0000-0000-0000781E0000}"/>
    <cellStyle name="s_Sheet5_Q2 pipeline_Fluxo de Caixa Orcamento FINAL_13052009" xfId="5043" xr:uid="{00000000-0005-0000-0000-0000791E0000}"/>
    <cellStyle name="s_Sheet5_Q2 pipeline_Fluxo de Caixa Orcamento FINAL_13052009 2" xfId="8758" xr:uid="{00000000-0005-0000-0000-00007A1E0000}"/>
    <cellStyle name="s_Sheet5_Q2 pipeline_FM_dummyV4" xfId="5044" xr:uid="{00000000-0005-0000-0000-00007B1E0000}"/>
    <cellStyle name="s_Sheet5_Q2 pipeline_lalur" xfId="5045" xr:uid="{00000000-0005-0000-0000-00007C1E0000}"/>
    <cellStyle name="s_Sheet5_Q2 pipeline_Leasing_V3" xfId="5046" xr:uid="{00000000-0005-0000-0000-00007D1E0000}"/>
    <cellStyle name="s_Sheet5_Q2 pipeline_MODELO PDP III" xfId="5047" xr:uid="{00000000-0005-0000-0000-00007E1E0000}"/>
    <cellStyle name="s_Sheet5_Q2 pipeline_ORÇ_2009" xfId="5048" xr:uid="{00000000-0005-0000-0000-00007F1E0000}"/>
    <cellStyle name="s_Sheet5_Q2 pipeline_ORÇ_2009 2" xfId="8759" xr:uid="{00000000-0005-0000-0000-0000801E0000}"/>
    <cellStyle name="s_Sheet5_Q2 pipeline_Pasta2" xfId="5049" xr:uid="{00000000-0005-0000-0000-0000811E0000}"/>
    <cellStyle name="s_Sheet5_Q2 pipeline_Pasta2 2" xfId="8760" xr:uid="{00000000-0005-0000-0000-0000821E0000}"/>
    <cellStyle name="s_Standalone" xfId="5050" xr:uid="{00000000-0005-0000-0000-0000831E0000}"/>
    <cellStyle name="s_Standalone_1" xfId="5051" xr:uid="{00000000-0005-0000-0000-0000841E0000}"/>
    <cellStyle name="s_Standalone_1_Comparativo VP FIN v1_So 2008" xfId="8761" xr:uid="{00000000-0005-0000-0000-0000851E0000}"/>
    <cellStyle name="s_Standalone_1_Comparativo VP MKT 2008 v1_So 2008" xfId="8762" xr:uid="{00000000-0005-0000-0000-0000861E0000}"/>
    <cellStyle name="s_Standalone_1_Comparativo VP TEC 2008 v1_So 2008" xfId="8763" xr:uid="{00000000-0005-0000-0000-0000871E0000}"/>
    <cellStyle name="s_Standalone_1_Comparativo VP TEC 2008_Luiz Sergio" xfId="8764" xr:uid="{00000000-0005-0000-0000-0000881E0000}"/>
    <cellStyle name="s_Standalone_1_Cópia de Modelo - Fluxo de Caixa Orcamento 09052009_V36_3" xfId="5052" xr:uid="{00000000-0005-0000-0000-0000891E0000}"/>
    <cellStyle name="s_Standalone_1_Fluxo de Caixa Orcamento FINAL_13052009" xfId="5053" xr:uid="{00000000-0005-0000-0000-00008A1E0000}"/>
    <cellStyle name="s_Standalone_1_FM_dummyV4" xfId="5054" xr:uid="{00000000-0005-0000-0000-00008B1E0000}"/>
    <cellStyle name="s_Standalone_1_lalur" xfId="5055" xr:uid="{00000000-0005-0000-0000-00008C1E0000}"/>
    <cellStyle name="s_Standalone_1_Leasing_V3" xfId="5056" xr:uid="{00000000-0005-0000-0000-00008D1E0000}"/>
    <cellStyle name="s_Standalone_1_MODELO PDP III" xfId="5057" xr:uid="{00000000-0005-0000-0000-00008E1E0000}"/>
    <cellStyle name="s_Standalone_1_ORÇ_2009" xfId="5058" xr:uid="{00000000-0005-0000-0000-00008F1E0000}"/>
    <cellStyle name="s_Standalone_1_Pasta2" xfId="5059" xr:uid="{00000000-0005-0000-0000-0000901E0000}"/>
    <cellStyle name="s_Standalone_2" xfId="5060" xr:uid="{00000000-0005-0000-0000-0000911E0000}"/>
    <cellStyle name="s_Standalone_2_Comparativo VP FIN v1_So 2008" xfId="8765" xr:uid="{00000000-0005-0000-0000-0000921E0000}"/>
    <cellStyle name="s_Standalone_2_Comparativo VP MKT 2008 v1_So 2008" xfId="8766" xr:uid="{00000000-0005-0000-0000-0000931E0000}"/>
    <cellStyle name="s_Standalone_2_Comparativo VP TEC 2008 v1_So 2008" xfId="8767" xr:uid="{00000000-0005-0000-0000-0000941E0000}"/>
    <cellStyle name="s_Standalone_2_Comparativo VP TEC 2008_Luiz Sergio" xfId="8768" xr:uid="{00000000-0005-0000-0000-0000951E0000}"/>
    <cellStyle name="s_Standalone_2_Cópia de Modelo - Fluxo de Caixa Orcamento 09052009_V36_3" xfId="5061" xr:uid="{00000000-0005-0000-0000-0000961E0000}"/>
    <cellStyle name="s_Standalone_2_Fluxo de Caixa Orcamento FINAL_13052009" xfId="5062" xr:uid="{00000000-0005-0000-0000-0000971E0000}"/>
    <cellStyle name="s_Standalone_2_FM_dummyV4" xfId="5063" xr:uid="{00000000-0005-0000-0000-0000981E0000}"/>
    <cellStyle name="s_Standalone_2_lalur" xfId="5064" xr:uid="{00000000-0005-0000-0000-0000991E0000}"/>
    <cellStyle name="s_Standalone_2_Leasing_V3" xfId="5065" xr:uid="{00000000-0005-0000-0000-00009A1E0000}"/>
    <cellStyle name="s_Standalone_2_MODELO PDP III" xfId="5066" xr:uid="{00000000-0005-0000-0000-00009B1E0000}"/>
    <cellStyle name="s_Standalone_2_ORÇ_2009" xfId="5067" xr:uid="{00000000-0005-0000-0000-00009C1E0000}"/>
    <cellStyle name="s_Standalone_2_Pasta2" xfId="5068" xr:uid="{00000000-0005-0000-0000-00009D1E0000}"/>
    <cellStyle name="s_Standalone_Comparativo VP FIN v1_So 2008" xfId="8769" xr:uid="{00000000-0005-0000-0000-00009E1E0000}"/>
    <cellStyle name="s_Standalone_Comparativo VP MKT 2008 v1_So 2008" xfId="8770" xr:uid="{00000000-0005-0000-0000-00009F1E0000}"/>
    <cellStyle name="s_Standalone_Comparativo VP TEC 2008 v1_So 2008" xfId="8771" xr:uid="{00000000-0005-0000-0000-0000A01E0000}"/>
    <cellStyle name="s_Standalone_Comparativo VP TEC 2008_Luiz Sergio" xfId="8772" xr:uid="{00000000-0005-0000-0000-0000A11E0000}"/>
    <cellStyle name="s_Standalone_Cópia de Modelo - Fluxo de Caixa Orcamento 09052009_V36_3" xfId="5069" xr:uid="{00000000-0005-0000-0000-0000A21E0000}"/>
    <cellStyle name="s_Standalone_Fluxo de Caixa Orcamento FINAL_13052009" xfId="5070" xr:uid="{00000000-0005-0000-0000-0000A31E0000}"/>
    <cellStyle name="s_Standalone_FM_dummyV4" xfId="5071" xr:uid="{00000000-0005-0000-0000-0000A41E0000}"/>
    <cellStyle name="s_Standalone_lalur" xfId="5072" xr:uid="{00000000-0005-0000-0000-0000A51E0000}"/>
    <cellStyle name="s_Standalone_Leasing_V3" xfId="5073" xr:uid="{00000000-0005-0000-0000-0000A61E0000}"/>
    <cellStyle name="s_Standalone_MODELO PDP III" xfId="5074" xr:uid="{00000000-0005-0000-0000-0000A71E0000}"/>
    <cellStyle name="s_Standalone_ORÇ_2009" xfId="5075" xr:uid="{00000000-0005-0000-0000-0000A81E0000}"/>
    <cellStyle name="s_Standalone_Pasta2" xfId="5076" xr:uid="{00000000-0005-0000-0000-0000A91E0000}"/>
    <cellStyle name="s_Statement Sky - Finance" xfId="5077" xr:uid="{00000000-0005-0000-0000-0000AA1E0000}"/>
    <cellStyle name="s_Stub Value" xfId="5078" xr:uid="{00000000-0005-0000-0000-0000AB1E0000}"/>
    <cellStyle name="s_Stub Value_1" xfId="5079" xr:uid="{00000000-0005-0000-0000-0000AC1E0000}"/>
    <cellStyle name="s_Stub Value_1_Comparativo VP FIN v1_So 2008" xfId="8773" xr:uid="{00000000-0005-0000-0000-0000AD1E0000}"/>
    <cellStyle name="s_Stub Value_1_Comparativo VP MKT 2008 v1_So 2008" xfId="8774" xr:uid="{00000000-0005-0000-0000-0000AE1E0000}"/>
    <cellStyle name="s_Stub Value_1_Comparativo VP TEC 2008 v1_So 2008" xfId="8775" xr:uid="{00000000-0005-0000-0000-0000AF1E0000}"/>
    <cellStyle name="s_Stub Value_1_Comparativo VP TEC 2008_Luiz Sergio" xfId="8776" xr:uid="{00000000-0005-0000-0000-0000B01E0000}"/>
    <cellStyle name="s_Stub Value_1_Cópia de Modelo - Fluxo de Caixa Orcamento 09052009_V36_3" xfId="5080" xr:uid="{00000000-0005-0000-0000-0000B11E0000}"/>
    <cellStyle name="s_Stub Value_1_Fluxo de Caixa Orcamento FINAL_13052009" xfId="5081" xr:uid="{00000000-0005-0000-0000-0000B21E0000}"/>
    <cellStyle name="s_Stub Value_1_FM_dummyV4" xfId="5082" xr:uid="{00000000-0005-0000-0000-0000B31E0000}"/>
    <cellStyle name="s_Stub Value_1_lalur" xfId="5083" xr:uid="{00000000-0005-0000-0000-0000B41E0000}"/>
    <cellStyle name="s_Stub Value_1_Leasing_V3" xfId="5084" xr:uid="{00000000-0005-0000-0000-0000B51E0000}"/>
    <cellStyle name="s_Stub Value_1_MODELO PDP III" xfId="5085" xr:uid="{00000000-0005-0000-0000-0000B61E0000}"/>
    <cellStyle name="s_Stub Value_1_ORÇ_2009" xfId="5086" xr:uid="{00000000-0005-0000-0000-0000B71E0000}"/>
    <cellStyle name="s_Stub Value_1_Pasta2" xfId="5087" xr:uid="{00000000-0005-0000-0000-0000B81E0000}"/>
    <cellStyle name="s_Stub Value_Comparativo VP FIN v1_So 2008" xfId="8777" xr:uid="{00000000-0005-0000-0000-0000B91E0000}"/>
    <cellStyle name="s_Stub Value_Comparativo VP MKT 2008 v1_So 2008" xfId="8778" xr:uid="{00000000-0005-0000-0000-0000BA1E0000}"/>
    <cellStyle name="s_Stub Value_Comparativo VP TEC 2008 v1_So 2008" xfId="8779" xr:uid="{00000000-0005-0000-0000-0000BB1E0000}"/>
    <cellStyle name="s_Stub Value_Comparativo VP TEC 2008_Luiz Sergio" xfId="8780" xr:uid="{00000000-0005-0000-0000-0000BC1E0000}"/>
    <cellStyle name="s_Stub Value_Cópia de Modelo - Fluxo de Caixa Orcamento 09052009_V36_3" xfId="5088" xr:uid="{00000000-0005-0000-0000-0000BD1E0000}"/>
    <cellStyle name="s_Stub Value_Fluxo de Caixa Orcamento FINAL_13052009" xfId="5089" xr:uid="{00000000-0005-0000-0000-0000BE1E0000}"/>
    <cellStyle name="s_Stub Value_FM_dummyV4" xfId="5090" xr:uid="{00000000-0005-0000-0000-0000BF1E0000}"/>
    <cellStyle name="s_Stub Value_lalur" xfId="5091" xr:uid="{00000000-0005-0000-0000-0000C01E0000}"/>
    <cellStyle name="s_Stub Value_Leasing_V3" xfId="5092" xr:uid="{00000000-0005-0000-0000-0000C11E0000}"/>
    <cellStyle name="s_Stub Value_MODELO PDP III" xfId="5093" xr:uid="{00000000-0005-0000-0000-0000C21E0000}"/>
    <cellStyle name="s_Stub Value_ORÇ_2009" xfId="5094" xr:uid="{00000000-0005-0000-0000-0000C31E0000}"/>
    <cellStyle name="s_Stub Value_Pasta2" xfId="5095" xr:uid="{00000000-0005-0000-0000-0000C41E0000}"/>
    <cellStyle name="s_Summary of Pro Forma (2)" xfId="5096" xr:uid="{00000000-0005-0000-0000-0000C51E0000}"/>
    <cellStyle name="s_Summary of Pro Forma (2)_1" xfId="5097" xr:uid="{00000000-0005-0000-0000-0000C61E0000}"/>
    <cellStyle name="s_Summary of Pro Forma (2)_1_Comparativo VP FIN v1_So 2008" xfId="8781" xr:uid="{00000000-0005-0000-0000-0000C71E0000}"/>
    <cellStyle name="s_Summary of Pro Forma (2)_1_Comparativo VP MKT 2008 v1_So 2008" xfId="8782" xr:uid="{00000000-0005-0000-0000-0000C81E0000}"/>
    <cellStyle name="s_Summary of Pro Forma (2)_1_Comparativo VP TEC 2008 v1_So 2008" xfId="8783" xr:uid="{00000000-0005-0000-0000-0000C91E0000}"/>
    <cellStyle name="s_Summary of Pro Forma (2)_1_Comparativo VP TEC 2008_Luiz Sergio" xfId="8784" xr:uid="{00000000-0005-0000-0000-0000CA1E0000}"/>
    <cellStyle name="s_Summary of Pro Forma (2)_1_Cópia de Modelo - Fluxo de Caixa Orcamento 09052009_V36_3" xfId="5098" xr:uid="{00000000-0005-0000-0000-0000CB1E0000}"/>
    <cellStyle name="s_Summary of Pro Forma (2)_1_Fluxo de Caixa Orcamento FINAL_13052009" xfId="5099" xr:uid="{00000000-0005-0000-0000-0000CC1E0000}"/>
    <cellStyle name="s_Summary of Pro Forma (2)_1_FM_dummyV4" xfId="5100" xr:uid="{00000000-0005-0000-0000-0000CD1E0000}"/>
    <cellStyle name="s_Summary of Pro Forma (2)_1_lalur" xfId="5101" xr:uid="{00000000-0005-0000-0000-0000CE1E0000}"/>
    <cellStyle name="s_Summary of Pro Forma (2)_1_Leasing_V3" xfId="5102" xr:uid="{00000000-0005-0000-0000-0000CF1E0000}"/>
    <cellStyle name="s_Summary of Pro Forma (2)_1_MODELO PDP III" xfId="5103" xr:uid="{00000000-0005-0000-0000-0000D01E0000}"/>
    <cellStyle name="s_Summary of Pro Forma (2)_1_ORÇ_2009" xfId="5104" xr:uid="{00000000-0005-0000-0000-0000D11E0000}"/>
    <cellStyle name="s_Summary of Pro Forma (2)_1_Pasta2" xfId="5105" xr:uid="{00000000-0005-0000-0000-0000D21E0000}"/>
    <cellStyle name="s_Summary of Pro Forma (2)_2" xfId="5106" xr:uid="{00000000-0005-0000-0000-0000D31E0000}"/>
    <cellStyle name="s_Summary of Pro Forma (2)_2_Comparativo VP FIN v1_So 2008" xfId="8785" xr:uid="{00000000-0005-0000-0000-0000D41E0000}"/>
    <cellStyle name="s_Summary of Pro Forma (2)_2_Comparativo VP MKT 2008 v1_So 2008" xfId="8786" xr:uid="{00000000-0005-0000-0000-0000D51E0000}"/>
    <cellStyle name="s_Summary of Pro Forma (2)_2_Comparativo VP TEC 2008 v1_So 2008" xfId="8787" xr:uid="{00000000-0005-0000-0000-0000D61E0000}"/>
    <cellStyle name="s_Summary of Pro Forma (2)_2_Comparativo VP TEC 2008_Luiz Sergio" xfId="8788" xr:uid="{00000000-0005-0000-0000-0000D71E0000}"/>
    <cellStyle name="s_Summary of Pro Forma (2)_2_Cópia de Modelo - Fluxo de Caixa Orcamento 09052009_V36_3" xfId="5107" xr:uid="{00000000-0005-0000-0000-0000D81E0000}"/>
    <cellStyle name="s_Summary of Pro Forma (2)_2_Fluxo de Caixa Orcamento FINAL_13052009" xfId="5108" xr:uid="{00000000-0005-0000-0000-0000D91E0000}"/>
    <cellStyle name="s_Summary of Pro Forma (2)_2_FM_dummyV4" xfId="5109" xr:uid="{00000000-0005-0000-0000-0000DA1E0000}"/>
    <cellStyle name="s_Summary of Pro Forma (2)_2_lalur" xfId="5110" xr:uid="{00000000-0005-0000-0000-0000DB1E0000}"/>
    <cellStyle name="s_Summary of Pro Forma (2)_2_Leasing_V3" xfId="5111" xr:uid="{00000000-0005-0000-0000-0000DC1E0000}"/>
    <cellStyle name="s_Summary of Pro Forma (2)_2_MODELO PDP III" xfId="5112" xr:uid="{00000000-0005-0000-0000-0000DD1E0000}"/>
    <cellStyle name="s_Summary of Pro Forma (2)_2_ORÇ_2009" xfId="5113" xr:uid="{00000000-0005-0000-0000-0000DE1E0000}"/>
    <cellStyle name="s_Summary of Pro Forma (2)_2_Pasta2" xfId="5114" xr:uid="{00000000-0005-0000-0000-0000DF1E0000}"/>
    <cellStyle name="s_Summary of Pro Forma (2)_Celtic DCF" xfId="5115" xr:uid="{00000000-0005-0000-0000-0000E01E0000}"/>
    <cellStyle name="s_Summary of Pro Forma (2)_Celtic DCF Inputs" xfId="5116" xr:uid="{00000000-0005-0000-0000-0000E11E0000}"/>
    <cellStyle name="s_Summary of Pro Forma (2)_Celtic DCF Inputs_Comparativo VP FIN v1_So 2008" xfId="8789" xr:uid="{00000000-0005-0000-0000-0000E21E0000}"/>
    <cellStyle name="s_Summary of Pro Forma (2)_Celtic DCF Inputs_Comparativo VP MKT 2008 v1_So 2008" xfId="8790" xr:uid="{00000000-0005-0000-0000-0000E31E0000}"/>
    <cellStyle name="s_Summary of Pro Forma (2)_Celtic DCF Inputs_Comparativo VP TEC 2008 v1_So 2008" xfId="8791" xr:uid="{00000000-0005-0000-0000-0000E41E0000}"/>
    <cellStyle name="s_Summary of Pro Forma (2)_Celtic DCF Inputs_Comparativo VP TEC 2008_Luiz Sergio" xfId="8792" xr:uid="{00000000-0005-0000-0000-0000E51E0000}"/>
    <cellStyle name="s_Summary of Pro Forma (2)_Celtic DCF Inputs_Cópia de Modelo - Fluxo de Caixa Orcamento 09052009_V36_3" xfId="5117" xr:uid="{00000000-0005-0000-0000-0000E61E0000}"/>
    <cellStyle name="s_Summary of Pro Forma (2)_Celtic DCF Inputs_Fluxo de Caixa Orcamento FINAL_13052009" xfId="5118" xr:uid="{00000000-0005-0000-0000-0000E71E0000}"/>
    <cellStyle name="s_Summary of Pro Forma (2)_Celtic DCF Inputs_FM_dummyV4" xfId="5119" xr:uid="{00000000-0005-0000-0000-0000E81E0000}"/>
    <cellStyle name="s_Summary of Pro Forma (2)_Celtic DCF Inputs_lalur" xfId="5120" xr:uid="{00000000-0005-0000-0000-0000E91E0000}"/>
    <cellStyle name="s_Summary of Pro Forma (2)_Celtic DCF Inputs_Leasing_V3" xfId="5121" xr:uid="{00000000-0005-0000-0000-0000EA1E0000}"/>
    <cellStyle name="s_Summary of Pro Forma (2)_Celtic DCF Inputs_MODELO PDP III" xfId="5122" xr:uid="{00000000-0005-0000-0000-0000EB1E0000}"/>
    <cellStyle name="s_Summary of Pro Forma (2)_Celtic DCF Inputs_ORÇ_2009" xfId="5123" xr:uid="{00000000-0005-0000-0000-0000EC1E0000}"/>
    <cellStyle name="s_Summary of Pro Forma (2)_Celtic DCF Inputs_Pasta2" xfId="5124" xr:uid="{00000000-0005-0000-0000-0000ED1E0000}"/>
    <cellStyle name="s_Summary of Pro Forma (2)_Celtic DCF_Comparativo VP FIN v1_So 2008" xfId="8793" xr:uid="{00000000-0005-0000-0000-0000EE1E0000}"/>
    <cellStyle name="s_Summary of Pro Forma (2)_Celtic DCF_Comparativo VP MKT 2008 v1_So 2008" xfId="8794" xr:uid="{00000000-0005-0000-0000-0000EF1E0000}"/>
    <cellStyle name="s_Summary of Pro Forma (2)_Celtic DCF_Comparativo VP TEC 2008 v1_So 2008" xfId="8795" xr:uid="{00000000-0005-0000-0000-0000F01E0000}"/>
    <cellStyle name="s_Summary of Pro Forma (2)_Celtic DCF_Comparativo VP TEC 2008_Luiz Sergio" xfId="8796" xr:uid="{00000000-0005-0000-0000-0000F11E0000}"/>
    <cellStyle name="s_Summary of Pro Forma (2)_Celtic DCF_Cópia de Modelo - Fluxo de Caixa Orcamento 09052009_V36_3" xfId="5125" xr:uid="{00000000-0005-0000-0000-0000F21E0000}"/>
    <cellStyle name="s_Summary of Pro Forma (2)_Celtic DCF_Fluxo de Caixa Orcamento FINAL_13052009" xfId="5126" xr:uid="{00000000-0005-0000-0000-0000F31E0000}"/>
    <cellStyle name="s_Summary of Pro Forma (2)_Celtic DCF_FM_dummyV4" xfId="5127" xr:uid="{00000000-0005-0000-0000-0000F41E0000}"/>
    <cellStyle name="s_Summary of Pro Forma (2)_Celtic DCF_lalur" xfId="5128" xr:uid="{00000000-0005-0000-0000-0000F51E0000}"/>
    <cellStyle name="s_Summary of Pro Forma (2)_Celtic DCF_Leasing_V3" xfId="5129" xr:uid="{00000000-0005-0000-0000-0000F61E0000}"/>
    <cellStyle name="s_Summary of Pro Forma (2)_Celtic DCF_MODELO PDP III" xfId="5130" xr:uid="{00000000-0005-0000-0000-0000F71E0000}"/>
    <cellStyle name="s_Summary of Pro Forma (2)_Celtic DCF_ORÇ_2009" xfId="5131" xr:uid="{00000000-0005-0000-0000-0000F81E0000}"/>
    <cellStyle name="s_Summary of Pro Forma (2)_Celtic DCF_Pasta2" xfId="5132" xr:uid="{00000000-0005-0000-0000-0000F91E0000}"/>
    <cellStyle name="s_Summary of Pro Forma (2)_Comparativo VP FIN v1_So 2008" xfId="8797" xr:uid="{00000000-0005-0000-0000-0000FA1E0000}"/>
    <cellStyle name="s_Summary of Pro Forma (2)_Comparativo VP MKT 2008 v1_So 2008" xfId="8798" xr:uid="{00000000-0005-0000-0000-0000FB1E0000}"/>
    <cellStyle name="s_Summary of Pro Forma (2)_Comparativo VP TEC 2008 v1_So 2008" xfId="8799" xr:uid="{00000000-0005-0000-0000-0000FC1E0000}"/>
    <cellStyle name="s_Summary of Pro Forma (2)_Comparativo VP TEC 2008_Luiz Sergio" xfId="8800" xr:uid="{00000000-0005-0000-0000-0000FD1E0000}"/>
    <cellStyle name="s_Summary of Pro Forma (2)_Cópia de Modelo - Fluxo de Caixa Orcamento 09052009_V36_3" xfId="5133" xr:uid="{00000000-0005-0000-0000-0000FE1E0000}"/>
    <cellStyle name="s_Summary of Pro Forma (2)_Fluxo de Caixa Orcamento FINAL_13052009" xfId="5134" xr:uid="{00000000-0005-0000-0000-0000FF1E0000}"/>
    <cellStyle name="s_Summary of Pro Forma (2)_FM_dummyV4" xfId="5135" xr:uid="{00000000-0005-0000-0000-0000001F0000}"/>
    <cellStyle name="s_Summary of Pro Forma (2)_lalur" xfId="5136" xr:uid="{00000000-0005-0000-0000-0000011F0000}"/>
    <cellStyle name="s_Summary of Pro Forma (2)_Leasing_V3" xfId="5137" xr:uid="{00000000-0005-0000-0000-0000021F0000}"/>
    <cellStyle name="s_Summary of Pro Forma (2)_MODELO PDP III" xfId="5138" xr:uid="{00000000-0005-0000-0000-0000031F0000}"/>
    <cellStyle name="s_Summary of Pro Forma (2)_ORÇ_2009" xfId="5139" xr:uid="{00000000-0005-0000-0000-0000041F0000}"/>
    <cellStyle name="s_Summary of Pro Forma (2)_Pasta2" xfId="5140" xr:uid="{00000000-0005-0000-0000-0000051F0000}"/>
    <cellStyle name="s_Summary of Pro Forma (2)_Valuation Summary" xfId="5141" xr:uid="{00000000-0005-0000-0000-0000061F0000}"/>
    <cellStyle name="s_Summary of Pro Forma (2)_Valuation Summary_Comparativo VP FIN v1_So 2008" xfId="8801" xr:uid="{00000000-0005-0000-0000-0000071F0000}"/>
    <cellStyle name="s_Summary of Pro Forma (2)_Valuation Summary_Comparativo VP MKT 2008 v1_So 2008" xfId="8802" xr:uid="{00000000-0005-0000-0000-0000081F0000}"/>
    <cellStyle name="s_Summary of Pro Forma (2)_Valuation Summary_Comparativo VP TEC 2008 v1_So 2008" xfId="8803" xr:uid="{00000000-0005-0000-0000-0000091F0000}"/>
    <cellStyle name="s_Summary of Pro Forma (2)_Valuation Summary_Comparativo VP TEC 2008_Luiz Sergio" xfId="8804" xr:uid="{00000000-0005-0000-0000-00000A1F0000}"/>
    <cellStyle name="s_Summary of Pro Forma (2)_Valuation Summary_Cópia de Modelo - Fluxo de Caixa Orcamento 09052009_V36_3" xfId="5142" xr:uid="{00000000-0005-0000-0000-00000B1F0000}"/>
    <cellStyle name="s_Summary of Pro Forma (2)_Valuation Summary_Fluxo de Caixa Orcamento FINAL_13052009" xfId="5143" xr:uid="{00000000-0005-0000-0000-00000C1F0000}"/>
    <cellStyle name="s_Summary of Pro Forma (2)_Valuation Summary_FM_dummyV4" xfId="5144" xr:uid="{00000000-0005-0000-0000-00000D1F0000}"/>
    <cellStyle name="s_Summary of Pro Forma (2)_Valuation Summary_lalur" xfId="5145" xr:uid="{00000000-0005-0000-0000-00000E1F0000}"/>
    <cellStyle name="s_Summary of Pro Forma (2)_Valuation Summary_Leasing_V3" xfId="5146" xr:uid="{00000000-0005-0000-0000-00000F1F0000}"/>
    <cellStyle name="s_Summary of Pro Forma (2)_Valuation Summary_MODELO PDP III" xfId="5147" xr:uid="{00000000-0005-0000-0000-0000101F0000}"/>
    <cellStyle name="s_Summary of Pro Forma (2)_Valuation Summary_ORÇ_2009" xfId="5148" xr:uid="{00000000-0005-0000-0000-0000111F0000}"/>
    <cellStyle name="s_Summary of Pro Forma (2)_Valuation Summary_Pasta2" xfId="5149" xr:uid="{00000000-0005-0000-0000-0000121F0000}"/>
    <cellStyle name="s_Summary of Pro Forma (3)" xfId="5150" xr:uid="{00000000-0005-0000-0000-0000131F0000}"/>
    <cellStyle name="s_Summary of Pro Forma (3)_1" xfId="5151" xr:uid="{00000000-0005-0000-0000-0000141F0000}"/>
    <cellStyle name="s_Summary of Pro Forma (3)_1_Comparativo VP FIN v1_So 2008" xfId="8805" xr:uid="{00000000-0005-0000-0000-0000151F0000}"/>
    <cellStyle name="s_Summary of Pro Forma (3)_1_Comparativo VP MKT 2008 v1_So 2008" xfId="8806" xr:uid="{00000000-0005-0000-0000-0000161F0000}"/>
    <cellStyle name="s_Summary of Pro Forma (3)_1_Comparativo VP TEC 2008 v1_So 2008" xfId="8807" xr:uid="{00000000-0005-0000-0000-0000171F0000}"/>
    <cellStyle name="s_Summary of Pro Forma (3)_1_Comparativo VP TEC 2008_Luiz Sergio" xfId="8808" xr:uid="{00000000-0005-0000-0000-0000181F0000}"/>
    <cellStyle name="s_Summary of Pro Forma (3)_1_Cópia de Modelo - Fluxo de Caixa Orcamento 09052009_V36_3" xfId="5152" xr:uid="{00000000-0005-0000-0000-0000191F0000}"/>
    <cellStyle name="s_Summary of Pro Forma (3)_1_Fluxo de Caixa Orcamento FINAL_13052009" xfId="5153" xr:uid="{00000000-0005-0000-0000-00001A1F0000}"/>
    <cellStyle name="s_Summary of Pro Forma (3)_1_FM_dummyV4" xfId="5154" xr:uid="{00000000-0005-0000-0000-00001B1F0000}"/>
    <cellStyle name="s_Summary of Pro Forma (3)_1_lalur" xfId="5155" xr:uid="{00000000-0005-0000-0000-00001C1F0000}"/>
    <cellStyle name="s_Summary of Pro Forma (3)_1_Leasing_V3" xfId="5156" xr:uid="{00000000-0005-0000-0000-00001D1F0000}"/>
    <cellStyle name="s_Summary of Pro Forma (3)_1_MODELO PDP III" xfId="5157" xr:uid="{00000000-0005-0000-0000-00001E1F0000}"/>
    <cellStyle name="s_Summary of Pro Forma (3)_1_ORÇ_2009" xfId="5158" xr:uid="{00000000-0005-0000-0000-00001F1F0000}"/>
    <cellStyle name="s_Summary of Pro Forma (3)_1_Pasta2" xfId="5159" xr:uid="{00000000-0005-0000-0000-0000201F0000}"/>
    <cellStyle name="s_Summary of Pro Forma (3)_Celtic DCF" xfId="5160" xr:uid="{00000000-0005-0000-0000-0000211F0000}"/>
    <cellStyle name="s_Summary of Pro Forma (3)_Celtic DCF Inputs" xfId="5161" xr:uid="{00000000-0005-0000-0000-0000221F0000}"/>
    <cellStyle name="s_Summary of Pro Forma (3)_Celtic DCF Inputs_Comparativo VP FIN v1_So 2008" xfId="8809" xr:uid="{00000000-0005-0000-0000-0000231F0000}"/>
    <cellStyle name="s_Summary of Pro Forma (3)_Celtic DCF Inputs_Comparativo VP MKT 2008 v1_So 2008" xfId="8810" xr:uid="{00000000-0005-0000-0000-0000241F0000}"/>
    <cellStyle name="s_Summary of Pro Forma (3)_Celtic DCF Inputs_Comparativo VP TEC 2008 v1_So 2008" xfId="8811" xr:uid="{00000000-0005-0000-0000-0000251F0000}"/>
    <cellStyle name="s_Summary of Pro Forma (3)_Celtic DCF Inputs_Comparativo VP TEC 2008_Luiz Sergio" xfId="8812" xr:uid="{00000000-0005-0000-0000-0000261F0000}"/>
    <cellStyle name="s_Summary of Pro Forma (3)_Celtic DCF Inputs_Cópia de Modelo - Fluxo de Caixa Orcamento 09052009_V36_3" xfId="5162" xr:uid="{00000000-0005-0000-0000-0000271F0000}"/>
    <cellStyle name="s_Summary of Pro Forma (3)_Celtic DCF Inputs_Fluxo de Caixa Orcamento FINAL_13052009" xfId="5163" xr:uid="{00000000-0005-0000-0000-0000281F0000}"/>
    <cellStyle name="s_Summary of Pro Forma (3)_Celtic DCF Inputs_FM_dummyV4" xfId="5164" xr:uid="{00000000-0005-0000-0000-0000291F0000}"/>
    <cellStyle name="s_Summary of Pro Forma (3)_Celtic DCF Inputs_lalur" xfId="5165" xr:uid="{00000000-0005-0000-0000-00002A1F0000}"/>
    <cellStyle name="s_Summary of Pro Forma (3)_Celtic DCF Inputs_Leasing_V3" xfId="5166" xr:uid="{00000000-0005-0000-0000-00002B1F0000}"/>
    <cellStyle name="s_Summary of Pro Forma (3)_Celtic DCF Inputs_MODELO PDP III" xfId="5167" xr:uid="{00000000-0005-0000-0000-00002C1F0000}"/>
    <cellStyle name="s_Summary of Pro Forma (3)_Celtic DCF Inputs_ORÇ_2009" xfId="5168" xr:uid="{00000000-0005-0000-0000-00002D1F0000}"/>
    <cellStyle name="s_Summary of Pro Forma (3)_Celtic DCF Inputs_Pasta2" xfId="5169" xr:uid="{00000000-0005-0000-0000-00002E1F0000}"/>
    <cellStyle name="s_Summary of Pro Forma (3)_Celtic DCF_Comparativo VP FIN v1_So 2008" xfId="8813" xr:uid="{00000000-0005-0000-0000-00002F1F0000}"/>
    <cellStyle name="s_Summary of Pro Forma (3)_Celtic DCF_Comparativo VP MKT 2008 v1_So 2008" xfId="8814" xr:uid="{00000000-0005-0000-0000-0000301F0000}"/>
    <cellStyle name="s_Summary of Pro Forma (3)_Celtic DCF_Comparativo VP TEC 2008 v1_So 2008" xfId="8815" xr:uid="{00000000-0005-0000-0000-0000311F0000}"/>
    <cellStyle name="s_Summary of Pro Forma (3)_Celtic DCF_Comparativo VP TEC 2008_Luiz Sergio" xfId="8816" xr:uid="{00000000-0005-0000-0000-0000321F0000}"/>
    <cellStyle name="s_Summary of Pro Forma (3)_Celtic DCF_Cópia de Modelo - Fluxo de Caixa Orcamento 09052009_V36_3" xfId="5170" xr:uid="{00000000-0005-0000-0000-0000331F0000}"/>
    <cellStyle name="s_Summary of Pro Forma (3)_Celtic DCF_Fluxo de Caixa Orcamento FINAL_13052009" xfId="5171" xr:uid="{00000000-0005-0000-0000-0000341F0000}"/>
    <cellStyle name="s_Summary of Pro Forma (3)_Celtic DCF_FM_dummyV4" xfId="5172" xr:uid="{00000000-0005-0000-0000-0000351F0000}"/>
    <cellStyle name="s_Summary of Pro Forma (3)_Celtic DCF_lalur" xfId="5173" xr:uid="{00000000-0005-0000-0000-0000361F0000}"/>
    <cellStyle name="s_Summary of Pro Forma (3)_Celtic DCF_Leasing_V3" xfId="5174" xr:uid="{00000000-0005-0000-0000-0000371F0000}"/>
    <cellStyle name="s_Summary of Pro Forma (3)_Celtic DCF_MODELO PDP III" xfId="5175" xr:uid="{00000000-0005-0000-0000-0000381F0000}"/>
    <cellStyle name="s_Summary of Pro Forma (3)_Celtic DCF_ORÇ_2009" xfId="5176" xr:uid="{00000000-0005-0000-0000-0000391F0000}"/>
    <cellStyle name="s_Summary of Pro Forma (3)_Celtic DCF_Pasta2" xfId="5177" xr:uid="{00000000-0005-0000-0000-00003A1F0000}"/>
    <cellStyle name="s_Summary of Pro Forma (3)_Comparativo VP FIN v1_So 2008" xfId="8817" xr:uid="{00000000-0005-0000-0000-00003B1F0000}"/>
    <cellStyle name="s_Summary of Pro Forma (3)_Comparativo VP MKT 2008 v1_So 2008" xfId="8818" xr:uid="{00000000-0005-0000-0000-00003C1F0000}"/>
    <cellStyle name="s_Summary of Pro Forma (3)_Comparativo VP TEC 2008 v1_So 2008" xfId="8819" xr:uid="{00000000-0005-0000-0000-00003D1F0000}"/>
    <cellStyle name="s_Summary of Pro Forma (3)_Comparativo VP TEC 2008_Luiz Sergio" xfId="8820" xr:uid="{00000000-0005-0000-0000-00003E1F0000}"/>
    <cellStyle name="s_Summary of Pro Forma (3)_Cópia de Modelo - Fluxo de Caixa Orcamento 09052009_V36_3" xfId="5178" xr:uid="{00000000-0005-0000-0000-00003F1F0000}"/>
    <cellStyle name="s_Summary of Pro Forma (3)_Fluxo de Caixa Orcamento FINAL_13052009" xfId="5179" xr:uid="{00000000-0005-0000-0000-0000401F0000}"/>
    <cellStyle name="s_Summary of Pro Forma (3)_FM_dummyV4" xfId="5180" xr:uid="{00000000-0005-0000-0000-0000411F0000}"/>
    <cellStyle name="s_Summary of Pro Forma (3)_lalur" xfId="5181" xr:uid="{00000000-0005-0000-0000-0000421F0000}"/>
    <cellStyle name="s_Summary of Pro Forma (3)_Leasing_V3" xfId="5182" xr:uid="{00000000-0005-0000-0000-0000431F0000}"/>
    <cellStyle name="s_Summary of Pro Forma (3)_MODELO PDP III" xfId="5183" xr:uid="{00000000-0005-0000-0000-0000441F0000}"/>
    <cellStyle name="s_Summary of Pro Forma (3)_ORÇ_2009" xfId="5184" xr:uid="{00000000-0005-0000-0000-0000451F0000}"/>
    <cellStyle name="s_Summary of Pro Forma (3)_Pasta2" xfId="5185" xr:uid="{00000000-0005-0000-0000-0000461F0000}"/>
    <cellStyle name="s_Summary of Pro Forma (3)_Valuation Summary" xfId="5186" xr:uid="{00000000-0005-0000-0000-0000471F0000}"/>
    <cellStyle name="s_Summary of Pro Forma (3)_Valuation Summary_Comparativo VP FIN v1_So 2008" xfId="8821" xr:uid="{00000000-0005-0000-0000-0000481F0000}"/>
    <cellStyle name="s_Summary of Pro Forma (3)_Valuation Summary_Comparativo VP MKT 2008 v1_So 2008" xfId="8822" xr:uid="{00000000-0005-0000-0000-0000491F0000}"/>
    <cellStyle name="s_Summary of Pro Forma (3)_Valuation Summary_Comparativo VP TEC 2008 v1_So 2008" xfId="8823" xr:uid="{00000000-0005-0000-0000-00004A1F0000}"/>
    <cellStyle name="s_Summary of Pro Forma (3)_Valuation Summary_Comparativo VP TEC 2008_Luiz Sergio" xfId="8824" xr:uid="{00000000-0005-0000-0000-00004B1F0000}"/>
    <cellStyle name="s_Summary of Pro Forma (3)_Valuation Summary_Cópia de Modelo - Fluxo de Caixa Orcamento 09052009_V36_3" xfId="5187" xr:uid="{00000000-0005-0000-0000-00004C1F0000}"/>
    <cellStyle name="s_Summary of Pro Forma (3)_Valuation Summary_Fluxo de Caixa Orcamento FINAL_13052009" xfId="5188" xr:uid="{00000000-0005-0000-0000-00004D1F0000}"/>
    <cellStyle name="s_Summary of Pro Forma (3)_Valuation Summary_FM_dummyV4" xfId="5189" xr:uid="{00000000-0005-0000-0000-00004E1F0000}"/>
    <cellStyle name="s_Summary of Pro Forma (3)_Valuation Summary_lalur" xfId="5190" xr:uid="{00000000-0005-0000-0000-00004F1F0000}"/>
    <cellStyle name="s_Summary of Pro Forma (3)_Valuation Summary_Leasing_V3" xfId="5191" xr:uid="{00000000-0005-0000-0000-0000501F0000}"/>
    <cellStyle name="s_Summary of Pro Forma (3)_Valuation Summary_MODELO PDP III" xfId="5192" xr:uid="{00000000-0005-0000-0000-0000511F0000}"/>
    <cellStyle name="s_Summary of Pro Forma (3)_Valuation Summary_ORÇ_2009" xfId="5193" xr:uid="{00000000-0005-0000-0000-0000521F0000}"/>
    <cellStyle name="s_Summary of Pro Forma (3)_Valuation Summary_Pasta2" xfId="5194" xr:uid="{00000000-0005-0000-0000-0000531F0000}"/>
    <cellStyle name="s_Texas_Louisiana (2)" xfId="5195" xr:uid="{00000000-0005-0000-0000-0000541F0000}"/>
    <cellStyle name="s_Texas_Louisiana (2)_1" xfId="5196" xr:uid="{00000000-0005-0000-0000-0000551F0000}"/>
    <cellStyle name="s_Texas_Louisiana (2)_1_Comparativo VP FIN v1_So 2008" xfId="8825" xr:uid="{00000000-0005-0000-0000-0000561F0000}"/>
    <cellStyle name="s_Texas_Louisiana (2)_1_Comparativo VP MKT 2008 v1_So 2008" xfId="8826" xr:uid="{00000000-0005-0000-0000-0000571F0000}"/>
    <cellStyle name="s_Texas_Louisiana (2)_1_Comparativo VP TEC 2008 v1_So 2008" xfId="8827" xr:uid="{00000000-0005-0000-0000-0000581F0000}"/>
    <cellStyle name="s_Texas_Louisiana (2)_1_Comparativo VP TEC 2008_Luiz Sergio" xfId="8828" xr:uid="{00000000-0005-0000-0000-0000591F0000}"/>
    <cellStyle name="s_Texas_Louisiana (2)_1_Cópia de Modelo - Fluxo de Caixa Orcamento 09052009_V36_3" xfId="5197" xr:uid="{00000000-0005-0000-0000-00005A1F0000}"/>
    <cellStyle name="s_Texas_Louisiana (2)_1_Fluxo de Caixa Orcamento FINAL_13052009" xfId="5198" xr:uid="{00000000-0005-0000-0000-00005B1F0000}"/>
    <cellStyle name="s_Texas_Louisiana (2)_1_FM_dummyV4" xfId="5199" xr:uid="{00000000-0005-0000-0000-00005C1F0000}"/>
    <cellStyle name="s_Texas_Louisiana (2)_1_lalur" xfId="5200" xr:uid="{00000000-0005-0000-0000-00005D1F0000}"/>
    <cellStyle name="s_Texas_Louisiana (2)_1_Leasing_V3" xfId="5201" xr:uid="{00000000-0005-0000-0000-00005E1F0000}"/>
    <cellStyle name="s_Texas_Louisiana (2)_1_MODELO PDP III" xfId="5202" xr:uid="{00000000-0005-0000-0000-00005F1F0000}"/>
    <cellStyle name="s_Texas_Louisiana (2)_1_ORÇ_2009" xfId="5203" xr:uid="{00000000-0005-0000-0000-0000601F0000}"/>
    <cellStyle name="s_Texas_Louisiana (2)_1_Pasta2" xfId="5204" xr:uid="{00000000-0005-0000-0000-0000611F0000}"/>
    <cellStyle name="s_Texas_Louisiana (2)_Comparativo VP FIN v1_So 2008" xfId="8829" xr:uid="{00000000-0005-0000-0000-0000621F0000}"/>
    <cellStyle name="s_Texas_Louisiana (2)_Comparativo VP MKT 2008 v1_So 2008" xfId="8830" xr:uid="{00000000-0005-0000-0000-0000631F0000}"/>
    <cellStyle name="s_Texas_Louisiana (2)_Comparativo VP TEC 2008 v1_So 2008" xfId="8831" xr:uid="{00000000-0005-0000-0000-0000641F0000}"/>
    <cellStyle name="s_Texas_Louisiana (2)_Comparativo VP TEC 2008_Luiz Sergio" xfId="8832" xr:uid="{00000000-0005-0000-0000-0000651F0000}"/>
    <cellStyle name="s_Texas_Louisiana (2)_Cópia de Modelo - Fluxo de Caixa Orcamento 09052009_V36_3" xfId="5205" xr:uid="{00000000-0005-0000-0000-0000661F0000}"/>
    <cellStyle name="s_Texas_Louisiana (2)_Fluxo de Caixa Orcamento FINAL_13052009" xfId="5206" xr:uid="{00000000-0005-0000-0000-0000671F0000}"/>
    <cellStyle name="s_Texas_Louisiana (2)_FM_dummyV4" xfId="5207" xr:uid="{00000000-0005-0000-0000-0000681F0000}"/>
    <cellStyle name="s_Texas_Louisiana (2)_lalur" xfId="5208" xr:uid="{00000000-0005-0000-0000-0000691F0000}"/>
    <cellStyle name="s_Texas_Louisiana (2)_Leasing_V3" xfId="5209" xr:uid="{00000000-0005-0000-0000-00006A1F0000}"/>
    <cellStyle name="s_Texas_Louisiana (2)_MODELO PDP III" xfId="5210" xr:uid="{00000000-0005-0000-0000-00006B1F0000}"/>
    <cellStyle name="s_Texas_Louisiana (2)_ORÇ_2009" xfId="5211" xr:uid="{00000000-0005-0000-0000-00006C1F0000}"/>
    <cellStyle name="s_Texas_Louisiana (2)_Pasta2" xfId="5212" xr:uid="{00000000-0005-0000-0000-00006D1F0000}"/>
    <cellStyle name="s_Timex-Gucci Merger2" xfId="5213" xr:uid="{00000000-0005-0000-0000-00006E1F0000}"/>
    <cellStyle name="s_Timex-Gucci Merger2_1" xfId="5214" xr:uid="{00000000-0005-0000-0000-00006F1F0000}"/>
    <cellStyle name="s_Timex-Gucci Merger2_1_Comparativo VP FIN v1_So 2008" xfId="8833" xr:uid="{00000000-0005-0000-0000-0000701F0000}"/>
    <cellStyle name="s_Timex-Gucci Merger2_1_Comparativo VP MKT 2008 v1_So 2008" xfId="8834" xr:uid="{00000000-0005-0000-0000-0000711F0000}"/>
    <cellStyle name="s_Timex-Gucci Merger2_1_Comparativo VP TEC 2008 v1_So 2008" xfId="8835" xr:uid="{00000000-0005-0000-0000-0000721F0000}"/>
    <cellStyle name="s_Timex-Gucci Merger2_1_Comparativo VP TEC 2008_Luiz Sergio" xfId="8836" xr:uid="{00000000-0005-0000-0000-0000731F0000}"/>
    <cellStyle name="s_Timex-Gucci Merger2_1_Cópia de Modelo - Fluxo de Caixa Orcamento 09052009_V36_3" xfId="5215" xr:uid="{00000000-0005-0000-0000-0000741F0000}"/>
    <cellStyle name="s_Timex-Gucci Merger2_1_Fluxo de Caixa Orcamento FINAL_13052009" xfId="5216" xr:uid="{00000000-0005-0000-0000-0000751F0000}"/>
    <cellStyle name="s_Timex-Gucci Merger2_1_FM_dummyV4" xfId="5217" xr:uid="{00000000-0005-0000-0000-0000761F0000}"/>
    <cellStyle name="s_Timex-Gucci Merger2_1_lalur" xfId="5218" xr:uid="{00000000-0005-0000-0000-0000771F0000}"/>
    <cellStyle name="s_Timex-Gucci Merger2_1_Leasing_V3" xfId="5219" xr:uid="{00000000-0005-0000-0000-0000781F0000}"/>
    <cellStyle name="s_Timex-Gucci Merger2_1_MODELO PDP III" xfId="5220" xr:uid="{00000000-0005-0000-0000-0000791F0000}"/>
    <cellStyle name="s_Timex-Gucci Merger2_1_ORÇ_2009" xfId="5221" xr:uid="{00000000-0005-0000-0000-00007A1F0000}"/>
    <cellStyle name="s_Timex-Gucci Merger2_1_Pasta2" xfId="5222" xr:uid="{00000000-0005-0000-0000-00007B1F0000}"/>
    <cellStyle name="s_Timex-Gucci Merger2_Comparativo VP FIN v1_So 2008" xfId="8837" xr:uid="{00000000-0005-0000-0000-00007C1F0000}"/>
    <cellStyle name="s_Timex-Gucci Merger2_Comparativo VP MKT 2008 v1_So 2008" xfId="8838" xr:uid="{00000000-0005-0000-0000-00007D1F0000}"/>
    <cellStyle name="s_Timex-Gucci Merger2_Comparativo VP TEC 2008 v1_So 2008" xfId="8839" xr:uid="{00000000-0005-0000-0000-00007E1F0000}"/>
    <cellStyle name="s_Timex-Gucci Merger2_Comparativo VP TEC 2008_Luiz Sergio" xfId="8840" xr:uid="{00000000-0005-0000-0000-00007F1F0000}"/>
    <cellStyle name="s_Timex-Gucci Merger2_Cópia de Modelo - Fluxo de Caixa Orcamento 09052009_V36_3" xfId="5223" xr:uid="{00000000-0005-0000-0000-0000801F0000}"/>
    <cellStyle name="s_Timex-Gucci Merger2_Fluxo de Caixa Orcamento FINAL_13052009" xfId="5224" xr:uid="{00000000-0005-0000-0000-0000811F0000}"/>
    <cellStyle name="s_Timex-Gucci Merger2_FM_dummyV4" xfId="5225" xr:uid="{00000000-0005-0000-0000-0000821F0000}"/>
    <cellStyle name="s_Timex-Gucci Merger2_lalur" xfId="5226" xr:uid="{00000000-0005-0000-0000-0000831F0000}"/>
    <cellStyle name="s_Timex-Gucci Merger2_Leasing_V3" xfId="5227" xr:uid="{00000000-0005-0000-0000-0000841F0000}"/>
    <cellStyle name="s_Timex-Gucci Merger2_MODELO PDP III" xfId="5228" xr:uid="{00000000-0005-0000-0000-0000851F0000}"/>
    <cellStyle name="s_Timex-Gucci Merger2_ORÇ_2009" xfId="5229" xr:uid="{00000000-0005-0000-0000-0000861F0000}"/>
    <cellStyle name="s_Timex-Gucci Merger2_Pasta2" xfId="5230" xr:uid="{00000000-0005-0000-0000-0000871F0000}"/>
    <cellStyle name="s_Trading Val Calc" xfId="5231" xr:uid="{00000000-0005-0000-0000-0000881F0000}"/>
    <cellStyle name="s_Trading Val Calc_1" xfId="5232" xr:uid="{00000000-0005-0000-0000-0000891F0000}"/>
    <cellStyle name="s_Trading Val Calc_1_Comparativo VP FIN v1_So 2008" xfId="8841" xr:uid="{00000000-0005-0000-0000-00008A1F0000}"/>
    <cellStyle name="s_Trading Val Calc_1_Comparativo VP MKT 2008 v1_So 2008" xfId="8842" xr:uid="{00000000-0005-0000-0000-00008B1F0000}"/>
    <cellStyle name="s_Trading Val Calc_1_Comparativo VP TEC 2008 v1_So 2008" xfId="8843" xr:uid="{00000000-0005-0000-0000-00008C1F0000}"/>
    <cellStyle name="s_Trading Val Calc_1_Comparativo VP TEC 2008_Luiz Sergio" xfId="8844" xr:uid="{00000000-0005-0000-0000-00008D1F0000}"/>
    <cellStyle name="s_Trading Val Calc_1_Cópia de Modelo - Fluxo de Caixa Orcamento 09052009_V36_3" xfId="5233" xr:uid="{00000000-0005-0000-0000-00008E1F0000}"/>
    <cellStyle name="s_Trading Val Calc_1_Fluxo de Caixa Orcamento FINAL_13052009" xfId="5234" xr:uid="{00000000-0005-0000-0000-00008F1F0000}"/>
    <cellStyle name="s_Trading Val Calc_1_FM_dummyV4" xfId="5235" xr:uid="{00000000-0005-0000-0000-0000901F0000}"/>
    <cellStyle name="s_Trading Val Calc_1_lalur" xfId="5236" xr:uid="{00000000-0005-0000-0000-0000911F0000}"/>
    <cellStyle name="s_Trading Val Calc_1_Leasing_V3" xfId="5237" xr:uid="{00000000-0005-0000-0000-0000921F0000}"/>
    <cellStyle name="s_Trading Val Calc_1_MODELO PDP III" xfId="5238" xr:uid="{00000000-0005-0000-0000-0000931F0000}"/>
    <cellStyle name="s_Trading Val Calc_1_ORÇ_2009" xfId="5239" xr:uid="{00000000-0005-0000-0000-0000941F0000}"/>
    <cellStyle name="s_Trading Val Calc_1_Pasta2" xfId="5240" xr:uid="{00000000-0005-0000-0000-0000951F0000}"/>
    <cellStyle name="s_Trading Val Calc_2" xfId="5241" xr:uid="{00000000-0005-0000-0000-0000961F0000}"/>
    <cellStyle name="s_Trading Val Calc_2_Comparativo VP FIN v1_So 2008" xfId="8845" xr:uid="{00000000-0005-0000-0000-0000971F0000}"/>
    <cellStyle name="s_Trading Val Calc_2_Comparativo VP MKT 2008 v1_So 2008" xfId="8846" xr:uid="{00000000-0005-0000-0000-0000981F0000}"/>
    <cellStyle name="s_Trading Val Calc_2_Comparativo VP TEC 2008 v1_So 2008" xfId="8847" xr:uid="{00000000-0005-0000-0000-0000991F0000}"/>
    <cellStyle name="s_Trading Val Calc_2_Comparativo VP TEC 2008_Luiz Sergio" xfId="8848" xr:uid="{00000000-0005-0000-0000-00009A1F0000}"/>
    <cellStyle name="s_Trading Val Calc_2_Cópia de Modelo - Fluxo de Caixa Orcamento 09052009_V36_3" xfId="5242" xr:uid="{00000000-0005-0000-0000-00009B1F0000}"/>
    <cellStyle name="s_Trading Val Calc_2_Fluxo de Caixa Orcamento FINAL_13052009" xfId="5243" xr:uid="{00000000-0005-0000-0000-00009C1F0000}"/>
    <cellStyle name="s_Trading Val Calc_2_FM_dummyV4" xfId="5244" xr:uid="{00000000-0005-0000-0000-00009D1F0000}"/>
    <cellStyle name="s_Trading Val Calc_2_lalur" xfId="5245" xr:uid="{00000000-0005-0000-0000-00009E1F0000}"/>
    <cellStyle name="s_Trading Val Calc_2_Leasing_V3" xfId="5246" xr:uid="{00000000-0005-0000-0000-00009F1F0000}"/>
    <cellStyle name="s_Trading Val Calc_2_MODELO PDP III" xfId="5247" xr:uid="{00000000-0005-0000-0000-0000A01F0000}"/>
    <cellStyle name="s_Trading Val Calc_2_ORÇ_2009" xfId="5248" xr:uid="{00000000-0005-0000-0000-0000A11F0000}"/>
    <cellStyle name="s_Trading Val Calc_2_Pasta2" xfId="5249" xr:uid="{00000000-0005-0000-0000-0000A21F0000}"/>
    <cellStyle name="s_Trading Val Calc_AM0909" xfId="5250" xr:uid="{00000000-0005-0000-0000-0000A31F0000}"/>
    <cellStyle name="s_Trading Val Calc_AM0909_Comparativo VP FIN v1_So 2008" xfId="8849" xr:uid="{00000000-0005-0000-0000-0000A41F0000}"/>
    <cellStyle name="s_Trading Val Calc_AM0909_Comparativo VP MKT 2008 v1_So 2008" xfId="8850" xr:uid="{00000000-0005-0000-0000-0000A51F0000}"/>
    <cellStyle name="s_Trading Val Calc_AM0909_Comparativo VP TEC 2008 v1_So 2008" xfId="8851" xr:uid="{00000000-0005-0000-0000-0000A61F0000}"/>
    <cellStyle name="s_Trading Val Calc_AM0909_Comparativo VP TEC 2008_Luiz Sergio" xfId="8852" xr:uid="{00000000-0005-0000-0000-0000A71F0000}"/>
    <cellStyle name="s_Trading Val Calc_AM0909_Cópia de Modelo - Fluxo de Caixa Orcamento 09052009_V36_3" xfId="5251" xr:uid="{00000000-0005-0000-0000-0000A81F0000}"/>
    <cellStyle name="s_Trading Val Calc_AM0909_Fluxo de Caixa Orcamento FINAL_13052009" xfId="5252" xr:uid="{00000000-0005-0000-0000-0000A91F0000}"/>
    <cellStyle name="s_Trading Val Calc_AM0909_FM_dummyV4" xfId="5253" xr:uid="{00000000-0005-0000-0000-0000AA1F0000}"/>
    <cellStyle name="s_Trading Val Calc_AM0909_lalur" xfId="5254" xr:uid="{00000000-0005-0000-0000-0000AB1F0000}"/>
    <cellStyle name="s_Trading Val Calc_AM0909_Leasing_V3" xfId="5255" xr:uid="{00000000-0005-0000-0000-0000AC1F0000}"/>
    <cellStyle name="s_Trading Val Calc_AM0909_MODELO PDP III" xfId="5256" xr:uid="{00000000-0005-0000-0000-0000AD1F0000}"/>
    <cellStyle name="s_Trading Val Calc_AM0909_ORÇ_2009" xfId="5257" xr:uid="{00000000-0005-0000-0000-0000AE1F0000}"/>
    <cellStyle name="s_Trading Val Calc_AM0909_Pasta2" xfId="5258" xr:uid="{00000000-0005-0000-0000-0000AF1F0000}"/>
    <cellStyle name="s_Trading Val Calc_Brenner" xfId="5259" xr:uid="{00000000-0005-0000-0000-0000B01F0000}"/>
    <cellStyle name="s_Trading Val Calc_Brenner_Comparativo VP FIN v1_So 2008" xfId="8853" xr:uid="{00000000-0005-0000-0000-0000B11F0000}"/>
    <cellStyle name="s_Trading Val Calc_Brenner_Comparativo VP MKT 2008 v1_So 2008" xfId="8854" xr:uid="{00000000-0005-0000-0000-0000B21F0000}"/>
    <cellStyle name="s_Trading Val Calc_Brenner_Comparativo VP TEC 2008 v1_So 2008" xfId="8855" xr:uid="{00000000-0005-0000-0000-0000B31F0000}"/>
    <cellStyle name="s_Trading Val Calc_Brenner_Comparativo VP TEC 2008_Luiz Sergio" xfId="8856" xr:uid="{00000000-0005-0000-0000-0000B41F0000}"/>
    <cellStyle name="s_Trading Val Calc_Brenner_Cópia de Modelo - Fluxo de Caixa Orcamento 09052009_V36_3" xfId="5260" xr:uid="{00000000-0005-0000-0000-0000B51F0000}"/>
    <cellStyle name="s_Trading Val Calc_Brenner_Fluxo de Caixa Orcamento FINAL_13052009" xfId="5261" xr:uid="{00000000-0005-0000-0000-0000B61F0000}"/>
    <cellStyle name="s_Trading Val Calc_Brenner_FM_dummyV4" xfId="5262" xr:uid="{00000000-0005-0000-0000-0000B71F0000}"/>
    <cellStyle name="s_Trading Val Calc_Brenner_lalur" xfId="5263" xr:uid="{00000000-0005-0000-0000-0000B81F0000}"/>
    <cellStyle name="s_Trading Val Calc_Brenner_Leasing_V3" xfId="5264" xr:uid="{00000000-0005-0000-0000-0000B91F0000}"/>
    <cellStyle name="s_Trading Val Calc_Brenner_MODELO PDP III" xfId="5265" xr:uid="{00000000-0005-0000-0000-0000BA1F0000}"/>
    <cellStyle name="s_Trading Val Calc_Brenner_ORÇ_2009" xfId="5266" xr:uid="{00000000-0005-0000-0000-0000BB1F0000}"/>
    <cellStyle name="s_Trading Val Calc_Brenner_Pasta2" xfId="5267" xr:uid="{00000000-0005-0000-0000-0000BC1F0000}"/>
    <cellStyle name="s_Trading Val Calc_Comparativo VP FIN v1_So 2008" xfId="8857" xr:uid="{00000000-0005-0000-0000-0000BD1F0000}"/>
    <cellStyle name="s_Trading Val Calc_Comparativo VP MKT 2008 v1_So 2008" xfId="8858" xr:uid="{00000000-0005-0000-0000-0000BE1F0000}"/>
    <cellStyle name="s_Trading Val Calc_Comparativo VP TEC 2008 v1_So 2008" xfId="8859" xr:uid="{00000000-0005-0000-0000-0000BF1F0000}"/>
    <cellStyle name="s_Trading Val Calc_Comparativo VP TEC 2008_Luiz Sergio" xfId="8860" xr:uid="{00000000-0005-0000-0000-0000C01F0000}"/>
    <cellStyle name="s_Trading Val Calc_Cópia de Modelo - Fluxo de Caixa Orcamento 09052009_V36_3" xfId="5268" xr:uid="{00000000-0005-0000-0000-0000C11F0000}"/>
    <cellStyle name="s_Trading Val Calc_Fluxo de Caixa Orcamento FINAL_13052009" xfId="5269" xr:uid="{00000000-0005-0000-0000-0000C21F0000}"/>
    <cellStyle name="s_Trading Val Calc_FM_dummyV4" xfId="5270" xr:uid="{00000000-0005-0000-0000-0000C31F0000}"/>
    <cellStyle name="s_Trading Val Calc_lalur" xfId="5271" xr:uid="{00000000-0005-0000-0000-0000C41F0000}"/>
    <cellStyle name="s_Trading Val Calc_Leasing_V3" xfId="5272" xr:uid="{00000000-0005-0000-0000-0000C51F0000}"/>
    <cellStyle name="s_Trading Val Calc_MODELO PDP III" xfId="5273" xr:uid="{00000000-0005-0000-0000-0000C61F0000}"/>
    <cellStyle name="s_Trading Val Calc_ORÇ_2009" xfId="5274" xr:uid="{00000000-0005-0000-0000-0000C71F0000}"/>
    <cellStyle name="s_Trading Val Calc_Pasta2" xfId="5275" xr:uid="{00000000-0005-0000-0000-0000C81F0000}"/>
    <cellStyle name="s_Trading Value" xfId="5276" xr:uid="{00000000-0005-0000-0000-0000C91F0000}"/>
    <cellStyle name="s_Trading Value_1" xfId="5277" xr:uid="{00000000-0005-0000-0000-0000CA1F0000}"/>
    <cellStyle name="s_Trading Value_1_Comparativo VP FIN v1_So 2008" xfId="8861" xr:uid="{00000000-0005-0000-0000-0000CB1F0000}"/>
    <cellStyle name="s_Trading Value_1_Comparativo VP MKT 2008 v1_So 2008" xfId="8862" xr:uid="{00000000-0005-0000-0000-0000CC1F0000}"/>
    <cellStyle name="s_Trading Value_1_Comparativo VP TEC 2008 v1_So 2008" xfId="8863" xr:uid="{00000000-0005-0000-0000-0000CD1F0000}"/>
    <cellStyle name="s_Trading Value_1_Comparativo VP TEC 2008_Luiz Sergio" xfId="8864" xr:uid="{00000000-0005-0000-0000-0000CE1F0000}"/>
    <cellStyle name="s_Trading Value_1_Cópia de Modelo - Fluxo de Caixa Orcamento 09052009_V36_3" xfId="5278" xr:uid="{00000000-0005-0000-0000-0000CF1F0000}"/>
    <cellStyle name="s_Trading Value_1_Fluxo de Caixa Orcamento FINAL_13052009" xfId="5279" xr:uid="{00000000-0005-0000-0000-0000D01F0000}"/>
    <cellStyle name="s_Trading Value_1_FM_dummyV4" xfId="5280" xr:uid="{00000000-0005-0000-0000-0000D11F0000}"/>
    <cellStyle name="s_Trading Value_1_lalur" xfId="5281" xr:uid="{00000000-0005-0000-0000-0000D21F0000}"/>
    <cellStyle name="s_Trading Value_1_Leasing_V3" xfId="5282" xr:uid="{00000000-0005-0000-0000-0000D31F0000}"/>
    <cellStyle name="s_Trading Value_1_MODELO PDP III" xfId="5283" xr:uid="{00000000-0005-0000-0000-0000D41F0000}"/>
    <cellStyle name="s_Trading Value_1_ORÇ_2009" xfId="5284" xr:uid="{00000000-0005-0000-0000-0000D51F0000}"/>
    <cellStyle name="s_Trading Value_1_Pasta2" xfId="5285" xr:uid="{00000000-0005-0000-0000-0000D61F0000}"/>
    <cellStyle name="s_Trading Value_2" xfId="5286" xr:uid="{00000000-0005-0000-0000-0000D71F0000}"/>
    <cellStyle name="s_Trading Value_2_Comparativo VP FIN v1_So 2008" xfId="8865" xr:uid="{00000000-0005-0000-0000-0000D81F0000}"/>
    <cellStyle name="s_Trading Value_2_Comparativo VP MKT 2008 v1_So 2008" xfId="8866" xr:uid="{00000000-0005-0000-0000-0000D91F0000}"/>
    <cellStyle name="s_Trading Value_2_Comparativo VP TEC 2008 v1_So 2008" xfId="8867" xr:uid="{00000000-0005-0000-0000-0000DA1F0000}"/>
    <cellStyle name="s_Trading Value_2_Comparativo VP TEC 2008_Luiz Sergio" xfId="8868" xr:uid="{00000000-0005-0000-0000-0000DB1F0000}"/>
    <cellStyle name="s_Trading Value_2_Cópia de Modelo - Fluxo de Caixa Orcamento 09052009_V36_3" xfId="5287" xr:uid="{00000000-0005-0000-0000-0000DC1F0000}"/>
    <cellStyle name="s_Trading Value_2_Fluxo de Caixa Orcamento FINAL_13052009" xfId="5288" xr:uid="{00000000-0005-0000-0000-0000DD1F0000}"/>
    <cellStyle name="s_Trading Value_2_FM_dummyV4" xfId="5289" xr:uid="{00000000-0005-0000-0000-0000DE1F0000}"/>
    <cellStyle name="s_Trading Value_2_lalur" xfId="5290" xr:uid="{00000000-0005-0000-0000-0000DF1F0000}"/>
    <cellStyle name="s_Trading Value_2_Leasing_V3" xfId="5291" xr:uid="{00000000-0005-0000-0000-0000E01F0000}"/>
    <cellStyle name="s_Trading Value_2_MODELO PDP III" xfId="5292" xr:uid="{00000000-0005-0000-0000-0000E11F0000}"/>
    <cellStyle name="s_Trading Value_2_ORÇ_2009" xfId="5293" xr:uid="{00000000-0005-0000-0000-0000E21F0000}"/>
    <cellStyle name="s_Trading Value_2_Pasta2" xfId="5294" xr:uid="{00000000-0005-0000-0000-0000E31F0000}"/>
    <cellStyle name="s_Trading Value_Comparativo VP FIN v1_So 2008" xfId="8869" xr:uid="{00000000-0005-0000-0000-0000E41F0000}"/>
    <cellStyle name="s_Trading Value_Comparativo VP MKT 2008 v1_So 2008" xfId="8870" xr:uid="{00000000-0005-0000-0000-0000E51F0000}"/>
    <cellStyle name="s_Trading Value_Comparativo VP TEC 2008 v1_So 2008" xfId="8871" xr:uid="{00000000-0005-0000-0000-0000E61F0000}"/>
    <cellStyle name="s_Trading Value_Comparativo VP TEC 2008_Luiz Sergio" xfId="8872" xr:uid="{00000000-0005-0000-0000-0000E71F0000}"/>
    <cellStyle name="s_Trading Value_Cópia de Modelo - Fluxo de Caixa Orcamento 09052009_V36_3" xfId="5295" xr:uid="{00000000-0005-0000-0000-0000E81F0000}"/>
    <cellStyle name="s_Trading Value_Fluxo de Caixa Orcamento FINAL_13052009" xfId="5296" xr:uid="{00000000-0005-0000-0000-0000E91F0000}"/>
    <cellStyle name="s_Trading Value_FM_dummyV4" xfId="5297" xr:uid="{00000000-0005-0000-0000-0000EA1F0000}"/>
    <cellStyle name="s_Trading Value_lalur" xfId="5298" xr:uid="{00000000-0005-0000-0000-0000EB1F0000}"/>
    <cellStyle name="s_Trading Value_Leasing_V3" xfId="5299" xr:uid="{00000000-0005-0000-0000-0000EC1F0000}"/>
    <cellStyle name="s_Trading Value_MODELO PDP III" xfId="5300" xr:uid="{00000000-0005-0000-0000-0000ED1F0000}"/>
    <cellStyle name="s_Trading Value_ORÇ_2009" xfId="5301" xr:uid="{00000000-0005-0000-0000-0000EE1F0000}"/>
    <cellStyle name="s_Trading Value_Pasta2" xfId="5302" xr:uid="{00000000-0005-0000-0000-0000EF1F0000}"/>
    <cellStyle name="s_Trans Assump" xfId="5303" xr:uid="{00000000-0005-0000-0000-0000F01F0000}"/>
    <cellStyle name="s_Trans Assump (2)" xfId="5304" xr:uid="{00000000-0005-0000-0000-0000F11F0000}"/>
    <cellStyle name="s_Trans Assump (2)_1" xfId="5305" xr:uid="{00000000-0005-0000-0000-0000F21F0000}"/>
    <cellStyle name="s_Trans Assump (2)_1_Comparativo VP FIN v1_So 2008" xfId="8873" xr:uid="{00000000-0005-0000-0000-0000F31F0000}"/>
    <cellStyle name="s_Trans Assump (2)_1_Comparativo VP MKT 2008 v1_So 2008" xfId="8874" xr:uid="{00000000-0005-0000-0000-0000F41F0000}"/>
    <cellStyle name="s_Trans Assump (2)_1_Comparativo VP TEC 2008 v1_So 2008" xfId="8875" xr:uid="{00000000-0005-0000-0000-0000F51F0000}"/>
    <cellStyle name="s_Trans Assump (2)_1_Comparativo VP TEC 2008_Luiz Sergio" xfId="8876" xr:uid="{00000000-0005-0000-0000-0000F61F0000}"/>
    <cellStyle name="s_Trans Assump (2)_1_Cópia de Modelo - Fluxo de Caixa Orcamento 09052009_V36_3" xfId="5306" xr:uid="{00000000-0005-0000-0000-0000F71F0000}"/>
    <cellStyle name="s_Trans Assump (2)_1_Fluxo de Caixa Orcamento FINAL_13052009" xfId="5307" xr:uid="{00000000-0005-0000-0000-0000F81F0000}"/>
    <cellStyle name="s_Trans Assump (2)_1_FM_dummyV4" xfId="5308" xr:uid="{00000000-0005-0000-0000-0000F91F0000}"/>
    <cellStyle name="s_Trans Assump (2)_1_lalur" xfId="5309" xr:uid="{00000000-0005-0000-0000-0000FA1F0000}"/>
    <cellStyle name="s_Trans Assump (2)_1_Leasing_V3" xfId="5310" xr:uid="{00000000-0005-0000-0000-0000FB1F0000}"/>
    <cellStyle name="s_Trans Assump (2)_1_MODELO PDP III" xfId="5311" xr:uid="{00000000-0005-0000-0000-0000FC1F0000}"/>
    <cellStyle name="s_Trans Assump (2)_1_ORÇ_2009" xfId="5312" xr:uid="{00000000-0005-0000-0000-0000FD1F0000}"/>
    <cellStyle name="s_Trans Assump (2)_1_Pasta2" xfId="5313" xr:uid="{00000000-0005-0000-0000-0000FE1F0000}"/>
    <cellStyle name="s_Trans Assump (2)_Comparativo VP FIN v1_So 2008" xfId="8877" xr:uid="{00000000-0005-0000-0000-0000FF1F0000}"/>
    <cellStyle name="s_Trans Assump (2)_Comparativo VP MKT 2008 v1_So 2008" xfId="8878" xr:uid="{00000000-0005-0000-0000-000000200000}"/>
    <cellStyle name="s_Trans Assump (2)_Comparativo VP TEC 2008 v1_So 2008" xfId="8879" xr:uid="{00000000-0005-0000-0000-000001200000}"/>
    <cellStyle name="s_Trans Assump (2)_Comparativo VP TEC 2008_Luiz Sergio" xfId="8880" xr:uid="{00000000-0005-0000-0000-000002200000}"/>
    <cellStyle name="s_Trans Assump (2)_Cópia de Modelo - Fluxo de Caixa Orcamento 09052009_V36_3" xfId="5314" xr:uid="{00000000-0005-0000-0000-000003200000}"/>
    <cellStyle name="s_Trans Assump (2)_Fluxo de Caixa Orcamento FINAL_13052009" xfId="5315" xr:uid="{00000000-0005-0000-0000-000004200000}"/>
    <cellStyle name="s_Trans Assump (2)_FM_dummyV4" xfId="5316" xr:uid="{00000000-0005-0000-0000-000005200000}"/>
    <cellStyle name="s_Trans Assump (2)_lalur" xfId="5317" xr:uid="{00000000-0005-0000-0000-000006200000}"/>
    <cellStyle name="s_Trans Assump (2)_Leasing_V3" xfId="5318" xr:uid="{00000000-0005-0000-0000-000007200000}"/>
    <cellStyle name="s_Trans Assump (2)_MODELO PDP III" xfId="5319" xr:uid="{00000000-0005-0000-0000-000008200000}"/>
    <cellStyle name="s_Trans Assump (2)_ORÇ_2009" xfId="5320" xr:uid="{00000000-0005-0000-0000-000009200000}"/>
    <cellStyle name="s_Trans Assump (2)_Pasta2" xfId="5321" xr:uid="{00000000-0005-0000-0000-00000A200000}"/>
    <cellStyle name="s_Trans Assump_1" xfId="5322" xr:uid="{00000000-0005-0000-0000-00000B200000}"/>
    <cellStyle name="s_Trans Assump_1_AM0909" xfId="5323" xr:uid="{00000000-0005-0000-0000-00000C200000}"/>
    <cellStyle name="s_Trans Assump_1_AM0909_Comparativo VP FIN v1_So 2008" xfId="8881" xr:uid="{00000000-0005-0000-0000-00000D200000}"/>
    <cellStyle name="s_Trans Assump_1_AM0909_Comparativo VP MKT 2008 v1_So 2008" xfId="8882" xr:uid="{00000000-0005-0000-0000-00000E200000}"/>
    <cellStyle name="s_Trans Assump_1_AM0909_Comparativo VP TEC 2008 v1_So 2008" xfId="8883" xr:uid="{00000000-0005-0000-0000-00000F200000}"/>
    <cellStyle name="s_Trans Assump_1_AM0909_Comparativo VP TEC 2008_Luiz Sergio" xfId="8884" xr:uid="{00000000-0005-0000-0000-000010200000}"/>
    <cellStyle name="s_Trans Assump_1_AM0909_Cópia de Modelo - Fluxo de Caixa Orcamento 09052009_V36_3" xfId="5324" xr:uid="{00000000-0005-0000-0000-000011200000}"/>
    <cellStyle name="s_Trans Assump_1_AM0909_Fluxo de Caixa Orcamento FINAL_13052009" xfId="5325" xr:uid="{00000000-0005-0000-0000-000012200000}"/>
    <cellStyle name="s_Trans Assump_1_AM0909_FM_dummyV4" xfId="5326" xr:uid="{00000000-0005-0000-0000-000013200000}"/>
    <cellStyle name="s_Trans Assump_1_AM0909_lalur" xfId="5327" xr:uid="{00000000-0005-0000-0000-000014200000}"/>
    <cellStyle name="s_Trans Assump_1_AM0909_Leasing_V3" xfId="5328" xr:uid="{00000000-0005-0000-0000-000015200000}"/>
    <cellStyle name="s_Trans Assump_1_AM0909_MODELO PDP III" xfId="5329" xr:uid="{00000000-0005-0000-0000-000016200000}"/>
    <cellStyle name="s_Trans Assump_1_AM0909_ORÇ_2009" xfId="5330" xr:uid="{00000000-0005-0000-0000-000017200000}"/>
    <cellStyle name="s_Trans Assump_1_AM0909_Pasta2" xfId="5331" xr:uid="{00000000-0005-0000-0000-000018200000}"/>
    <cellStyle name="s_Trans Assump_1_Brenner" xfId="5332" xr:uid="{00000000-0005-0000-0000-000019200000}"/>
    <cellStyle name="s_Trans Assump_1_Brenner_Comparativo VP FIN v1_So 2008" xfId="8885" xr:uid="{00000000-0005-0000-0000-00001A200000}"/>
    <cellStyle name="s_Trans Assump_1_Brenner_Comparativo VP MKT 2008 v1_So 2008" xfId="8886" xr:uid="{00000000-0005-0000-0000-00001B200000}"/>
    <cellStyle name="s_Trans Assump_1_Brenner_Comparativo VP TEC 2008 v1_So 2008" xfId="8887" xr:uid="{00000000-0005-0000-0000-00001C200000}"/>
    <cellStyle name="s_Trans Assump_1_Brenner_Comparativo VP TEC 2008_Luiz Sergio" xfId="8888" xr:uid="{00000000-0005-0000-0000-00001D200000}"/>
    <cellStyle name="s_Trans Assump_1_Brenner_Cópia de Modelo - Fluxo de Caixa Orcamento 09052009_V36_3" xfId="5333" xr:uid="{00000000-0005-0000-0000-00001E200000}"/>
    <cellStyle name="s_Trans Assump_1_Brenner_Fluxo de Caixa Orcamento FINAL_13052009" xfId="5334" xr:uid="{00000000-0005-0000-0000-00001F200000}"/>
    <cellStyle name="s_Trans Assump_1_Brenner_FM_dummyV4" xfId="5335" xr:uid="{00000000-0005-0000-0000-000020200000}"/>
    <cellStyle name="s_Trans Assump_1_Brenner_lalur" xfId="5336" xr:uid="{00000000-0005-0000-0000-000021200000}"/>
    <cellStyle name="s_Trans Assump_1_Brenner_Leasing_V3" xfId="5337" xr:uid="{00000000-0005-0000-0000-000022200000}"/>
    <cellStyle name="s_Trans Assump_1_Brenner_MODELO PDP III" xfId="5338" xr:uid="{00000000-0005-0000-0000-000023200000}"/>
    <cellStyle name="s_Trans Assump_1_Brenner_ORÇ_2009" xfId="5339" xr:uid="{00000000-0005-0000-0000-000024200000}"/>
    <cellStyle name="s_Trans Assump_1_Brenner_Pasta2" xfId="5340" xr:uid="{00000000-0005-0000-0000-000025200000}"/>
    <cellStyle name="s_Trans Assump_1_Comparativo VP FIN v1_So 2008" xfId="8889" xr:uid="{00000000-0005-0000-0000-000026200000}"/>
    <cellStyle name="s_Trans Assump_1_Comparativo VP MKT 2008 v1_So 2008" xfId="8890" xr:uid="{00000000-0005-0000-0000-000027200000}"/>
    <cellStyle name="s_Trans Assump_1_Comparativo VP TEC 2008 v1_So 2008" xfId="8891" xr:uid="{00000000-0005-0000-0000-000028200000}"/>
    <cellStyle name="s_Trans Assump_1_Comparativo VP TEC 2008_Luiz Sergio" xfId="8892" xr:uid="{00000000-0005-0000-0000-000029200000}"/>
    <cellStyle name="s_Trans Assump_1_Cópia de Modelo - Fluxo de Caixa Orcamento 09052009_V36_3" xfId="5341" xr:uid="{00000000-0005-0000-0000-00002A200000}"/>
    <cellStyle name="s_Trans Assump_1_Fluxo de Caixa Orcamento FINAL_13052009" xfId="5342" xr:uid="{00000000-0005-0000-0000-00002B200000}"/>
    <cellStyle name="s_Trans Assump_1_FM_dummyV4" xfId="5343" xr:uid="{00000000-0005-0000-0000-00002C200000}"/>
    <cellStyle name="s_Trans Assump_1_lalur" xfId="5344" xr:uid="{00000000-0005-0000-0000-00002D200000}"/>
    <cellStyle name="s_Trans Assump_1_Leasing_V3" xfId="5345" xr:uid="{00000000-0005-0000-0000-00002E200000}"/>
    <cellStyle name="s_Trans Assump_1_MODELO PDP III" xfId="5346" xr:uid="{00000000-0005-0000-0000-00002F200000}"/>
    <cellStyle name="s_Trans Assump_1_ORÇ_2009" xfId="5347" xr:uid="{00000000-0005-0000-0000-000030200000}"/>
    <cellStyle name="s_Trans Assump_1_Pasta2" xfId="5348" xr:uid="{00000000-0005-0000-0000-000031200000}"/>
    <cellStyle name="s_Trans Assump_2" xfId="5349" xr:uid="{00000000-0005-0000-0000-000032200000}"/>
    <cellStyle name="s_Trans Assump_2_Comparativo VP FIN v1_So 2008" xfId="8893" xr:uid="{00000000-0005-0000-0000-000033200000}"/>
    <cellStyle name="s_Trans Assump_2_Comparativo VP MKT 2008 v1_So 2008" xfId="8894" xr:uid="{00000000-0005-0000-0000-000034200000}"/>
    <cellStyle name="s_Trans Assump_2_Comparativo VP TEC 2008 v1_So 2008" xfId="8895" xr:uid="{00000000-0005-0000-0000-000035200000}"/>
    <cellStyle name="s_Trans Assump_2_Comparativo VP TEC 2008_Luiz Sergio" xfId="8896" xr:uid="{00000000-0005-0000-0000-000036200000}"/>
    <cellStyle name="s_Trans Assump_2_Cópia de Modelo - Fluxo de Caixa Orcamento 09052009_V36_3" xfId="5350" xr:uid="{00000000-0005-0000-0000-000037200000}"/>
    <cellStyle name="s_Trans Assump_2_Fluxo de Caixa Orcamento FINAL_13052009" xfId="5351" xr:uid="{00000000-0005-0000-0000-000038200000}"/>
    <cellStyle name="s_Trans Assump_2_FM_dummyV4" xfId="5352" xr:uid="{00000000-0005-0000-0000-000039200000}"/>
    <cellStyle name="s_Trans Assump_2_lalur" xfId="5353" xr:uid="{00000000-0005-0000-0000-00003A200000}"/>
    <cellStyle name="s_Trans Assump_2_Leasing_V3" xfId="5354" xr:uid="{00000000-0005-0000-0000-00003B200000}"/>
    <cellStyle name="s_Trans Assump_2_MODELO PDP III" xfId="5355" xr:uid="{00000000-0005-0000-0000-00003C200000}"/>
    <cellStyle name="s_Trans Assump_2_ORÇ_2009" xfId="5356" xr:uid="{00000000-0005-0000-0000-00003D200000}"/>
    <cellStyle name="s_Trans Assump_2_Pasta2" xfId="5357" xr:uid="{00000000-0005-0000-0000-00003E200000}"/>
    <cellStyle name="s_Trans Assump_AM0909" xfId="5358" xr:uid="{00000000-0005-0000-0000-00003F200000}"/>
    <cellStyle name="s_Trans Assump_AM0909_Comparativo VP FIN v1_So 2008" xfId="8897" xr:uid="{00000000-0005-0000-0000-000040200000}"/>
    <cellStyle name="s_Trans Assump_AM0909_Comparativo VP MKT 2008 v1_So 2008" xfId="8898" xr:uid="{00000000-0005-0000-0000-000041200000}"/>
    <cellStyle name="s_Trans Assump_AM0909_Comparativo VP TEC 2008 v1_So 2008" xfId="8899" xr:uid="{00000000-0005-0000-0000-000042200000}"/>
    <cellStyle name="s_Trans Assump_AM0909_Comparativo VP TEC 2008_Luiz Sergio" xfId="8900" xr:uid="{00000000-0005-0000-0000-000043200000}"/>
    <cellStyle name="s_Trans Assump_AM0909_Cópia de Modelo - Fluxo de Caixa Orcamento 09052009_V36_3" xfId="5359" xr:uid="{00000000-0005-0000-0000-000044200000}"/>
    <cellStyle name="s_Trans Assump_AM0909_Fluxo de Caixa Orcamento FINAL_13052009" xfId="5360" xr:uid="{00000000-0005-0000-0000-000045200000}"/>
    <cellStyle name="s_Trans Assump_AM0909_FM_dummyV4" xfId="5361" xr:uid="{00000000-0005-0000-0000-000046200000}"/>
    <cellStyle name="s_Trans Assump_AM0909_lalur" xfId="5362" xr:uid="{00000000-0005-0000-0000-000047200000}"/>
    <cellStyle name="s_Trans Assump_AM0909_Leasing_V3" xfId="5363" xr:uid="{00000000-0005-0000-0000-000048200000}"/>
    <cellStyle name="s_Trans Assump_AM0909_MODELO PDP III" xfId="5364" xr:uid="{00000000-0005-0000-0000-000049200000}"/>
    <cellStyle name="s_Trans Assump_AM0909_ORÇ_2009" xfId="5365" xr:uid="{00000000-0005-0000-0000-00004A200000}"/>
    <cellStyle name="s_Trans Assump_AM0909_Pasta2" xfId="5366" xr:uid="{00000000-0005-0000-0000-00004B200000}"/>
    <cellStyle name="s_Trans Assump_Brenner" xfId="5367" xr:uid="{00000000-0005-0000-0000-00004C200000}"/>
    <cellStyle name="s_Trans Assump_Brenner_Comparativo VP FIN v1_So 2008" xfId="8901" xr:uid="{00000000-0005-0000-0000-00004D200000}"/>
    <cellStyle name="s_Trans Assump_Brenner_Comparativo VP MKT 2008 v1_So 2008" xfId="8902" xr:uid="{00000000-0005-0000-0000-00004E200000}"/>
    <cellStyle name="s_Trans Assump_Brenner_Comparativo VP TEC 2008 v1_So 2008" xfId="8903" xr:uid="{00000000-0005-0000-0000-00004F200000}"/>
    <cellStyle name="s_Trans Assump_Brenner_Comparativo VP TEC 2008_Luiz Sergio" xfId="8904" xr:uid="{00000000-0005-0000-0000-000050200000}"/>
    <cellStyle name="s_Trans Assump_Brenner_Cópia de Modelo - Fluxo de Caixa Orcamento 09052009_V36_3" xfId="5368" xr:uid="{00000000-0005-0000-0000-000051200000}"/>
    <cellStyle name="s_Trans Assump_Brenner_Fluxo de Caixa Orcamento FINAL_13052009" xfId="5369" xr:uid="{00000000-0005-0000-0000-000052200000}"/>
    <cellStyle name="s_Trans Assump_Brenner_FM_dummyV4" xfId="5370" xr:uid="{00000000-0005-0000-0000-000053200000}"/>
    <cellStyle name="s_Trans Assump_Brenner_lalur" xfId="5371" xr:uid="{00000000-0005-0000-0000-000054200000}"/>
    <cellStyle name="s_Trans Assump_Brenner_Leasing_V3" xfId="5372" xr:uid="{00000000-0005-0000-0000-000055200000}"/>
    <cellStyle name="s_Trans Assump_Brenner_MODELO PDP III" xfId="5373" xr:uid="{00000000-0005-0000-0000-000056200000}"/>
    <cellStyle name="s_Trans Assump_Brenner_ORÇ_2009" xfId="5374" xr:uid="{00000000-0005-0000-0000-000057200000}"/>
    <cellStyle name="s_Trans Assump_Brenner_Pasta2" xfId="5375" xr:uid="{00000000-0005-0000-0000-000058200000}"/>
    <cellStyle name="s_Trans Assump_Comparativo VP FIN v1_So 2008" xfId="8905" xr:uid="{00000000-0005-0000-0000-000059200000}"/>
    <cellStyle name="s_Trans Assump_Comparativo VP MKT 2008 v1_So 2008" xfId="8906" xr:uid="{00000000-0005-0000-0000-00005A200000}"/>
    <cellStyle name="s_Trans Assump_Comparativo VP TEC 2008 v1_So 2008" xfId="8907" xr:uid="{00000000-0005-0000-0000-00005B200000}"/>
    <cellStyle name="s_Trans Assump_Comparativo VP TEC 2008_Luiz Sergio" xfId="8908" xr:uid="{00000000-0005-0000-0000-00005C200000}"/>
    <cellStyle name="s_Trans Assump_Cópia de Modelo - Fluxo de Caixa Orcamento 09052009_V36_3" xfId="5376" xr:uid="{00000000-0005-0000-0000-00005D200000}"/>
    <cellStyle name="s_Trans Assump_Fluxo de Caixa Orcamento FINAL_13052009" xfId="5377" xr:uid="{00000000-0005-0000-0000-00005E200000}"/>
    <cellStyle name="s_Trans Assump_FM_dummyV4" xfId="5378" xr:uid="{00000000-0005-0000-0000-00005F200000}"/>
    <cellStyle name="s_Trans Assump_lalur" xfId="5379" xr:uid="{00000000-0005-0000-0000-000060200000}"/>
    <cellStyle name="s_Trans Assump_Leasing_V3" xfId="5380" xr:uid="{00000000-0005-0000-0000-000061200000}"/>
    <cellStyle name="s_Trans Assump_MODELO PDP III" xfId="5381" xr:uid="{00000000-0005-0000-0000-000062200000}"/>
    <cellStyle name="s_Trans Assump_ORÇ_2009" xfId="5382" xr:uid="{00000000-0005-0000-0000-000063200000}"/>
    <cellStyle name="s_Trans Assump_Pasta2" xfId="5383" xr:uid="{00000000-0005-0000-0000-000064200000}"/>
    <cellStyle name="s_Trans Assump_Trans Sum" xfId="5384" xr:uid="{00000000-0005-0000-0000-000065200000}"/>
    <cellStyle name="s_Trans Assump_Trans Sum_Comparativo VP FIN v1_So 2008" xfId="8909" xr:uid="{00000000-0005-0000-0000-000066200000}"/>
    <cellStyle name="s_Trans Assump_Trans Sum_Comparativo VP MKT 2008 v1_So 2008" xfId="8910" xr:uid="{00000000-0005-0000-0000-000067200000}"/>
    <cellStyle name="s_Trans Assump_Trans Sum_Comparativo VP TEC 2008 v1_So 2008" xfId="8911" xr:uid="{00000000-0005-0000-0000-000068200000}"/>
    <cellStyle name="s_Trans Assump_Trans Sum_Comparativo VP TEC 2008_Luiz Sergio" xfId="8912" xr:uid="{00000000-0005-0000-0000-000069200000}"/>
    <cellStyle name="s_Trans Assump_Trans Sum_Cópia de Modelo - Fluxo de Caixa Orcamento 09052009_V36_3" xfId="5385" xr:uid="{00000000-0005-0000-0000-00006A200000}"/>
    <cellStyle name="s_Trans Assump_Trans Sum_Fluxo de Caixa Orcamento FINAL_13052009" xfId="5386" xr:uid="{00000000-0005-0000-0000-00006B200000}"/>
    <cellStyle name="s_Trans Assump_Trans Sum_FM_dummyV4" xfId="5387" xr:uid="{00000000-0005-0000-0000-00006C200000}"/>
    <cellStyle name="s_Trans Assump_Trans Sum_lalur" xfId="5388" xr:uid="{00000000-0005-0000-0000-00006D200000}"/>
    <cellStyle name="s_Trans Assump_Trans Sum_Leasing_V3" xfId="5389" xr:uid="{00000000-0005-0000-0000-00006E200000}"/>
    <cellStyle name="s_Trans Assump_Trans Sum_MODELO PDP III" xfId="5390" xr:uid="{00000000-0005-0000-0000-00006F200000}"/>
    <cellStyle name="s_Trans Assump_Trans Sum_ORÇ_2009" xfId="5391" xr:uid="{00000000-0005-0000-0000-000070200000}"/>
    <cellStyle name="s_Trans Assump_Trans Sum_Pasta2" xfId="5392" xr:uid="{00000000-0005-0000-0000-000071200000}"/>
    <cellStyle name="s_Trans Sum" xfId="5393" xr:uid="{00000000-0005-0000-0000-000072200000}"/>
    <cellStyle name="s_Trans Sum_1" xfId="5394" xr:uid="{00000000-0005-0000-0000-000073200000}"/>
    <cellStyle name="s_Trans Sum_1_Comparativo VP FIN v1_So 2008" xfId="8913" xr:uid="{00000000-0005-0000-0000-000074200000}"/>
    <cellStyle name="s_Trans Sum_1_Comparativo VP MKT 2008 v1_So 2008" xfId="8914" xr:uid="{00000000-0005-0000-0000-000075200000}"/>
    <cellStyle name="s_Trans Sum_1_Comparativo VP TEC 2008 v1_So 2008" xfId="8915" xr:uid="{00000000-0005-0000-0000-000076200000}"/>
    <cellStyle name="s_Trans Sum_1_Comparativo VP TEC 2008_Luiz Sergio" xfId="8916" xr:uid="{00000000-0005-0000-0000-000077200000}"/>
    <cellStyle name="s_Trans Sum_1_Cópia de Modelo - Fluxo de Caixa Orcamento 09052009_V36_3" xfId="5395" xr:uid="{00000000-0005-0000-0000-000078200000}"/>
    <cellStyle name="s_Trans Sum_1_Fluxo de Caixa Orcamento FINAL_13052009" xfId="5396" xr:uid="{00000000-0005-0000-0000-000079200000}"/>
    <cellStyle name="s_Trans Sum_1_FM_dummyV4" xfId="5397" xr:uid="{00000000-0005-0000-0000-00007A200000}"/>
    <cellStyle name="s_Trans Sum_1_lalur" xfId="5398" xr:uid="{00000000-0005-0000-0000-00007B200000}"/>
    <cellStyle name="s_Trans Sum_1_Leasing_V3" xfId="5399" xr:uid="{00000000-0005-0000-0000-00007C200000}"/>
    <cellStyle name="s_Trans Sum_1_MODELO PDP III" xfId="5400" xr:uid="{00000000-0005-0000-0000-00007D200000}"/>
    <cellStyle name="s_Trans Sum_1_ORÇ_2009" xfId="5401" xr:uid="{00000000-0005-0000-0000-00007E200000}"/>
    <cellStyle name="s_Trans Sum_1_Pasta2" xfId="5402" xr:uid="{00000000-0005-0000-0000-00007F200000}"/>
    <cellStyle name="s_Trans Sum_2" xfId="5403" xr:uid="{00000000-0005-0000-0000-000080200000}"/>
    <cellStyle name="s_Trans Sum_2_Comparativo VP FIN v1_So 2008" xfId="8917" xr:uid="{00000000-0005-0000-0000-000081200000}"/>
    <cellStyle name="s_Trans Sum_2_Comparativo VP MKT 2008 v1_So 2008" xfId="8918" xr:uid="{00000000-0005-0000-0000-000082200000}"/>
    <cellStyle name="s_Trans Sum_2_Comparativo VP TEC 2008 v1_So 2008" xfId="8919" xr:uid="{00000000-0005-0000-0000-000083200000}"/>
    <cellStyle name="s_Trans Sum_2_Comparativo VP TEC 2008_Luiz Sergio" xfId="8920" xr:uid="{00000000-0005-0000-0000-000084200000}"/>
    <cellStyle name="s_Trans Sum_2_Cópia de Modelo - Fluxo de Caixa Orcamento 09052009_V36_3" xfId="5404" xr:uid="{00000000-0005-0000-0000-000085200000}"/>
    <cellStyle name="s_Trans Sum_2_Fluxo de Caixa Orcamento FINAL_13052009" xfId="5405" xr:uid="{00000000-0005-0000-0000-000086200000}"/>
    <cellStyle name="s_Trans Sum_2_FM_dummyV4" xfId="5406" xr:uid="{00000000-0005-0000-0000-000087200000}"/>
    <cellStyle name="s_Trans Sum_2_lalur" xfId="5407" xr:uid="{00000000-0005-0000-0000-000088200000}"/>
    <cellStyle name="s_Trans Sum_2_Leasing_V3" xfId="5408" xr:uid="{00000000-0005-0000-0000-000089200000}"/>
    <cellStyle name="s_Trans Sum_2_MODELO PDP III" xfId="5409" xr:uid="{00000000-0005-0000-0000-00008A200000}"/>
    <cellStyle name="s_Trans Sum_2_ORÇ_2009" xfId="5410" xr:uid="{00000000-0005-0000-0000-00008B200000}"/>
    <cellStyle name="s_Trans Sum_2_Pasta2" xfId="5411" xr:uid="{00000000-0005-0000-0000-00008C200000}"/>
    <cellStyle name="s_Trans Sum_Comparativo VP FIN v1_So 2008" xfId="8921" xr:uid="{00000000-0005-0000-0000-00008D200000}"/>
    <cellStyle name="s_Trans Sum_Comparativo VP MKT 2008 v1_So 2008" xfId="8922" xr:uid="{00000000-0005-0000-0000-00008E200000}"/>
    <cellStyle name="s_Trans Sum_Comparativo VP TEC 2008 v1_So 2008" xfId="8923" xr:uid="{00000000-0005-0000-0000-00008F200000}"/>
    <cellStyle name="s_Trans Sum_Comparativo VP TEC 2008_Luiz Sergio" xfId="8924" xr:uid="{00000000-0005-0000-0000-000090200000}"/>
    <cellStyle name="s_Trans Sum_Cópia de Modelo - Fluxo de Caixa Orcamento 09052009_V36_3" xfId="5412" xr:uid="{00000000-0005-0000-0000-000091200000}"/>
    <cellStyle name="s_Trans Sum_Fluxo de Caixa Orcamento FINAL_13052009" xfId="5413" xr:uid="{00000000-0005-0000-0000-000092200000}"/>
    <cellStyle name="s_Trans Sum_FM_dummyV4" xfId="5414" xr:uid="{00000000-0005-0000-0000-000093200000}"/>
    <cellStyle name="s_Trans Sum_lalur" xfId="5415" xr:uid="{00000000-0005-0000-0000-000094200000}"/>
    <cellStyle name="s_Trans Sum_Leasing_V3" xfId="5416" xr:uid="{00000000-0005-0000-0000-000095200000}"/>
    <cellStyle name="s_Trans Sum_MODELO PDP III" xfId="5417" xr:uid="{00000000-0005-0000-0000-000096200000}"/>
    <cellStyle name="s_Trans Sum_ORÇ_2009" xfId="5418" xr:uid="{00000000-0005-0000-0000-000097200000}"/>
    <cellStyle name="s_Trans Sum_Pasta2" xfId="5419" xr:uid="{00000000-0005-0000-0000-000098200000}"/>
    <cellStyle name="s_Trans Sum_Trans Assump" xfId="5420" xr:uid="{00000000-0005-0000-0000-000099200000}"/>
    <cellStyle name="s_Trans Sum_Trans Assump_Comparativo VP FIN v1_So 2008" xfId="8925" xr:uid="{00000000-0005-0000-0000-00009A200000}"/>
    <cellStyle name="s_Trans Sum_Trans Assump_Comparativo VP MKT 2008 v1_So 2008" xfId="8926" xr:uid="{00000000-0005-0000-0000-00009B200000}"/>
    <cellStyle name="s_Trans Sum_Trans Assump_Comparativo VP TEC 2008 v1_So 2008" xfId="8927" xr:uid="{00000000-0005-0000-0000-00009C200000}"/>
    <cellStyle name="s_Trans Sum_Trans Assump_Comparativo VP TEC 2008_Luiz Sergio" xfId="8928" xr:uid="{00000000-0005-0000-0000-00009D200000}"/>
    <cellStyle name="s_Trans Sum_Trans Assump_Cópia de Modelo - Fluxo de Caixa Orcamento 09052009_V36_3" xfId="5421" xr:uid="{00000000-0005-0000-0000-00009E200000}"/>
    <cellStyle name="s_Trans Sum_Trans Assump_Fluxo de Caixa Orcamento FINAL_13052009" xfId="5422" xr:uid="{00000000-0005-0000-0000-00009F200000}"/>
    <cellStyle name="s_Trans Sum_Trans Assump_FM_dummyV4" xfId="5423" xr:uid="{00000000-0005-0000-0000-0000A0200000}"/>
    <cellStyle name="s_Trans Sum_Trans Assump_lalur" xfId="5424" xr:uid="{00000000-0005-0000-0000-0000A1200000}"/>
    <cellStyle name="s_Trans Sum_Trans Assump_Leasing_V3" xfId="5425" xr:uid="{00000000-0005-0000-0000-0000A2200000}"/>
    <cellStyle name="s_Trans Sum_Trans Assump_MODELO PDP III" xfId="5426" xr:uid="{00000000-0005-0000-0000-0000A3200000}"/>
    <cellStyle name="s_Trans Sum_Trans Assump_ORÇ_2009" xfId="5427" xr:uid="{00000000-0005-0000-0000-0000A4200000}"/>
    <cellStyle name="s_Trans Sum_Trans Assump_Pasta2" xfId="5428" xr:uid="{00000000-0005-0000-0000-0000A5200000}"/>
    <cellStyle name="s_Unit Price Sen. (2)" xfId="5429" xr:uid="{00000000-0005-0000-0000-0000A6200000}"/>
    <cellStyle name="s_Unit Price Sen. (2)_1" xfId="5430" xr:uid="{00000000-0005-0000-0000-0000A7200000}"/>
    <cellStyle name="s_Unit Price Sen. (2)_1_Comparativo VP FIN v1_So 2008" xfId="8929" xr:uid="{00000000-0005-0000-0000-0000A8200000}"/>
    <cellStyle name="s_Unit Price Sen. (2)_1_Comparativo VP MKT 2008 v1_So 2008" xfId="8930" xr:uid="{00000000-0005-0000-0000-0000A9200000}"/>
    <cellStyle name="s_Unit Price Sen. (2)_1_Comparativo VP TEC 2008 v1_So 2008" xfId="8931" xr:uid="{00000000-0005-0000-0000-0000AA200000}"/>
    <cellStyle name="s_Unit Price Sen. (2)_1_Comparativo VP TEC 2008_Luiz Sergio" xfId="8932" xr:uid="{00000000-0005-0000-0000-0000AB200000}"/>
    <cellStyle name="s_Unit Price Sen. (2)_1_Cópia de Modelo - Fluxo de Caixa Orcamento 09052009_V36_3" xfId="5431" xr:uid="{00000000-0005-0000-0000-0000AC200000}"/>
    <cellStyle name="s_Unit Price Sen. (2)_1_Fluxo de Caixa Orcamento FINAL_13052009" xfId="5432" xr:uid="{00000000-0005-0000-0000-0000AD200000}"/>
    <cellStyle name="s_Unit Price Sen. (2)_1_FM_dummyV4" xfId="5433" xr:uid="{00000000-0005-0000-0000-0000AE200000}"/>
    <cellStyle name="s_Unit Price Sen. (2)_1_lalur" xfId="5434" xr:uid="{00000000-0005-0000-0000-0000AF200000}"/>
    <cellStyle name="s_Unit Price Sen. (2)_1_Leasing_V3" xfId="5435" xr:uid="{00000000-0005-0000-0000-0000B0200000}"/>
    <cellStyle name="s_Unit Price Sen. (2)_1_MODELO PDP III" xfId="5436" xr:uid="{00000000-0005-0000-0000-0000B1200000}"/>
    <cellStyle name="s_Unit Price Sen. (2)_1_ORÇ_2009" xfId="5437" xr:uid="{00000000-0005-0000-0000-0000B2200000}"/>
    <cellStyle name="s_Unit Price Sen. (2)_1_Pasta2" xfId="5438" xr:uid="{00000000-0005-0000-0000-0000B3200000}"/>
    <cellStyle name="s_Unit Price Sen. (2)_2" xfId="5439" xr:uid="{00000000-0005-0000-0000-0000B4200000}"/>
    <cellStyle name="s_Unit Price Sen. (2)_2_Comparativo VP FIN v1_So 2008" xfId="8933" xr:uid="{00000000-0005-0000-0000-0000B5200000}"/>
    <cellStyle name="s_Unit Price Sen. (2)_2_Comparativo VP MKT 2008 v1_So 2008" xfId="8934" xr:uid="{00000000-0005-0000-0000-0000B6200000}"/>
    <cellStyle name="s_Unit Price Sen. (2)_2_Comparativo VP TEC 2008 v1_So 2008" xfId="8935" xr:uid="{00000000-0005-0000-0000-0000B7200000}"/>
    <cellStyle name="s_Unit Price Sen. (2)_2_Comparativo VP TEC 2008_Luiz Sergio" xfId="8936" xr:uid="{00000000-0005-0000-0000-0000B8200000}"/>
    <cellStyle name="s_Unit Price Sen. (2)_2_Cópia de Modelo - Fluxo de Caixa Orcamento 09052009_V36_3" xfId="5440" xr:uid="{00000000-0005-0000-0000-0000B9200000}"/>
    <cellStyle name="s_Unit Price Sen. (2)_2_Fluxo de Caixa Orcamento FINAL_13052009" xfId="5441" xr:uid="{00000000-0005-0000-0000-0000BA200000}"/>
    <cellStyle name="s_Unit Price Sen. (2)_2_FM_dummyV4" xfId="5442" xr:uid="{00000000-0005-0000-0000-0000BB200000}"/>
    <cellStyle name="s_Unit Price Sen. (2)_2_lalur" xfId="5443" xr:uid="{00000000-0005-0000-0000-0000BC200000}"/>
    <cellStyle name="s_Unit Price Sen. (2)_2_Leasing_V3" xfId="5444" xr:uid="{00000000-0005-0000-0000-0000BD200000}"/>
    <cellStyle name="s_Unit Price Sen. (2)_2_MODELO PDP III" xfId="5445" xr:uid="{00000000-0005-0000-0000-0000BE200000}"/>
    <cellStyle name="s_Unit Price Sen. (2)_2_ORÇ_2009" xfId="5446" xr:uid="{00000000-0005-0000-0000-0000BF200000}"/>
    <cellStyle name="s_Unit Price Sen. (2)_2_Pasta2" xfId="5447" xr:uid="{00000000-0005-0000-0000-0000C0200000}"/>
    <cellStyle name="s_Unit Price Sen. (2)_Comparativo VP FIN v1_So 2008" xfId="8937" xr:uid="{00000000-0005-0000-0000-0000C1200000}"/>
    <cellStyle name="s_Unit Price Sen. (2)_Comparativo VP MKT 2008 v1_So 2008" xfId="8938" xr:uid="{00000000-0005-0000-0000-0000C2200000}"/>
    <cellStyle name="s_Unit Price Sen. (2)_Comparativo VP TEC 2008 v1_So 2008" xfId="8939" xr:uid="{00000000-0005-0000-0000-0000C3200000}"/>
    <cellStyle name="s_Unit Price Sen. (2)_Comparativo VP TEC 2008_Luiz Sergio" xfId="8940" xr:uid="{00000000-0005-0000-0000-0000C4200000}"/>
    <cellStyle name="s_Unit Price Sen. (2)_Cópia de Modelo - Fluxo de Caixa Orcamento 09052009_V36_3" xfId="5448" xr:uid="{00000000-0005-0000-0000-0000C5200000}"/>
    <cellStyle name="s_Unit Price Sen. (2)_Fluxo de Caixa Orcamento FINAL_13052009" xfId="5449" xr:uid="{00000000-0005-0000-0000-0000C6200000}"/>
    <cellStyle name="s_Unit Price Sen. (2)_FM_dummyV4" xfId="5450" xr:uid="{00000000-0005-0000-0000-0000C7200000}"/>
    <cellStyle name="s_Unit Price Sen. (2)_lalur" xfId="5451" xr:uid="{00000000-0005-0000-0000-0000C8200000}"/>
    <cellStyle name="s_Unit Price Sen. (2)_Leasing_V3" xfId="5452" xr:uid="{00000000-0005-0000-0000-0000C9200000}"/>
    <cellStyle name="s_Unit Price Sen. (2)_MODELO PDP III" xfId="5453" xr:uid="{00000000-0005-0000-0000-0000CA200000}"/>
    <cellStyle name="s_Unit Price Sen. (2)_ORÇ_2009" xfId="5454" xr:uid="{00000000-0005-0000-0000-0000CB200000}"/>
    <cellStyle name="s_Unit Price Sen. (2)_Pasta2" xfId="5455" xr:uid="{00000000-0005-0000-0000-0000CC200000}"/>
    <cellStyle name="s_UPVAL9" xfId="5456" xr:uid="{00000000-0005-0000-0000-0000CD200000}"/>
    <cellStyle name="s_UPVAL9_Comparativo VP FIN v1_So 2008" xfId="8941" xr:uid="{00000000-0005-0000-0000-0000CE200000}"/>
    <cellStyle name="s_UPVAL9_Comparativo VP MKT 2008 v1_So 2008" xfId="8942" xr:uid="{00000000-0005-0000-0000-0000CF200000}"/>
    <cellStyle name="s_UPVAL9_Comparativo VP TEC 2008 v1_So 2008" xfId="8943" xr:uid="{00000000-0005-0000-0000-0000D0200000}"/>
    <cellStyle name="s_UPVAL9_Comparativo VP TEC 2008_Luiz Sergio" xfId="8944" xr:uid="{00000000-0005-0000-0000-0000D1200000}"/>
    <cellStyle name="s_UPVAL9_Cópia de Modelo - Fluxo de Caixa Orcamento 09052009_V36_3" xfId="5457" xr:uid="{00000000-0005-0000-0000-0000D2200000}"/>
    <cellStyle name="s_UPVAL9_Fluxo de Caixa Orcamento FINAL_13052009" xfId="5458" xr:uid="{00000000-0005-0000-0000-0000D3200000}"/>
    <cellStyle name="s_UPVAL9_FM_dummyV4" xfId="5459" xr:uid="{00000000-0005-0000-0000-0000D4200000}"/>
    <cellStyle name="s_UPVAL9_lalur" xfId="5460" xr:uid="{00000000-0005-0000-0000-0000D5200000}"/>
    <cellStyle name="s_UPVAL9_Leasing_V3" xfId="5461" xr:uid="{00000000-0005-0000-0000-0000D6200000}"/>
    <cellStyle name="s_UPVAL9_MODELO PDP III" xfId="5462" xr:uid="{00000000-0005-0000-0000-0000D7200000}"/>
    <cellStyle name="s_UPVAL9_ORÇ_2009" xfId="5463" xr:uid="{00000000-0005-0000-0000-0000D8200000}"/>
    <cellStyle name="s_UPVAL9_Pasta2" xfId="5464" xr:uid="{00000000-0005-0000-0000-0000D9200000}"/>
    <cellStyle name="s_Val Anal" xfId="5465" xr:uid="{00000000-0005-0000-0000-0000DA200000}"/>
    <cellStyle name="s_Val Anal_Comparativo VP FIN v1_So 2008" xfId="8945" xr:uid="{00000000-0005-0000-0000-0000DB200000}"/>
    <cellStyle name="s_Val Anal_Comparativo VP MKT 2008 v1_So 2008" xfId="8946" xr:uid="{00000000-0005-0000-0000-0000DC200000}"/>
    <cellStyle name="s_Val Anal_Comparativo VP TEC 2008 v1_So 2008" xfId="8947" xr:uid="{00000000-0005-0000-0000-0000DD200000}"/>
    <cellStyle name="s_Val Anal_Comparativo VP TEC 2008_Luiz Sergio" xfId="8948" xr:uid="{00000000-0005-0000-0000-0000DE200000}"/>
    <cellStyle name="s_Val Anal_Cópia de Modelo - Fluxo de Caixa Orcamento 09052009_V36_3" xfId="5466" xr:uid="{00000000-0005-0000-0000-0000DF200000}"/>
    <cellStyle name="s_Val Anal_Fluxo de Caixa Orcamento FINAL_13052009" xfId="5467" xr:uid="{00000000-0005-0000-0000-0000E0200000}"/>
    <cellStyle name="s_Val Anal_FM_dummyV4" xfId="5468" xr:uid="{00000000-0005-0000-0000-0000E1200000}"/>
    <cellStyle name="s_Val Anal_lalur" xfId="5469" xr:uid="{00000000-0005-0000-0000-0000E2200000}"/>
    <cellStyle name="s_Val Anal_Leasing_V3" xfId="5470" xr:uid="{00000000-0005-0000-0000-0000E3200000}"/>
    <cellStyle name="s_Val Anal_MODELO PDP III" xfId="5471" xr:uid="{00000000-0005-0000-0000-0000E4200000}"/>
    <cellStyle name="s_Val Anal_ORÇ_2009" xfId="5472" xr:uid="{00000000-0005-0000-0000-0000E5200000}"/>
    <cellStyle name="s_Val Anal_Pasta2" xfId="5473" xr:uid="{00000000-0005-0000-0000-0000E6200000}"/>
    <cellStyle name="s_Valuation " xfId="5474" xr:uid="{00000000-0005-0000-0000-0000E7200000}"/>
    <cellStyle name="s_Valuation _Comparativo VP FIN v1_So 2008" xfId="8949" xr:uid="{00000000-0005-0000-0000-0000E8200000}"/>
    <cellStyle name="s_Valuation _Comparativo VP MKT 2008 v1_So 2008" xfId="8950" xr:uid="{00000000-0005-0000-0000-0000E9200000}"/>
    <cellStyle name="s_Valuation _Comparativo VP TEC 2008 v1_So 2008" xfId="8951" xr:uid="{00000000-0005-0000-0000-0000EA200000}"/>
    <cellStyle name="s_Valuation _Comparativo VP TEC 2008_Luiz Sergio" xfId="8952" xr:uid="{00000000-0005-0000-0000-0000EB200000}"/>
    <cellStyle name="s_Valuation _Cópia de Modelo - Fluxo de Caixa Orcamento 09052009_V36_3" xfId="5475" xr:uid="{00000000-0005-0000-0000-0000EC200000}"/>
    <cellStyle name="s_Valuation _DB Dados do Mercado" xfId="8953" xr:uid="{00000000-0005-0000-0000-0000ED200000}"/>
    <cellStyle name="s_Valuation _DB Dados do Mercado_MTM Swap Morgan Stanley" xfId="8954" xr:uid="{00000000-0005-0000-0000-0000EE200000}"/>
    <cellStyle name="s_Valuation _DB Dados do Mercado_MTM Swap Morgan Stanley_MtM Swap Morgan Stanley" xfId="8955" xr:uid="{00000000-0005-0000-0000-0000EF200000}"/>
    <cellStyle name="s_Valuation _DB Dados do Mercado_MTM Swap Morgan Stanley_MtM Swap Morgan Stanley 130109" xfId="8956" xr:uid="{00000000-0005-0000-0000-0000F0200000}"/>
    <cellStyle name="s_Valuation _DB Dados do Mercado_MtM Swap Out08 CF" xfId="8957" xr:uid="{00000000-0005-0000-0000-0000F1200000}"/>
    <cellStyle name="s_Valuation _DB Dados do Mercado_Sistema Cosan" xfId="8958" xr:uid="{00000000-0005-0000-0000-0000F2200000}"/>
    <cellStyle name="s_Valuation _DB Dados do Mercado_Sistema Cosan V2" xfId="8959" xr:uid="{00000000-0005-0000-0000-0000F3200000}"/>
    <cellStyle name="s_Valuation _DB Dados do Mercado_Sistema Cosan V2_20090210 Fechamento Diário" xfId="8960" xr:uid="{00000000-0005-0000-0000-0000F4200000}"/>
    <cellStyle name="s_Valuation _DB Dados do Mercado_Sistema Cosan V2_20090218 Fechamento Diário" xfId="8961" xr:uid="{00000000-0005-0000-0000-0000F5200000}"/>
    <cellStyle name="s_Valuation _DB Dados do Mercado_Sistema Cosan V2_BNP  Sugar #11 +10%" xfId="8962" xr:uid="{00000000-0005-0000-0000-0000F6200000}"/>
    <cellStyle name="s_Valuation _DB Dados do Mercado_Sistema Cosan V2_Dólar" xfId="8963" xr:uid="{00000000-0005-0000-0000-0000F7200000}"/>
    <cellStyle name="s_Valuation _DB Dados do Mercado_Sistema Cosan V2_EXTRAÇÃO EXPOSIÇÃO" xfId="8964" xr:uid="{00000000-0005-0000-0000-0000F8200000}"/>
    <cellStyle name="s_Valuation _DB Dados do Mercado_Sistema Cosan V2_Fimat Sugar #11 +10%" xfId="8965" xr:uid="{00000000-0005-0000-0000-0000F9200000}"/>
    <cellStyle name="s_Valuation _DB Dados do Mercado_Sistema Cosan V2_Fortis  Sugar #11 +10% " xfId="8966" xr:uid="{00000000-0005-0000-0000-0000FA200000}"/>
    <cellStyle name="s_Valuation _DB Dados do Mercado_Sistema Cosan V2_Hencorp Sugar #11 +10%" xfId="8967" xr:uid="{00000000-0005-0000-0000-0000FB200000}"/>
    <cellStyle name="s_Valuation _DB Dados do Mercado_Sistema Cosan V2_Natixis Sugar #11 +10% " xfId="8968" xr:uid="{00000000-0005-0000-0000-0000FC200000}"/>
    <cellStyle name="s_Valuation _DB Dados do Mercado_Sistema Cosan V2_NDF" xfId="8969" xr:uid="{00000000-0005-0000-0000-0000FD200000}"/>
    <cellStyle name="s_Valuation _DB Dados do Mercado_Sistema Cosan V2_Prudential Sugar #11 +10%" xfId="8970" xr:uid="{00000000-0005-0000-0000-0000FE200000}"/>
    <cellStyle name="s_Valuation _DB Dados do Mercado_Sistema Cosan V2_Sistema Cosan" xfId="8971" xr:uid="{00000000-0005-0000-0000-0000FF200000}"/>
    <cellStyle name="s_Valuation _DB Dados do Mercado_Sistema Cosan V2_Sucden Uk Sugar #11 +10%" xfId="8972" xr:uid="{00000000-0005-0000-0000-000000210000}"/>
    <cellStyle name="s_Valuation _DB Dados do Mercado_Sistema Cosan V2_Sugar #11" xfId="8973" xr:uid="{00000000-0005-0000-0000-000001210000}"/>
    <cellStyle name="s_Valuation _DB Dados do Mercado_Sistema Cosan V2_Sugar #11 (2)" xfId="8974" xr:uid="{00000000-0005-0000-0000-000002210000}"/>
    <cellStyle name="s_Valuation _DB Dados do Mercado_Sistema Cosan V2_Sugar #11 (3)" xfId="8975" xr:uid="{00000000-0005-0000-0000-000003210000}"/>
    <cellStyle name="s_Valuation _DB Dados do Mercado_Sistema Cosan V2_Sugar #5" xfId="8976" xr:uid="{00000000-0005-0000-0000-000004210000}"/>
    <cellStyle name="s_Valuation _DB Dados do Mercado_Sistema Cosan V2_Sugar #5 (2)" xfId="8977" xr:uid="{00000000-0005-0000-0000-000005210000}"/>
    <cellStyle name="s_Valuation _DB Dados do Mercado_Sistema Cosan2" xfId="8978" xr:uid="{00000000-0005-0000-0000-000006210000}"/>
    <cellStyle name="s_Valuation _Fluxo de Caixa Orcamento FINAL_13052009" xfId="5476" xr:uid="{00000000-0005-0000-0000-000007210000}"/>
    <cellStyle name="s_Valuation _FM_dummyV4" xfId="5477" xr:uid="{00000000-0005-0000-0000-000008210000}"/>
    <cellStyle name="s_Valuation _lalur" xfId="5478" xr:uid="{00000000-0005-0000-0000-000009210000}"/>
    <cellStyle name="s_Valuation _Leasing_V3" xfId="5479" xr:uid="{00000000-0005-0000-0000-00000A210000}"/>
    <cellStyle name="s_Valuation _MODELO PDP III" xfId="5480" xr:uid="{00000000-0005-0000-0000-00000B210000}"/>
    <cellStyle name="s_Valuation _MTM Swap Morgan Stanley" xfId="8979" xr:uid="{00000000-0005-0000-0000-00000C210000}"/>
    <cellStyle name="s_Valuation _MTM Swap Morgan Stanley_MtM Swap Morgan Stanley" xfId="8980" xr:uid="{00000000-0005-0000-0000-00000D210000}"/>
    <cellStyle name="s_Valuation _MTM Swap Morgan Stanley_MtM Swap Morgan Stanley 130109" xfId="8981" xr:uid="{00000000-0005-0000-0000-00000E210000}"/>
    <cellStyle name="s_Valuation _MtM Swap Out08 CF" xfId="8982" xr:uid="{00000000-0005-0000-0000-00000F210000}"/>
    <cellStyle name="s_Valuation _NDF" xfId="8983" xr:uid="{00000000-0005-0000-0000-000010210000}"/>
    <cellStyle name="s_Valuation _NDF_MTM Swap Morgan Stanley" xfId="8984" xr:uid="{00000000-0005-0000-0000-000011210000}"/>
    <cellStyle name="s_Valuation _NDF_MtM Swap Morgan Stanley 130109" xfId="8985" xr:uid="{00000000-0005-0000-0000-000012210000}"/>
    <cellStyle name="s_Valuation _ORÇ_2009" xfId="5481" xr:uid="{00000000-0005-0000-0000-000013210000}"/>
    <cellStyle name="s_Valuation _Pasta2" xfId="5482" xr:uid="{00000000-0005-0000-0000-000014210000}"/>
    <cellStyle name="s_Valuation _Q2 pipeline" xfId="5483" xr:uid="{00000000-0005-0000-0000-000015210000}"/>
    <cellStyle name="s_Valuation _Q2 pipeline 2" xfId="8986" xr:uid="{00000000-0005-0000-0000-000016210000}"/>
    <cellStyle name="s_Valuation _Q2 pipeline_Cópia de Modelo - Fluxo de Caixa Orcamento 09052009_V36_3" xfId="5484" xr:uid="{00000000-0005-0000-0000-000017210000}"/>
    <cellStyle name="s_Valuation _Q2 pipeline_Cópia de Modelo - Fluxo de Caixa Orcamento 09052009_V36_3 2" xfId="8987" xr:uid="{00000000-0005-0000-0000-000018210000}"/>
    <cellStyle name="s_Valuation _Q2 pipeline_Fluxo de Caixa Orcamento FINAL_13052009" xfId="5485" xr:uid="{00000000-0005-0000-0000-000019210000}"/>
    <cellStyle name="s_Valuation _Q2 pipeline_Fluxo de Caixa Orcamento FINAL_13052009 2" xfId="8988" xr:uid="{00000000-0005-0000-0000-00001A210000}"/>
    <cellStyle name="s_Valuation _Q2 pipeline_FM_dummyV4" xfId="5486" xr:uid="{00000000-0005-0000-0000-00001B210000}"/>
    <cellStyle name="s_Valuation _Q2 pipeline_lalur" xfId="5487" xr:uid="{00000000-0005-0000-0000-00001C210000}"/>
    <cellStyle name="s_Valuation _Q2 pipeline_Leasing_V3" xfId="5488" xr:uid="{00000000-0005-0000-0000-00001D210000}"/>
    <cellStyle name="s_Valuation _Q2 pipeline_MODELO PDP III" xfId="5489" xr:uid="{00000000-0005-0000-0000-00001E210000}"/>
    <cellStyle name="s_Valuation _Q2 pipeline_ORÇ_2009" xfId="5490" xr:uid="{00000000-0005-0000-0000-00001F210000}"/>
    <cellStyle name="s_Valuation _Q2 pipeline_ORÇ_2009 2" xfId="8989" xr:uid="{00000000-0005-0000-0000-000020210000}"/>
    <cellStyle name="s_Valuation _Q2 pipeline_Pasta2" xfId="5491" xr:uid="{00000000-0005-0000-0000-000021210000}"/>
    <cellStyle name="s_Valuation _Q2 pipeline_Pasta2 2" xfId="8990" xr:uid="{00000000-0005-0000-0000-000022210000}"/>
    <cellStyle name="s_Valuation _Sheet1" xfId="8991" xr:uid="{00000000-0005-0000-0000-000023210000}"/>
    <cellStyle name="s_Valuation _Sheet1_MTM Swap Morgan Stanley" xfId="8992" xr:uid="{00000000-0005-0000-0000-000024210000}"/>
    <cellStyle name="s_Valuation _Sheet1_MtM Swap Morgan Stanley 130109" xfId="8993" xr:uid="{00000000-0005-0000-0000-000025210000}"/>
    <cellStyle name="s_Valuation _Sheet3" xfId="8994" xr:uid="{00000000-0005-0000-0000-000026210000}"/>
    <cellStyle name="s_Valuation _Sheet3_MTM Swap Morgan Stanley" xfId="8995" xr:uid="{00000000-0005-0000-0000-000027210000}"/>
    <cellStyle name="s_Valuation _Sheet3_MtM Swap Morgan Stanley 130109" xfId="8996" xr:uid="{00000000-0005-0000-0000-000028210000}"/>
    <cellStyle name="s_Valuation _Swap - Fluxo Caixa" xfId="8997" xr:uid="{00000000-0005-0000-0000-000029210000}"/>
    <cellStyle name="s_Valuation _Swap - Fluxo Caixa_MTM Swap Morgan Stanley" xfId="8998" xr:uid="{00000000-0005-0000-0000-00002A210000}"/>
    <cellStyle name="s_Valuation _Swap - Fluxo Caixa_MtM Swap Morgan Stanley 130109" xfId="8999" xr:uid="{00000000-0005-0000-0000-00002B210000}"/>
    <cellStyle name="s_Valuation Matrix" xfId="5492" xr:uid="{00000000-0005-0000-0000-00002C210000}"/>
    <cellStyle name="s_Valuation Matrix_Comparativo VP FIN v1_So 2008" xfId="9000" xr:uid="{00000000-0005-0000-0000-00002D210000}"/>
    <cellStyle name="s_Valuation Matrix_Comparativo VP MKT 2008 v1_So 2008" xfId="9001" xr:uid="{00000000-0005-0000-0000-00002E210000}"/>
    <cellStyle name="s_Valuation Matrix_Comparativo VP TEC 2008 v1_So 2008" xfId="9002" xr:uid="{00000000-0005-0000-0000-00002F210000}"/>
    <cellStyle name="s_Valuation Matrix_Comparativo VP TEC 2008_Luiz Sergio" xfId="9003" xr:uid="{00000000-0005-0000-0000-000030210000}"/>
    <cellStyle name="s_Valuation Matrix_Cópia de Modelo - Fluxo de Caixa Orcamento 09052009_V36_3" xfId="5493" xr:uid="{00000000-0005-0000-0000-000031210000}"/>
    <cellStyle name="s_Valuation Matrix_Fluxo de Caixa Orcamento FINAL_13052009" xfId="5494" xr:uid="{00000000-0005-0000-0000-000032210000}"/>
    <cellStyle name="s_Valuation Matrix_FM_dummyV4" xfId="5495" xr:uid="{00000000-0005-0000-0000-000033210000}"/>
    <cellStyle name="s_Valuation Matrix_lalur" xfId="5496" xr:uid="{00000000-0005-0000-0000-000034210000}"/>
    <cellStyle name="s_Valuation Matrix_Leasing_V3" xfId="5497" xr:uid="{00000000-0005-0000-0000-000035210000}"/>
    <cellStyle name="s_Valuation Matrix_MODELO PDP III" xfId="5498" xr:uid="{00000000-0005-0000-0000-000036210000}"/>
    <cellStyle name="s_Valuation Matrix_ORÇ_2009" xfId="5499" xr:uid="{00000000-0005-0000-0000-000037210000}"/>
    <cellStyle name="s_Valuation Matrix_Pasta2" xfId="5500" xr:uid="{00000000-0005-0000-0000-000038210000}"/>
    <cellStyle name="s_Valuation Summary" xfId="5501" xr:uid="{00000000-0005-0000-0000-000039210000}"/>
    <cellStyle name="s_Valuation Summary (2)" xfId="5502" xr:uid="{00000000-0005-0000-0000-00003A210000}"/>
    <cellStyle name="s_Valuation Summary (2)_1" xfId="5503" xr:uid="{00000000-0005-0000-0000-00003B210000}"/>
    <cellStyle name="s_Valuation Summary (2)_1_Celtic DCF" xfId="5504" xr:uid="{00000000-0005-0000-0000-00003C210000}"/>
    <cellStyle name="s_Valuation Summary (2)_1_Celtic DCF Inputs" xfId="5505" xr:uid="{00000000-0005-0000-0000-00003D210000}"/>
    <cellStyle name="s_Valuation Summary (2)_1_Celtic DCF Inputs_Comparativo VP FIN v1_So 2008" xfId="9004" xr:uid="{00000000-0005-0000-0000-00003E210000}"/>
    <cellStyle name="s_Valuation Summary (2)_1_Celtic DCF Inputs_Comparativo VP MKT 2008 v1_So 2008" xfId="9005" xr:uid="{00000000-0005-0000-0000-00003F210000}"/>
    <cellStyle name="s_Valuation Summary (2)_1_Celtic DCF Inputs_Comparativo VP TEC 2008 v1_So 2008" xfId="9006" xr:uid="{00000000-0005-0000-0000-000040210000}"/>
    <cellStyle name="s_Valuation Summary (2)_1_Celtic DCF Inputs_Comparativo VP TEC 2008_Luiz Sergio" xfId="9007" xr:uid="{00000000-0005-0000-0000-000041210000}"/>
    <cellStyle name="s_Valuation Summary (2)_1_Celtic DCF Inputs_Cópia de Modelo - Fluxo de Caixa Orcamento 09052009_V36_3" xfId="5506" xr:uid="{00000000-0005-0000-0000-000042210000}"/>
    <cellStyle name="s_Valuation Summary (2)_1_Celtic DCF Inputs_Fluxo de Caixa Orcamento FINAL_13052009" xfId="5507" xr:uid="{00000000-0005-0000-0000-000043210000}"/>
    <cellStyle name="s_Valuation Summary (2)_1_Celtic DCF Inputs_FM_dummyV4" xfId="5508" xr:uid="{00000000-0005-0000-0000-000044210000}"/>
    <cellStyle name="s_Valuation Summary (2)_1_Celtic DCF Inputs_lalur" xfId="5509" xr:uid="{00000000-0005-0000-0000-000045210000}"/>
    <cellStyle name="s_Valuation Summary (2)_1_Celtic DCF Inputs_Leasing_V3" xfId="5510" xr:uid="{00000000-0005-0000-0000-000046210000}"/>
    <cellStyle name="s_Valuation Summary (2)_1_Celtic DCF Inputs_MODELO PDP III" xfId="5511" xr:uid="{00000000-0005-0000-0000-000047210000}"/>
    <cellStyle name="s_Valuation Summary (2)_1_Celtic DCF Inputs_ORÇ_2009" xfId="5512" xr:uid="{00000000-0005-0000-0000-000048210000}"/>
    <cellStyle name="s_Valuation Summary (2)_1_Celtic DCF Inputs_Pasta2" xfId="5513" xr:uid="{00000000-0005-0000-0000-000049210000}"/>
    <cellStyle name="s_Valuation Summary (2)_1_Celtic DCF_Comparativo VP FIN v1_So 2008" xfId="9008" xr:uid="{00000000-0005-0000-0000-00004A210000}"/>
    <cellStyle name="s_Valuation Summary (2)_1_Celtic DCF_Comparativo VP MKT 2008 v1_So 2008" xfId="9009" xr:uid="{00000000-0005-0000-0000-00004B210000}"/>
    <cellStyle name="s_Valuation Summary (2)_1_Celtic DCF_Comparativo VP TEC 2008 v1_So 2008" xfId="9010" xr:uid="{00000000-0005-0000-0000-00004C210000}"/>
    <cellStyle name="s_Valuation Summary (2)_1_Celtic DCF_Comparativo VP TEC 2008_Luiz Sergio" xfId="9011" xr:uid="{00000000-0005-0000-0000-00004D210000}"/>
    <cellStyle name="s_Valuation Summary (2)_1_Celtic DCF_Cópia de Modelo - Fluxo de Caixa Orcamento 09052009_V36_3" xfId="5514" xr:uid="{00000000-0005-0000-0000-00004E210000}"/>
    <cellStyle name="s_Valuation Summary (2)_1_Celtic DCF_Fluxo de Caixa Orcamento FINAL_13052009" xfId="5515" xr:uid="{00000000-0005-0000-0000-00004F210000}"/>
    <cellStyle name="s_Valuation Summary (2)_1_Celtic DCF_FM_dummyV4" xfId="5516" xr:uid="{00000000-0005-0000-0000-000050210000}"/>
    <cellStyle name="s_Valuation Summary (2)_1_Celtic DCF_lalur" xfId="5517" xr:uid="{00000000-0005-0000-0000-000051210000}"/>
    <cellStyle name="s_Valuation Summary (2)_1_Celtic DCF_Leasing_V3" xfId="5518" xr:uid="{00000000-0005-0000-0000-000052210000}"/>
    <cellStyle name="s_Valuation Summary (2)_1_Celtic DCF_MODELO PDP III" xfId="5519" xr:uid="{00000000-0005-0000-0000-000053210000}"/>
    <cellStyle name="s_Valuation Summary (2)_1_Celtic DCF_ORÇ_2009" xfId="5520" xr:uid="{00000000-0005-0000-0000-000054210000}"/>
    <cellStyle name="s_Valuation Summary (2)_1_Celtic DCF_Pasta2" xfId="5521" xr:uid="{00000000-0005-0000-0000-000055210000}"/>
    <cellStyle name="s_Valuation Summary (2)_1_Comparativo VP FIN v1_So 2008" xfId="9012" xr:uid="{00000000-0005-0000-0000-000056210000}"/>
    <cellStyle name="s_Valuation Summary (2)_1_Comparativo VP MKT 2008 v1_So 2008" xfId="9013" xr:uid="{00000000-0005-0000-0000-000057210000}"/>
    <cellStyle name="s_Valuation Summary (2)_1_Comparativo VP TEC 2008 v1_So 2008" xfId="9014" xr:uid="{00000000-0005-0000-0000-000058210000}"/>
    <cellStyle name="s_Valuation Summary (2)_1_Comparativo VP TEC 2008_Luiz Sergio" xfId="9015" xr:uid="{00000000-0005-0000-0000-000059210000}"/>
    <cellStyle name="s_Valuation Summary (2)_1_Cópia de Modelo - Fluxo de Caixa Orcamento 09052009_V36_3" xfId="5522" xr:uid="{00000000-0005-0000-0000-00005A210000}"/>
    <cellStyle name="s_Valuation Summary (2)_1_Fluxo de Caixa Orcamento FINAL_13052009" xfId="5523" xr:uid="{00000000-0005-0000-0000-00005B210000}"/>
    <cellStyle name="s_Valuation Summary (2)_1_FM_dummyV4" xfId="5524" xr:uid="{00000000-0005-0000-0000-00005C210000}"/>
    <cellStyle name="s_Valuation Summary (2)_1_lalur" xfId="5525" xr:uid="{00000000-0005-0000-0000-00005D210000}"/>
    <cellStyle name="s_Valuation Summary (2)_1_Leasing_V3" xfId="5526" xr:uid="{00000000-0005-0000-0000-00005E210000}"/>
    <cellStyle name="s_Valuation Summary (2)_1_MODELO PDP III" xfId="5527" xr:uid="{00000000-0005-0000-0000-00005F210000}"/>
    <cellStyle name="s_Valuation Summary (2)_1_ORÇ_2009" xfId="5528" xr:uid="{00000000-0005-0000-0000-000060210000}"/>
    <cellStyle name="s_Valuation Summary (2)_1_Pasta2" xfId="5529" xr:uid="{00000000-0005-0000-0000-000061210000}"/>
    <cellStyle name="s_Valuation Summary (2)_1_Valuation Summary" xfId="5530" xr:uid="{00000000-0005-0000-0000-000062210000}"/>
    <cellStyle name="s_Valuation Summary (2)_1_Valuation Summary_Comparativo VP FIN v1_So 2008" xfId="9016" xr:uid="{00000000-0005-0000-0000-000063210000}"/>
    <cellStyle name="s_Valuation Summary (2)_1_Valuation Summary_Comparativo VP MKT 2008 v1_So 2008" xfId="9017" xr:uid="{00000000-0005-0000-0000-000064210000}"/>
    <cellStyle name="s_Valuation Summary (2)_1_Valuation Summary_Comparativo VP TEC 2008 v1_So 2008" xfId="9018" xr:uid="{00000000-0005-0000-0000-000065210000}"/>
    <cellStyle name="s_Valuation Summary (2)_1_Valuation Summary_Comparativo VP TEC 2008_Luiz Sergio" xfId="9019" xr:uid="{00000000-0005-0000-0000-000066210000}"/>
    <cellStyle name="s_Valuation Summary (2)_1_Valuation Summary_Cópia de Modelo - Fluxo de Caixa Orcamento 09052009_V36_3" xfId="5531" xr:uid="{00000000-0005-0000-0000-000067210000}"/>
    <cellStyle name="s_Valuation Summary (2)_1_Valuation Summary_Fluxo de Caixa Orcamento FINAL_13052009" xfId="5532" xr:uid="{00000000-0005-0000-0000-000068210000}"/>
    <cellStyle name="s_Valuation Summary (2)_1_Valuation Summary_FM_dummyV4" xfId="5533" xr:uid="{00000000-0005-0000-0000-000069210000}"/>
    <cellStyle name="s_Valuation Summary (2)_1_Valuation Summary_lalur" xfId="5534" xr:uid="{00000000-0005-0000-0000-00006A210000}"/>
    <cellStyle name="s_Valuation Summary (2)_1_Valuation Summary_Leasing_V3" xfId="5535" xr:uid="{00000000-0005-0000-0000-00006B210000}"/>
    <cellStyle name="s_Valuation Summary (2)_1_Valuation Summary_MODELO PDP III" xfId="5536" xr:uid="{00000000-0005-0000-0000-00006C210000}"/>
    <cellStyle name="s_Valuation Summary (2)_1_Valuation Summary_ORÇ_2009" xfId="5537" xr:uid="{00000000-0005-0000-0000-00006D210000}"/>
    <cellStyle name="s_Valuation Summary (2)_1_Valuation Summary_Pasta2" xfId="5538" xr:uid="{00000000-0005-0000-0000-00006E210000}"/>
    <cellStyle name="s_Valuation Summary (2)_2" xfId="5539" xr:uid="{00000000-0005-0000-0000-00006F210000}"/>
    <cellStyle name="s_Valuation Summary (2)_2_Comparativo VP FIN v1_So 2008" xfId="9020" xr:uid="{00000000-0005-0000-0000-000070210000}"/>
    <cellStyle name="s_Valuation Summary (2)_2_Comparativo VP MKT 2008 v1_So 2008" xfId="9021" xr:uid="{00000000-0005-0000-0000-000071210000}"/>
    <cellStyle name="s_Valuation Summary (2)_2_Comparativo VP TEC 2008 v1_So 2008" xfId="9022" xr:uid="{00000000-0005-0000-0000-000072210000}"/>
    <cellStyle name="s_Valuation Summary (2)_2_Comparativo VP TEC 2008_Luiz Sergio" xfId="9023" xr:uid="{00000000-0005-0000-0000-000073210000}"/>
    <cellStyle name="s_Valuation Summary (2)_2_Cópia de Modelo - Fluxo de Caixa Orcamento 09052009_V36_3" xfId="5540" xr:uid="{00000000-0005-0000-0000-000074210000}"/>
    <cellStyle name="s_Valuation Summary (2)_2_Fluxo de Caixa Orcamento FINAL_13052009" xfId="5541" xr:uid="{00000000-0005-0000-0000-000075210000}"/>
    <cellStyle name="s_Valuation Summary (2)_2_FM_dummyV4" xfId="5542" xr:uid="{00000000-0005-0000-0000-000076210000}"/>
    <cellStyle name="s_Valuation Summary (2)_2_lalur" xfId="5543" xr:uid="{00000000-0005-0000-0000-000077210000}"/>
    <cellStyle name="s_Valuation Summary (2)_2_Leasing_V3" xfId="5544" xr:uid="{00000000-0005-0000-0000-000078210000}"/>
    <cellStyle name="s_Valuation Summary (2)_2_MODELO PDP III" xfId="5545" xr:uid="{00000000-0005-0000-0000-000079210000}"/>
    <cellStyle name="s_Valuation Summary (2)_2_ORÇ_2009" xfId="5546" xr:uid="{00000000-0005-0000-0000-00007A210000}"/>
    <cellStyle name="s_Valuation Summary (2)_2_Pasta2" xfId="5547" xr:uid="{00000000-0005-0000-0000-00007B210000}"/>
    <cellStyle name="s_Valuation Summary (2)_Comparativo VP FIN v1_So 2008" xfId="9024" xr:uid="{00000000-0005-0000-0000-00007C210000}"/>
    <cellStyle name="s_Valuation Summary (2)_Comparativo VP MKT 2008 v1_So 2008" xfId="9025" xr:uid="{00000000-0005-0000-0000-00007D210000}"/>
    <cellStyle name="s_Valuation Summary (2)_Comparativo VP TEC 2008 v1_So 2008" xfId="9026" xr:uid="{00000000-0005-0000-0000-00007E210000}"/>
    <cellStyle name="s_Valuation Summary (2)_Comparativo VP TEC 2008_Luiz Sergio" xfId="9027" xr:uid="{00000000-0005-0000-0000-00007F210000}"/>
    <cellStyle name="s_Valuation Summary (2)_Cópia de Modelo - Fluxo de Caixa Orcamento 09052009_V36_3" xfId="5548" xr:uid="{00000000-0005-0000-0000-000080210000}"/>
    <cellStyle name="s_Valuation Summary (2)_Fluxo de Caixa Orcamento FINAL_13052009" xfId="5549" xr:uid="{00000000-0005-0000-0000-000081210000}"/>
    <cellStyle name="s_Valuation Summary (2)_FM_dummyV4" xfId="5550" xr:uid="{00000000-0005-0000-0000-000082210000}"/>
    <cellStyle name="s_Valuation Summary (2)_lalur" xfId="5551" xr:uid="{00000000-0005-0000-0000-000083210000}"/>
    <cellStyle name="s_Valuation Summary (2)_Leasing_V3" xfId="5552" xr:uid="{00000000-0005-0000-0000-000084210000}"/>
    <cellStyle name="s_Valuation Summary (2)_MODELO PDP III" xfId="5553" xr:uid="{00000000-0005-0000-0000-000085210000}"/>
    <cellStyle name="s_Valuation Summary (2)_ORÇ_2009" xfId="5554" xr:uid="{00000000-0005-0000-0000-000086210000}"/>
    <cellStyle name="s_Valuation Summary (2)_Pasta2" xfId="5555" xr:uid="{00000000-0005-0000-0000-000087210000}"/>
    <cellStyle name="s_Valuation Summary_1" xfId="5556" xr:uid="{00000000-0005-0000-0000-000088210000}"/>
    <cellStyle name="s_Valuation Summary_1_Comparativo VP FIN v1_So 2008" xfId="9028" xr:uid="{00000000-0005-0000-0000-000089210000}"/>
    <cellStyle name="s_Valuation Summary_1_Comparativo VP MKT 2008 v1_So 2008" xfId="9029" xr:uid="{00000000-0005-0000-0000-00008A210000}"/>
    <cellStyle name="s_Valuation Summary_1_Comparativo VP TEC 2008 v1_So 2008" xfId="9030" xr:uid="{00000000-0005-0000-0000-00008B210000}"/>
    <cellStyle name="s_Valuation Summary_1_Comparativo VP TEC 2008_Luiz Sergio" xfId="9031" xr:uid="{00000000-0005-0000-0000-00008C210000}"/>
    <cellStyle name="s_Valuation Summary_1_Cópia de Modelo - Fluxo de Caixa Orcamento 09052009_V36_3" xfId="5557" xr:uid="{00000000-0005-0000-0000-00008D210000}"/>
    <cellStyle name="s_Valuation Summary_1_Fluxo de Caixa Orcamento FINAL_13052009" xfId="5558" xr:uid="{00000000-0005-0000-0000-00008E210000}"/>
    <cellStyle name="s_Valuation Summary_1_FM_dummyV4" xfId="5559" xr:uid="{00000000-0005-0000-0000-00008F210000}"/>
    <cellStyle name="s_Valuation Summary_1_lalur" xfId="5560" xr:uid="{00000000-0005-0000-0000-000090210000}"/>
    <cellStyle name="s_Valuation Summary_1_Leasing_V3" xfId="5561" xr:uid="{00000000-0005-0000-0000-000091210000}"/>
    <cellStyle name="s_Valuation Summary_1_MODELO PDP III" xfId="5562" xr:uid="{00000000-0005-0000-0000-000092210000}"/>
    <cellStyle name="s_Valuation Summary_1_ORÇ_2009" xfId="5563" xr:uid="{00000000-0005-0000-0000-000093210000}"/>
    <cellStyle name="s_Valuation Summary_1_Pasta2" xfId="5564" xr:uid="{00000000-0005-0000-0000-000094210000}"/>
    <cellStyle name="s_Valuation Summary_2" xfId="5565" xr:uid="{00000000-0005-0000-0000-000095210000}"/>
    <cellStyle name="s_Valuation Summary_2_Comparativo VP FIN v1_So 2008" xfId="9032" xr:uid="{00000000-0005-0000-0000-000096210000}"/>
    <cellStyle name="s_Valuation Summary_2_Comparativo VP MKT 2008 v1_So 2008" xfId="9033" xr:uid="{00000000-0005-0000-0000-000097210000}"/>
    <cellStyle name="s_Valuation Summary_2_Comparativo VP TEC 2008 v1_So 2008" xfId="9034" xr:uid="{00000000-0005-0000-0000-000098210000}"/>
    <cellStyle name="s_Valuation Summary_2_Comparativo VP TEC 2008_Luiz Sergio" xfId="9035" xr:uid="{00000000-0005-0000-0000-000099210000}"/>
    <cellStyle name="s_Valuation Summary_2_Cópia de Modelo - Fluxo de Caixa Orcamento 09052009_V36_3" xfId="5566" xr:uid="{00000000-0005-0000-0000-00009A210000}"/>
    <cellStyle name="s_Valuation Summary_2_Fluxo de Caixa Orcamento FINAL_13052009" xfId="5567" xr:uid="{00000000-0005-0000-0000-00009B210000}"/>
    <cellStyle name="s_Valuation Summary_2_FM_dummyV4" xfId="5568" xr:uid="{00000000-0005-0000-0000-00009C210000}"/>
    <cellStyle name="s_Valuation Summary_2_lalur" xfId="5569" xr:uid="{00000000-0005-0000-0000-00009D210000}"/>
    <cellStyle name="s_Valuation Summary_2_Leasing_V3" xfId="5570" xr:uid="{00000000-0005-0000-0000-00009E210000}"/>
    <cellStyle name="s_Valuation Summary_2_MODELO PDP III" xfId="5571" xr:uid="{00000000-0005-0000-0000-00009F210000}"/>
    <cellStyle name="s_Valuation Summary_2_ORÇ_2009" xfId="5572" xr:uid="{00000000-0005-0000-0000-0000A0210000}"/>
    <cellStyle name="s_Valuation Summary_2_Pasta2" xfId="5573" xr:uid="{00000000-0005-0000-0000-0000A1210000}"/>
    <cellStyle name="s_Valuation Summary_Comparativo VP FIN v1_So 2008" xfId="9036" xr:uid="{00000000-0005-0000-0000-0000A2210000}"/>
    <cellStyle name="s_Valuation Summary_Comparativo VP MKT 2008 v1_So 2008" xfId="9037" xr:uid="{00000000-0005-0000-0000-0000A3210000}"/>
    <cellStyle name="s_Valuation Summary_Comparativo VP TEC 2008 v1_So 2008" xfId="9038" xr:uid="{00000000-0005-0000-0000-0000A4210000}"/>
    <cellStyle name="s_Valuation Summary_Comparativo VP TEC 2008_Luiz Sergio" xfId="9039" xr:uid="{00000000-0005-0000-0000-0000A5210000}"/>
    <cellStyle name="s_Valuation Summary_Cópia de Modelo - Fluxo de Caixa Orcamento 09052009_V36_3" xfId="5574" xr:uid="{00000000-0005-0000-0000-0000A6210000}"/>
    <cellStyle name="s_Valuation Summary_Fluxo de Caixa Orcamento FINAL_13052009" xfId="5575" xr:uid="{00000000-0005-0000-0000-0000A7210000}"/>
    <cellStyle name="s_Valuation Summary_FM_dummyV4" xfId="5576" xr:uid="{00000000-0005-0000-0000-0000A8210000}"/>
    <cellStyle name="s_Valuation Summary_lalur" xfId="5577" xr:uid="{00000000-0005-0000-0000-0000A9210000}"/>
    <cellStyle name="s_Valuation Summary_Leasing_V3" xfId="5578" xr:uid="{00000000-0005-0000-0000-0000AA210000}"/>
    <cellStyle name="s_Valuation Summary_MODELO PDP III" xfId="5579" xr:uid="{00000000-0005-0000-0000-0000AB210000}"/>
    <cellStyle name="s_Valuation Summary_ORÇ_2009" xfId="5580" xr:uid="{00000000-0005-0000-0000-0000AC210000}"/>
    <cellStyle name="s_Valuation Summary_Pasta2" xfId="5581" xr:uid="{00000000-0005-0000-0000-0000AD210000}"/>
    <cellStyle name="s_vmatrix bb" xfId="5582" xr:uid="{00000000-0005-0000-0000-0000AE210000}"/>
    <cellStyle name="s_vmatrix bb_Comparativo VP FIN v1_So 2008" xfId="9040" xr:uid="{00000000-0005-0000-0000-0000AF210000}"/>
    <cellStyle name="s_vmatrix bb_Comparativo VP MKT 2008 v1_So 2008" xfId="9041" xr:uid="{00000000-0005-0000-0000-0000B0210000}"/>
    <cellStyle name="s_vmatrix bb_Comparativo VP TEC 2008 v1_So 2008" xfId="9042" xr:uid="{00000000-0005-0000-0000-0000B1210000}"/>
    <cellStyle name="s_vmatrix bb_Comparativo VP TEC 2008_Luiz Sergio" xfId="9043" xr:uid="{00000000-0005-0000-0000-0000B2210000}"/>
    <cellStyle name="s_vmatrix bb_Cópia de Modelo - Fluxo de Caixa Orcamento 09052009_V36_3" xfId="5583" xr:uid="{00000000-0005-0000-0000-0000B3210000}"/>
    <cellStyle name="s_vmatrix bb_Fluxo de Caixa Orcamento FINAL_13052009" xfId="5584" xr:uid="{00000000-0005-0000-0000-0000B4210000}"/>
    <cellStyle name="s_vmatrix bb_FM_dummyV4" xfId="5585" xr:uid="{00000000-0005-0000-0000-0000B5210000}"/>
    <cellStyle name="s_vmatrix bb_lalur" xfId="5586" xr:uid="{00000000-0005-0000-0000-0000B6210000}"/>
    <cellStyle name="s_vmatrix bb_Leasing_V3" xfId="5587" xr:uid="{00000000-0005-0000-0000-0000B7210000}"/>
    <cellStyle name="s_vmatrix bb_MODELO PDP III" xfId="5588" xr:uid="{00000000-0005-0000-0000-0000B8210000}"/>
    <cellStyle name="s_vmatrix bb_ORÇ_2009" xfId="5589" xr:uid="{00000000-0005-0000-0000-0000B9210000}"/>
    <cellStyle name="s_vmatrix bb_Pasta2" xfId="5590" xr:uid="{00000000-0005-0000-0000-0000BA210000}"/>
    <cellStyle name="s_vmatrix bb_Q2 pipeline" xfId="5591" xr:uid="{00000000-0005-0000-0000-0000BB210000}"/>
    <cellStyle name="s_vmatrix bb_Q2 pipeline 2" xfId="9044" xr:uid="{00000000-0005-0000-0000-0000BC210000}"/>
    <cellStyle name="s_vmatrix bb_Q2 pipeline_Cópia de Modelo - Fluxo de Caixa Orcamento 09052009_V36_3" xfId="5592" xr:uid="{00000000-0005-0000-0000-0000BD210000}"/>
    <cellStyle name="s_vmatrix bb_Q2 pipeline_Cópia de Modelo - Fluxo de Caixa Orcamento 09052009_V36_3 2" xfId="9045" xr:uid="{00000000-0005-0000-0000-0000BE210000}"/>
    <cellStyle name="s_vmatrix bb_Q2 pipeline_Fluxo de Caixa Orcamento FINAL_13052009" xfId="5593" xr:uid="{00000000-0005-0000-0000-0000BF210000}"/>
    <cellStyle name="s_vmatrix bb_Q2 pipeline_Fluxo de Caixa Orcamento FINAL_13052009 2" xfId="9046" xr:uid="{00000000-0005-0000-0000-0000C0210000}"/>
    <cellStyle name="s_vmatrix bb_Q2 pipeline_FM_dummyV4" xfId="5594" xr:uid="{00000000-0005-0000-0000-0000C1210000}"/>
    <cellStyle name="s_vmatrix bb_Q2 pipeline_lalur" xfId="5595" xr:uid="{00000000-0005-0000-0000-0000C2210000}"/>
    <cellStyle name="s_vmatrix bb_Q2 pipeline_Leasing_V3" xfId="5596" xr:uid="{00000000-0005-0000-0000-0000C3210000}"/>
    <cellStyle name="s_vmatrix bb_Q2 pipeline_MODELO PDP III" xfId="5597" xr:uid="{00000000-0005-0000-0000-0000C4210000}"/>
    <cellStyle name="s_vmatrix bb_Q2 pipeline_ORÇ_2009" xfId="5598" xr:uid="{00000000-0005-0000-0000-0000C5210000}"/>
    <cellStyle name="s_vmatrix bb_Q2 pipeline_ORÇ_2009 2" xfId="9047" xr:uid="{00000000-0005-0000-0000-0000C6210000}"/>
    <cellStyle name="s_vmatrix bb_Q2 pipeline_Pasta2" xfId="5599" xr:uid="{00000000-0005-0000-0000-0000C7210000}"/>
    <cellStyle name="s_vmatrix bb_Q2 pipeline_Pasta2 2" xfId="9048" xr:uid="{00000000-0005-0000-0000-0000C8210000}"/>
    <cellStyle name="s_Warrant" xfId="5600" xr:uid="{00000000-0005-0000-0000-0000C9210000}"/>
    <cellStyle name="s_Warrant_1" xfId="5601" xr:uid="{00000000-0005-0000-0000-0000CA210000}"/>
    <cellStyle name="s_Warrant_1_Comparativo VP FIN v1_So 2008" xfId="9049" xr:uid="{00000000-0005-0000-0000-0000CB210000}"/>
    <cellStyle name="s_Warrant_1_Comparativo VP MKT 2008 v1_So 2008" xfId="9050" xr:uid="{00000000-0005-0000-0000-0000CC210000}"/>
    <cellStyle name="s_Warrant_1_Comparativo VP TEC 2008 v1_So 2008" xfId="9051" xr:uid="{00000000-0005-0000-0000-0000CD210000}"/>
    <cellStyle name="s_Warrant_1_Comparativo VP TEC 2008_Luiz Sergio" xfId="9052" xr:uid="{00000000-0005-0000-0000-0000CE210000}"/>
    <cellStyle name="s_Warrant_1_Cópia de Modelo - Fluxo de Caixa Orcamento 09052009_V36_3" xfId="5602" xr:uid="{00000000-0005-0000-0000-0000CF210000}"/>
    <cellStyle name="s_Warrant_1_Fluxo de Caixa Orcamento FINAL_13052009" xfId="5603" xr:uid="{00000000-0005-0000-0000-0000D0210000}"/>
    <cellStyle name="s_Warrant_1_FM_dummyV4" xfId="5604" xr:uid="{00000000-0005-0000-0000-0000D1210000}"/>
    <cellStyle name="s_Warrant_1_lalur" xfId="5605" xr:uid="{00000000-0005-0000-0000-0000D2210000}"/>
    <cellStyle name="s_Warrant_1_Leasing_V3" xfId="5606" xr:uid="{00000000-0005-0000-0000-0000D3210000}"/>
    <cellStyle name="s_Warrant_1_MODELO PDP III" xfId="5607" xr:uid="{00000000-0005-0000-0000-0000D4210000}"/>
    <cellStyle name="s_Warrant_1_ORÇ_2009" xfId="5608" xr:uid="{00000000-0005-0000-0000-0000D5210000}"/>
    <cellStyle name="s_Warrant_1_Pasta2" xfId="5609" xr:uid="{00000000-0005-0000-0000-0000D6210000}"/>
    <cellStyle name="s_Warrant_2" xfId="5610" xr:uid="{00000000-0005-0000-0000-0000D7210000}"/>
    <cellStyle name="s_Warrant_2_Comparativo VP FIN v1_So 2008" xfId="9053" xr:uid="{00000000-0005-0000-0000-0000D8210000}"/>
    <cellStyle name="s_Warrant_2_Comparativo VP MKT 2008 v1_So 2008" xfId="9054" xr:uid="{00000000-0005-0000-0000-0000D9210000}"/>
    <cellStyle name="s_Warrant_2_Comparativo VP TEC 2008 v1_So 2008" xfId="9055" xr:uid="{00000000-0005-0000-0000-0000DA210000}"/>
    <cellStyle name="s_Warrant_2_Comparativo VP TEC 2008_Luiz Sergio" xfId="9056" xr:uid="{00000000-0005-0000-0000-0000DB210000}"/>
    <cellStyle name="s_Warrant_2_Cópia de Modelo - Fluxo de Caixa Orcamento 09052009_V36_3" xfId="5611" xr:uid="{00000000-0005-0000-0000-0000DC210000}"/>
    <cellStyle name="s_Warrant_2_Fluxo de Caixa Orcamento FINAL_13052009" xfId="5612" xr:uid="{00000000-0005-0000-0000-0000DD210000}"/>
    <cellStyle name="s_Warrant_2_FM_dummyV4" xfId="5613" xr:uid="{00000000-0005-0000-0000-0000DE210000}"/>
    <cellStyle name="s_Warrant_2_lalur" xfId="5614" xr:uid="{00000000-0005-0000-0000-0000DF210000}"/>
    <cellStyle name="s_Warrant_2_Leasing_V3" xfId="5615" xr:uid="{00000000-0005-0000-0000-0000E0210000}"/>
    <cellStyle name="s_Warrant_2_MODELO PDP III" xfId="5616" xr:uid="{00000000-0005-0000-0000-0000E1210000}"/>
    <cellStyle name="s_Warrant_2_ORÇ_2009" xfId="5617" xr:uid="{00000000-0005-0000-0000-0000E2210000}"/>
    <cellStyle name="s_Warrant_2_Pasta2" xfId="5618" xr:uid="{00000000-0005-0000-0000-0000E3210000}"/>
    <cellStyle name="s_Warrant_Comparativo VP FIN v1_So 2008" xfId="9057" xr:uid="{00000000-0005-0000-0000-0000E4210000}"/>
    <cellStyle name="s_Warrant_Comparativo VP MKT 2008 v1_So 2008" xfId="9058" xr:uid="{00000000-0005-0000-0000-0000E5210000}"/>
    <cellStyle name="s_Warrant_Comparativo VP TEC 2008 v1_So 2008" xfId="9059" xr:uid="{00000000-0005-0000-0000-0000E6210000}"/>
    <cellStyle name="s_Warrant_Comparativo VP TEC 2008_Luiz Sergio" xfId="9060" xr:uid="{00000000-0005-0000-0000-0000E7210000}"/>
    <cellStyle name="s_Warrant_Cópia de Modelo - Fluxo de Caixa Orcamento 09052009_V36_3" xfId="5619" xr:uid="{00000000-0005-0000-0000-0000E8210000}"/>
    <cellStyle name="s_Warrant_Fluxo de Caixa Orcamento FINAL_13052009" xfId="5620" xr:uid="{00000000-0005-0000-0000-0000E9210000}"/>
    <cellStyle name="s_Warrant_FM_dummyV4" xfId="5621" xr:uid="{00000000-0005-0000-0000-0000EA210000}"/>
    <cellStyle name="s_Warrant_lalur" xfId="5622" xr:uid="{00000000-0005-0000-0000-0000EB210000}"/>
    <cellStyle name="s_Warrant_Leasing_V3" xfId="5623" xr:uid="{00000000-0005-0000-0000-0000EC210000}"/>
    <cellStyle name="s_Warrant_MODELO PDP III" xfId="5624" xr:uid="{00000000-0005-0000-0000-0000ED210000}"/>
    <cellStyle name="s_Warrant_ORÇ_2009" xfId="5625" xr:uid="{00000000-0005-0000-0000-0000EE210000}"/>
    <cellStyle name="s_Warrant_Pasta2" xfId="5626" xr:uid="{00000000-0005-0000-0000-0000EF210000}"/>
    <cellStyle name="Saída 2" xfId="44" xr:uid="{00000000-0005-0000-0000-0000F0210000}"/>
    <cellStyle name="Saída 2 2" xfId="9061" xr:uid="{00000000-0005-0000-0000-0000F1210000}"/>
    <cellStyle name="Saída 3" xfId="9062" xr:uid="{00000000-0005-0000-0000-0000F2210000}"/>
    <cellStyle name="Saída 3 2" xfId="9063" xr:uid="{00000000-0005-0000-0000-0000F3210000}"/>
    <cellStyle name="Saída 4" xfId="9064" xr:uid="{00000000-0005-0000-0000-0000F4210000}"/>
    <cellStyle name="Saída 4 2" xfId="9065" xr:uid="{00000000-0005-0000-0000-0000F5210000}"/>
    <cellStyle name="Saída 5" xfId="6250" xr:uid="{00000000-0005-0000-0000-0000F6210000}"/>
    <cellStyle name="Saldo" xfId="5627" xr:uid="{00000000-0005-0000-0000-0000F7210000}"/>
    <cellStyle name="Salomon Logo" xfId="5628" xr:uid="{00000000-0005-0000-0000-0000F8210000}"/>
    <cellStyle name="SAPBEXaggData" xfId="9066" xr:uid="{00000000-0005-0000-0000-0000F9210000}"/>
    <cellStyle name="SAPBEXaggItem" xfId="9067" xr:uid="{00000000-0005-0000-0000-0000FA210000}"/>
    <cellStyle name="SAPBEXchaText" xfId="9068" xr:uid="{00000000-0005-0000-0000-0000FB210000}"/>
    <cellStyle name="SAPBEXstdData" xfId="9069" xr:uid="{00000000-0005-0000-0000-0000FC210000}"/>
    <cellStyle name="SAPBEXstdItem" xfId="9070" xr:uid="{00000000-0005-0000-0000-0000FD210000}"/>
    <cellStyle name="ScripFactor" xfId="5629" xr:uid="{00000000-0005-0000-0000-0000FE210000}"/>
    <cellStyle name="SectionHeading" xfId="5630" xr:uid="{00000000-0005-0000-0000-0000FF210000}"/>
    <cellStyle name="Sep. milhar [0]" xfId="5631" xr:uid="{00000000-0005-0000-0000-000000220000}"/>
    <cellStyle name="Separador de m" xfId="5632" xr:uid="{00000000-0005-0000-0000-000001220000}"/>
    <cellStyle name="Separador de milhares [0] 2" xfId="5633" xr:uid="{00000000-0005-0000-0000-000002220000}"/>
    <cellStyle name="Separador de milhares 10" xfId="5634" xr:uid="{00000000-0005-0000-0000-000003220000}"/>
    <cellStyle name="Separador de milhares 10 2" xfId="5635" xr:uid="{00000000-0005-0000-0000-000004220000}"/>
    <cellStyle name="Separador de milhares 10 2 2" xfId="5636" xr:uid="{00000000-0005-0000-0000-000005220000}"/>
    <cellStyle name="Separador de milhares 10 2 2 2" xfId="9644" xr:uid="{00000000-0005-0000-0000-000006220000}"/>
    <cellStyle name="Separador de milhares 10 2 3" xfId="9645" xr:uid="{00000000-0005-0000-0000-000007220000}"/>
    <cellStyle name="Separador de milhares 10 3" xfId="5637" xr:uid="{00000000-0005-0000-0000-000008220000}"/>
    <cellStyle name="Separador de milhares 10 3 2" xfId="9646" xr:uid="{00000000-0005-0000-0000-000009220000}"/>
    <cellStyle name="Separador de milhares 10 4" xfId="9647" xr:uid="{00000000-0005-0000-0000-00000A220000}"/>
    <cellStyle name="Separador de milhares 11" xfId="5638" xr:uid="{00000000-0005-0000-0000-00000B220000}"/>
    <cellStyle name="Separador de milhares 11 2" xfId="5639" xr:uid="{00000000-0005-0000-0000-00000C220000}"/>
    <cellStyle name="Separador de milhares 11 2 2" xfId="5640" xr:uid="{00000000-0005-0000-0000-00000D220000}"/>
    <cellStyle name="Separador de milhares 11 2 2 2" xfId="9648" xr:uid="{00000000-0005-0000-0000-00000E220000}"/>
    <cellStyle name="Separador de milhares 11 2 3" xfId="9649" xr:uid="{00000000-0005-0000-0000-00000F220000}"/>
    <cellStyle name="Separador de milhares 11 3" xfId="5641" xr:uid="{00000000-0005-0000-0000-000010220000}"/>
    <cellStyle name="Separador de milhares 11 3 2" xfId="9650" xr:uid="{00000000-0005-0000-0000-000011220000}"/>
    <cellStyle name="Separador de milhares 11 4" xfId="9651" xr:uid="{00000000-0005-0000-0000-000012220000}"/>
    <cellStyle name="Separador de milhares 12" xfId="5642" xr:uid="{00000000-0005-0000-0000-000013220000}"/>
    <cellStyle name="Separador de milhares 12 2" xfId="5643" xr:uid="{00000000-0005-0000-0000-000014220000}"/>
    <cellStyle name="Separador de milhares 12 2 2" xfId="5644" xr:uid="{00000000-0005-0000-0000-000015220000}"/>
    <cellStyle name="Separador de milhares 12 2 2 2" xfId="9652" xr:uid="{00000000-0005-0000-0000-000016220000}"/>
    <cellStyle name="Separador de milhares 12 2 3" xfId="9653" xr:uid="{00000000-0005-0000-0000-000017220000}"/>
    <cellStyle name="Separador de milhares 12 3" xfId="5645" xr:uid="{00000000-0005-0000-0000-000018220000}"/>
    <cellStyle name="Separador de milhares 12 3 2" xfId="9654" xr:uid="{00000000-0005-0000-0000-000019220000}"/>
    <cellStyle name="Separador de milhares 12 4" xfId="9655" xr:uid="{00000000-0005-0000-0000-00001A220000}"/>
    <cellStyle name="Separador de milhares 13" xfId="5646" xr:uid="{00000000-0005-0000-0000-00001B220000}"/>
    <cellStyle name="Separador de milhares 13 2" xfId="5647" xr:uid="{00000000-0005-0000-0000-00001C220000}"/>
    <cellStyle name="Separador de milhares 14" xfId="5648" xr:uid="{00000000-0005-0000-0000-00001D220000}"/>
    <cellStyle name="Separador de milhares 14 2" xfId="5649" xr:uid="{00000000-0005-0000-0000-00001E220000}"/>
    <cellStyle name="Separador de milhares 14 2 2" xfId="5650" xr:uid="{00000000-0005-0000-0000-00001F220000}"/>
    <cellStyle name="Separador de milhares 14 2 2 2" xfId="9656" xr:uid="{00000000-0005-0000-0000-000020220000}"/>
    <cellStyle name="Separador de milhares 14 2 3" xfId="9657" xr:uid="{00000000-0005-0000-0000-000021220000}"/>
    <cellStyle name="Separador de milhares 14 3" xfId="5651" xr:uid="{00000000-0005-0000-0000-000022220000}"/>
    <cellStyle name="Separador de milhares 14 3 2" xfId="9658" xr:uid="{00000000-0005-0000-0000-000023220000}"/>
    <cellStyle name="Separador de milhares 14 4" xfId="9659" xr:uid="{00000000-0005-0000-0000-000024220000}"/>
    <cellStyle name="Separador de milhares 2" xfId="5652" xr:uid="{00000000-0005-0000-0000-000025220000}"/>
    <cellStyle name="Separador de milhares 2 2" xfId="5653" xr:uid="{00000000-0005-0000-0000-000026220000}"/>
    <cellStyle name="Separador de milhares 2 2 2" xfId="5654" xr:uid="{00000000-0005-0000-0000-000027220000}"/>
    <cellStyle name="Separador de milhares 2 3" xfId="5655" xr:uid="{00000000-0005-0000-0000-000028220000}"/>
    <cellStyle name="Separador de milhares 2 3 2" xfId="5656" xr:uid="{00000000-0005-0000-0000-000029220000}"/>
    <cellStyle name="Separador de milhares 2 3 3" xfId="5657" xr:uid="{00000000-0005-0000-0000-00002A220000}"/>
    <cellStyle name="Separador de milhares 2 3 3 2" xfId="5658" xr:uid="{00000000-0005-0000-0000-00002B220000}"/>
    <cellStyle name="Separador de milhares 2 3 3 2 2" xfId="9660" xr:uid="{00000000-0005-0000-0000-00002C220000}"/>
    <cellStyle name="Separador de milhares 2 3 3 3" xfId="9661" xr:uid="{00000000-0005-0000-0000-00002D220000}"/>
    <cellStyle name="Separador de milhares 2 3 4" xfId="5659" xr:uid="{00000000-0005-0000-0000-00002E220000}"/>
    <cellStyle name="Separador de milhares 2 3 4 2" xfId="9662" xr:uid="{00000000-0005-0000-0000-00002F220000}"/>
    <cellStyle name="Separador de milhares 2 3 5" xfId="9663" xr:uid="{00000000-0005-0000-0000-000030220000}"/>
    <cellStyle name="Separador de milhares 2 4" xfId="5660" xr:uid="{00000000-0005-0000-0000-000031220000}"/>
    <cellStyle name="Separador de milhares 2 4 2" xfId="5661" xr:uid="{00000000-0005-0000-0000-000032220000}"/>
    <cellStyle name="Separador de milhares 2 4 2 2" xfId="5662" xr:uid="{00000000-0005-0000-0000-000033220000}"/>
    <cellStyle name="Separador de milhares 2 4 2 2 2" xfId="9664" xr:uid="{00000000-0005-0000-0000-000034220000}"/>
    <cellStyle name="Separador de milhares 2 4 2 3" xfId="9665" xr:uid="{00000000-0005-0000-0000-000035220000}"/>
    <cellStyle name="Separador de milhares 2 4 3" xfId="5663" xr:uid="{00000000-0005-0000-0000-000036220000}"/>
    <cellStyle name="Separador de milhares 2 4 3 2" xfId="9666" xr:uid="{00000000-0005-0000-0000-000037220000}"/>
    <cellStyle name="Separador de milhares 2 4 4" xfId="9667" xr:uid="{00000000-0005-0000-0000-000038220000}"/>
    <cellStyle name="Separador de milhares 2 5" xfId="5664" xr:uid="{00000000-0005-0000-0000-000039220000}"/>
    <cellStyle name="Separador de milhares 3" xfId="5665" xr:uid="{00000000-0005-0000-0000-00003A220000}"/>
    <cellStyle name="Separador de milhares 3 2" xfId="5666" xr:uid="{00000000-0005-0000-0000-00003B220000}"/>
    <cellStyle name="Separador de milhares 3 3" xfId="5667" xr:uid="{00000000-0005-0000-0000-00003C220000}"/>
    <cellStyle name="Separador de milhares 4" xfId="5668" xr:uid="{00000000-0005-0000-0000-00003D220000}"/>
    <cellStyle name="Separador de milhares 4 2" xfId="5669" xr:uid="{00000000-0005-0000-0000-00003E220000}"/>
    <cellStyle name="Separador de milhares 4 2 2" xfId="9071" xr:uid="{00000000-0005-0000-0000-00003F220000}"/>
    <cellStyle name="Separador de milhares 4 3" xfId="9072" xr:uid="{00000000-0005-0000-0000-000040220000}"/>
    <cellStyle name="Separador de milhares 5" xfId="5670" xr:uid="{00000000-0005-0000-0000-000041220000}"/>
    <cellStyle name="Separador de milhares 5 2" xfId="9073" xr:uid="{00000000-0005-0000-0000-000042220000}"/>
    <cellStyle name="Separador de milhares 6" xfId="5671" xr:uid="{00000000-0005-0000-0000-000043220000}"/>
    <cellStyle name="Separador de milhares 7" xfId="5672" xr:uid="{00000000-0005-0000-0000-000044220000}"/>
    <cellStyle name="Separador de milhares 8" xfId="5673" xr:uid="{00000000-0005-0000-0000-000045220000}"/>
    <cellStyle name="Separador de milhares 8 2" xfId="9074" xr:uid="{00000000-0005-0000-0000-000046220000}"/>
    <cellStyle name="Separador de milhares 9" xfId="5674" xr:uid="{00000000-0005-0000-0000-000047220000}"/>
    <cellStyle name="Shaded" xfId="5675" xr:uid="{00000000-0005-0000-0000-000048220000}"/>
    <cellStyle name="Shaded 2" xfId="5676" xr:uid="{00000000-0005-0000-0000-000049220000}"/>
    <cellStyle name="Shading" xfId="5677" xr:uid="{00000000-0005-0000-0000-00004A220000}"/>
    <cellStyle name="Sheet Title" xfId="9075" xr:uid="{00000000-0005-0000-0000-00004B220000}"/>
    <cellStyle name="srh" xfId="9076" xr:uid="{00000000-0005-0000-0000-00004C220000}"/>
    <cellStyle name="ss0" xfId="5678" xr:uid="{00000000-0005-0000-0000-00004D220000}"/>
    <cellStyle name="ss0 2" xfId="9077" xr:uid="{00000000-0005-0000-0000-00004E220000}"/>
    <cellStyle name="ss1" xfId="5679" xr:uid="{00000000-0005-0000-0000-00004F220000}"/>
    <cellStyle name="ss1 2" xfId="9078" xr:uid="{00000000-0005-0000-0000-000050220000}"/>
    <cellStyle name="ss2" xfId="5680" xr:uid="{00000000-0005-0000-0000-000051220000}"/>
    <cellStyle name="ss2 2" xfId="9079" xr:uid="{00000000-0005-0000-0000-000052220000}"/>
    <cellStyle name="ssp " xfId="5681" xr:uid="{00000000-0005-0000-0000-000053220000}"/>
    <cellStyle name="ssubtitulo" xfId="5682" xr:uid="{00000000-0005-0000-0000-000054220000}"/>
    <cellStyle name="st" xfId="5683" xr:uid="{00000000-0005-0000-0000-000055220000}"/>
    <cellStyle name="Standaard_laroux" xfId="9080" xr:uid="{00000000-0005-0000-0000-000056220000}"/>
    <cellStyle name="STANDARD" xfId="9081" xr:uid="{00000000-0005-0000-0000-000057220000}"/>
    <cellStyle name="Style 1" xfId="9082" xr:uid="{00000000-0005-0000-0000-000058220000}"/>
    <cellStyle name="Style 26" xfId="5684" xr:uid="{00000000-0005-0000-0000-000059220000}"/>
    <cellStyle name="Style 26 2" xfId="9083" xr:uid="{00000000-0005-0000-0000-00005A220000}"/>
    <cellStyle name="SubHead" xfId="5685" xr:uid="{00000000-0005-0000-0000-00005B220000}"/>
    <cellStyle name="subtitulo" xfId="5686" xr:uid="{00000000-0005-0000-0000-00005C220000}"/>
    <cellStyle name="Sub-Título" xfId="5687" xr:uid="{00000000-0005-0000-0000-00005D220000}"/>
    <cellStyle name="SubTítulo1" xfId="5688" xr:uid="{00000000-0005-0000-0000-00005E220000}"/>
    <cellStyle name="Subtotal" xfId="9084" xr:uid="{00000000-0005-0000-0000-00005F220000}"/>
    <cellStyle name="Subtotal1" xfId="5689" xr:uid="{00000000-0005-0000-0000-000060220000}"/>
    <cellStyle name="Sum" xfId="5690" xr:uid="{00000000-0005-0000-0000-000061220000}"/>
    <cellStyle name="Sum %of HV" xfId="5691" xr:uid="{00000000-0005-0000-0000-000062220000}"/>
    <cellStyle name="t" xfId="5692" xr:uid="{00000000-0005-0000-0000-000063220000}"/>
    <cellStyle name="t 2" xfId="9085" xr:uid="{00000000-0005-0000-0000-000064220000}"/>
    <cellStyle name="t_Comparativo VP FIN v1_So 2008" xfId="9086" xr:uid="{00000000-0005-0000-0000-000065220000}"/>
    <cellStyle name="t_Comparativo VP FIN v1_So 2008 2" xfId="9087" xr:uid="{00000000-0005-0000-0000-000066220000}"/>
    <cellStyle name="t_Comparativo VP MKT 2008 v1_So 2008" xfId="9088" xr:uid="{00000000-0005-0000-0000-000067220000}"/>
    <cellStyle name="t_Comparativo VP MKT 2008 v1_So 2008 2" xfId="9089" xr:uid="{00000000-0005-0000-0000-000068220000}"/>
    <cellStyle name="t_Comparativo VP TEC 2008 v1_So 2008" xfId="9090" xr:uid="{00000000-0005-0000-0000-000069220000}"/>
    <cellStyle name="t_Comparativo VP TEC 2008 v1_So 2008 2" xfId="9091" xr:uid="{00000000-0005-0000-0000-00006A220000}"/>
    <cellStyle name="t_Comparativo VP TEC 2008_Luiz Sergio" xfId="9092" xr:uid="{00000000-0005-0000-0000-00006B220000}"/>
    <cellStyle name="t_Comparativo VP TEC 2008_Luiz Sergio 2" xfId="9093" xr:uid="{00000000-0005-0000-0000-00006C220000}"/>
    <cellStyle name="t_Cópia de Modelo - Fluxo de Caixa Orcamento 09052009_V36_3" xfId="5693" xr:uid="{00000000-0005-0000-0000-00006D220000}"/>
    <cellStyle name="t_Fluxo de Caixa Orcamento FINAL_13052009" xfId="5694" xr:uid="{00000000-0005-0000-0000-00006E220000}"/>
    <cellStyle name="t_FM_dummyV4" xfId="5695" xr:uid="{00000000-0005-0000-0000-00006F220000}"/>
    <cellStyle name="t_lalur" xfId="5696" xr:uid="{00000000-0005-0000-0000-000070220000}"/>
    <cellStyle name="t_Leasing_V3" xfId="5697" xr:uid="{00000000-0005-0000-0000-000071220000}"/>
    <cellStyle name="t_lux_compsXM" xfId="5698" xr:uid="{00000000-0005-0000-0000-000072220000}"/>
    <cellStyle name="t_lux_compsXM_Comparativo VP FIN v1_So 2008" xfId="9094" xr:uid="{00000000-0005-0000-0000-000073220000}"/>
    <cellStyle name="t_lux_compsXM_Comparativo VP MKT 2008 v1_So 2008" xfId="9095" xr:uid="{00000000-0005-0000-0000-000074220000}"/>
    <cellStyle name="t_lux_compsXM_Comparativo VP TEC 2008 v1_So 2008" xfId="9096" xr:uid="{00000000-0005-0000-0000-000075220000}"/>
    <cellStyle name="t_lux_compsXM_Comparativo VP TEC 2008_Luiz Sergio" xfId="9097" xr:uid="{00000000-0005-0000-0000-000076220000}"/>
    <cellStyle name="t_lux_compsXM_Cópia de Modelo - Fluxo de Caixa Orcamento 09052009_V36_3" xfId="5699" xr:uid="{00000000-0005-0000-0000-000077220000}"/>
    <cellStyle name="t_lux_compsXM_Fluxo de Caixa Orcamento FINAL_13052009" xfId="5700" xr:uid="{00000000-0005-0000-0000-000078220000}"/>
    <cellStyle name="t_lux_compsXM_FM_dummyV4" xfId="5701" xr:uid="{00000000-0005-0000-0000-000079220000}"/>
    <cellStyle name="t_lux_compsXM_lalur" xfId="5702" xr:uid="{00000000-0005-0000-0000-00007A220000}"/>
    <cellStyle name="t_lux_compsXM_Leasing_V3" xfId="5703" xr:uid="{00000000-0005-0000-0000-00007B220000}"/>
    <cellStyle name="t_lux_compsXM_MODELO PDP III" xfId="5704" xr:uid="{00000000-0005-0000-0000-00007C220000}"/>
    <cellStyle name="t_lux_compsXM_ORÇ_2009" xfId="5705" xr:uid="{00000000-0005-0000-0000-00007D220000}"/>
    <cellStyle name="t_lux_compsXM_Pasta2" xfId="5706" xr:uid="{00000000-0005-0000-0000-00007E220000}"/>
    <cellStyle name="t_Manager" xfId="5707" xr:uid="{00000000-0005-0000-0000-00007F220000}"/>
    <cellStyle name="t_Manager 2" xfId="9098" xr:uid="{00000000-0005-0000-0000-000080220000}"/>
    <cellStyle name="t_Manager_Comparativo VP FIN v1_So 2008" xfId="9099" xr:uid="{00000000-0005-0000-0000-000081220000}"/>
    <cellStyle name="t_Manager_Comparativo VP FIN v1_So 2008 2" xfId="9100" xr:uid="{00000000-0005-0000-0000-000082220000}"/>
    <cellStyle name="t_Manager_Comparativo VP MKT 2008 v1_So 2008" xfId="9101" xr:uid="{00000000-0005-0000-0000-000083220000}"/>
    <cellStyle name="t_Manager_Comparativo VP MKT 2008 v1_So 2008 2" xfId="9102" xr:uid="{00000000-0005-0000-0000-000084220000}"/>
    <cellStyle name="t_Manager_Comparativo VP TEC 2008 v1_So 2008" xfId="9103" xr:uid="{00000000-0005-0000-0000-000085220000}"/>
    <cellStyle name="t_Manager_Comparativo VP TEC 2008 v1_So 2008 2" xfId="9104" xr:uid="{00000000-0005-0000-0000-000086220000}"/>
    <cellStyle name="t_Manager_Comparativo VP TEC 2008_Luiz Sergio" xfId="9105" xr:uid="{00000000-0005-0000-0000-000087220000}"/>
    <cellStyle name="t_Manager_Comparativo VP TEC 2008_Luiz Sergio 2" xfId="9106" xr:uid="{00000000-0005-0000-0000-000088220000}"/>
    <cellStyle name="t_Manager_Cópia de Modelo - Fluxo de Caixa Orcamento 09052009_V36_3" xfId="5708" xr:uid="{00000000-0005-0000-0000-000089220000}"/>
    <cellStyle name="t_Manager_Fluxo de Caixa Orcamento FINAL_13052009" xfId="5709" xr:uid="{00000000-0005-0000-0000-00008A220000}"/>
    <cellStyle name="t_Manager_FM_dummyV4" xfId="5710" xr:uid="{00000000-0005-0000-0000-00008B220000}"/>
    <cellStyle name="t_Manager_lalur" xfId="5711" xr:uid="{00000000-0005-0000-0000-00008C220000}"/>
    <cellStyle name="t_Manager_Leasing_V3" xfId="5712" xr:uid="{00000000-0005-0000-0000-00008D220000}"/>
    <cellStyle name="t_Manager_MODELO PDP III" xfId="5713" xr:uid="{00000000-0005-0000-0000-00008E220000}"/>
    <cellStyle name="t_Manager_ORÇ_2009" xfId="5714" xr:uid="{00000000-0005-0000-0000-00008F220000}"/>
    <cellStyle name="t_Manager_Pasta2" xfId="5715" xr:uid="{00000000-0005-0000-0000-000090220000}"/>
    <cellStyle name="t_Manager_Q2 pipeline" xfId="5716" xr:uid="{00000000-0005-0000-0000-000091220000}"/>
    <cellStyle name="t_Manager_Q2 pipeline 2" xfId="9107" xr:uid="{00000000-0005-0000-0000-000092220000}"/>
    <cellStyle name="t_Manager_Q2 pipeline_Cópia de Modelo - Fluxo de Caixa Orcamento 09052009_V36_3" xfId="5717" xr:uid="{00000000-0005-0000-0000-000093220000}"/>
    <cellStyle name="t_Manager_Q2 pipeline_Cópia de Modelo - Fluxo de Caixa Orcamento 09052009_V36_3 2" xfId="9108" xr:uid="{00000000-0005-0000-0000-000094220000}"/>
    <cellStyle name="t_Manager_Q2 pipeline_Fluxo de Caixa Orcamento FINAL_13052009" xfId="5718" xr:uid="{00000000-0005-0000-0000-000095220000}"/>
    <cellStyle name="t_Manager_Q2 pipeline_Fluxo de Caixa Orcamento FINAL_13052009 2" xfId="9109" xr:uid="{00000000-0005-0000-0000-000096220000}"/>
    <cellStyle name="t_Manager_Q2 pipeline_FM_dummyV4" xfId="5719" xr:uid="{00000000-0005-0000-0000-000097220000}"/>
    <cellStyle name="t_Manager_Q2 pipeline_lalur" xfId="5720" xr:uid="{00000000-0005-0000-0000-000098220000}"/>
    <cellStyle name="t_Manager_Q2 pipeline_Leasing_V3" xfId="5721" xr:uid="{00000000-0005-0000-0000-000099220000}"/>
    <cellStyle name="t_Manager_Q2 pipeline_MODELO PDP III" xfId="5722" xr:uid="{00000000-0005-0000-0000-00009A220000}"/>
    <cellStyle name="t_Manager_Q2 pipeline_ORÇ_2009" xfId="5723" xr:uid="{00000000-0005-0000-0000-00009B220000}"/>
    <cellStyle name="t_Manager_Q2 pipeline_ORÇ_2009 2" xfId="9110" xr:uid="{00000000-0005-0000-0000-00009C220000}"/>
    <cellStyle name="t_Manager_Q2 pipeline_Pasta2" xfId="5724" xr:uid="{00000000-0005-0000-0000-00009D220000}"/>
    <cellStyle name="t_Manager_Q2 pipeline_Pasta2 2" xfId="9111" xr:uid="{00000000-0005-0000-0000-00009E220000}"/>
    <cellStyle name="t_marlswat" xfId="5725" xr:uid="{00000000-0005-0000-0000-00009F220000}"/>
    <cellStyle name="t_marlswat 2" xfId="9112" xr:uid="{00000000-0005-0000-0000-0000A0220000}"/>
    <cellStyle name="t_marlswat_Comparativo VP FIN v1_So 2008" xfId="9113" xr:uid="{00000000-0005-0000-0000-0000A1220000}"/>
    <cellStyle name="t_marlswat_Comparativo VP FIN v1_So 2008 2" xfId="9114" xr:uid="{00000000-0005-0000-0000-0000A2220000}"/>
    <cellStyle name="t_marlswat_Comparativo VP MKT 2008 v1_So 2008" xfId="9115" xr:uid="{00000000-0005-0000-0000-0000A3220000}"/>
    <cellStyle name="t_marlswat_Comparativo VP MKT 2008 v1_So 2008 2" xfId="9116" xr:uid="{00000000-0005-0000-0000-0000A4220000}"/>
    <cellStyle name="t_marlswat_Comparativo VP TEC 2008 v1_So 2008" xfId="9117" xr:uid="{00000000-0005-0000-0000-0000A5220000}"/>
    <cellStyle name="t_marlswat_Comparativo VP TEC 2008 v1_So 2008 2" xfId="9118" xr:uid="{00000000-0005-0000-0000-0000A6220000}"/>
    <cellStyle name="t_marlswat_Comparativo VP TEC 2008_Luiz Sergio" xfId="9119" xr:uid="{00000000-0005-0000-0000-0000A7220000}"/>
    <cellStyle name="t_marlswat_Comparativo VP TEC 2008_Luiz Sergio 2" xfId="9120" xr:uid="{00000000-0005-0000-0000-0000A8220000}"/>
    <cellStyle name="t_marlswat_Cópia de Cópia de GOL Financial Model - Caroline - 10" xfId="5726" xr:uid="{00000000-0005-0000-0000-0000A9220000}"/>
    <cellStyle name="t_marlswat_Cópia de Cópia de GOL Financial Model - Caroline - 10 2" xfId="9121" xr:uid="{00000000-0005-0000-0000-0000AA220000}"/>
    <cellStyle name="t_marlswat_Cópia de Cópia de GOL Financial Model - Caroline - 10_Comparativo VP FIN v1_So 2008" xfId="9122" xr:uid="{00000000-0005-0000-0000-0000AB220000}"/>
    <cellStyle name="t_marlswat_Cópia de Cópia de GOL Financial Model - Caroline - 10_Comparativo VP FIN v1_So 2008 2" xfId="9123" xr:uid="{00000000-0005-0000-0000-0000AC220000}"/>
    <cellStyle name="t_marlswat_Cópia de Cópia de GOL Financial Model - Caroline - 10_Comparativo VP MKT 2008 v1_So 2008" xfId="9124" xr:uid="{00000000-0005-0000-0000-0000AD220000}"/>
    <cellStyle name="t_marlswat_Cópia de Cópia de GOL Financial Model - Caroline - 10_Comparativo VP MKT 2008 v1_So 2008 2" xfId="9125" xr:uid="{00000000-0005-0000-0000-0000AE220000}"/>
    <cellStyle name="t_marlswat_Cópia de Cópia de GOL Financial Model - Caroline - 10_Comparativo VP TEC 2008 v1_So 2008" xfId="9126" xr:uid="{00000000-0005-0000-0000-0000AF220000}"/>
    <cellStyle name="t_marlswat_Cópia de Cópia de GOL Financial Model - Caroline - 10_Comparativo VP TEC 2008 v1_So 2008 2" xfId="9127" xr:uid="{00000000-0005-0000-0000-0000B0220000}"/>
    <cellStyle name="t_marlswat_Cópia de Cópia de GOL Financial Model - Caroline - 10_Comparativo VP TEC 2008_Luiz Sergio" xfId="9128" xr:uid="{00000000-0005-0000-0000-0000B1220000}"/>
    <cellStyle name="t_marlswat_Cópia de Cópia de GOL Financial Model - Caroline - 10_Comparativo VP TEC 2008_Luiz Sergio 2" xfId="9129" xr:uid="{00000000-0005-0000-0000-0000B2220000}"/>
    <cellStyle name="t_marlswat_Cópia de Cópia de GOL Financial Model - Caroline - 10_Cópia de Modelo - Fluxo de Caixa Orcamento 09052009_V36_3" xfId="5727" xr:uid="{00000000-0005-0000-0000-0000B3220000}"/>
    <cellStyle name="t_marlswat_Cópia de Cópia de GOL Financial Model - Caroline - 10_Fluxo de Caixa Orcamento FINAL_13052009" xfId="5728" xr:uid="{00000000-0005-0000-0000-0000B4220000}"/>
    <cellStyle name="t_marlswat_Cópia de Cópia de GOL Financial Model - Caroline - 10_FM_dummyV4" xfId="5729" xr:uid="{00000000-0005-0000-0000-0000B5220000}"/>
    <cellStyle name="t_marlswat_Cópia de Cópia de GOL Financial Model - Caroline - 10_lalur" xfId="5730" xr:uid="{00000000-0005-0000-0000-0000B6220000}"/>
    <cellStyle name="t_marlswat_Cópia de Cópia de GOL Financial Model - Caroline - 10_Leasing_V3" xfId="5731" xr:uid="{00000000-0005-0000-0000-0000B7220000}"/>
    <cellStyle name="t_marlswat_Cópia de Cópia de GOL Financial Model - Caroline - 10_MODELO PDP III" xfId="5732" xr:uid="{00000000-0005-0000-0000-0000B8220000}"/>
    <cellStyle name="t_marlswat_Cópia de Cópia de GOL Financial Model - Caroline - 10_ORÇ_2009" xfId="5733" xr:uid="{00000000-0005-0000-0000-0000B9220000}"/>
    <cellStyle name="t_marlswat_Cópia de Cópia de GOL Financial Model - Caroline - 10_Pasta2" xfId="5734" xr:uid="{00000000-0005-0000-0000-0000BA220000}"/>
    <cellStyle name="t_marlswat_Cópia de GOL Financial Model - Caroline - 11" xfId="5735" xr:uid="{00000000-0005-0000-0000-0000BB220000}"/>
    <cellStyle name="t_marlswat_Cópia de GOL Financial Model - Caroline - 11 2" xfId="9130" xr:uid="{00000000-0005-0000-0000-0000BC220000}"/>
    <cellStyle name="t_marlswat_Cópia de GOL Financial Model - Caroline - 11_Comparativo VP FIN v1_So 2008" xfId="9131" xr:uid="{00000000-0005-0000-0000-0000BD220000}"/>
    <cellStyle name="t_marlswat_Cópia de GOL Financial Model - Caroline - 11_Comparativo VP FIN v1_So 2008 2" xfId="9132" xr:uid="{00000000-0005-0000-0000-0000BE220000}"/>
    <cellStyle name="t_marlswat_Cópia de GOL Financial Model - Caroline - 11_Comparativo VP MKT 2008 v1_So 2008" xfId="9133" xr:uid="{00000000-0005-0000-0000-0000BF220000}"/>
    <cellStyle name="t_marlswat_Cópia de GOL Financial Model - Caroline - 11_Comparativo VP MKT 2008 v1_So 2008 2" xfId="9134" xr:uid="{00000000-0005-0000-0000-0000C0220000}"/>
    <cellStyle name="t_marlswat_Cópia de GOL Financial Model - Caroline - 11_Comparativo VP TEC 2008 v1_So 2008" xfId="9135" xr:uid="{00000000-0005-0000-0000-0000C1220000}"/>
    <cellStyle name="t_marlswat_Cópia de GOL Financial Model - Caroline - 11_Comparativo VP TEC 2008 v1_So 2008 2" xfId="9136" xr:uid="{00000000-0005-0000-0000-0000C2220000}"/>
    <cellStyle name="t_marlswat_Cópia de GOL Financial Model - Caroline - 11_Comparativo VP TEC 2008_Luiz Sergio" xfId="9137" xr:uid="{00000000-0005-0000-0000-0000C3220000}"/>
    <cellStyle name="t_marlswat_Cópia de GOL Financial Model - Caroline - 11_Comparativo VP TEC 2008_Luiz Sergio 2" xfId="9138" xr:uid="{00000000-0005-0000-0000-0000C4220000}"/>
    <cellStyle name="t_marlswat_Cópia de GOL Financial Model - Caroline - 11_Cópia de Modelo - Fluxo de Caixa Orcamento 09052009_V36_3" xfId="5736" xr:uid="{00000000-0005-0000-0000-0000C5220000}"/>
    <cellStyle name="t_marlswat_Cópia de GOL Financial Model - Caroline - 11_Fluxo de Caixa Orcamento FINAL_13052009" xfId="5737" xr:uid="{00000000-0005-0000-0000-0000C6220000}"/>
    <cellStyle name="t_marlswat_Cópia de GOL Financial Model - Caroline - 11_FM_dummyV4" xfId="5738" xr:uid="{00000000-0005-0000-0000-0000C7220000}"/>
    <cellStyle name="t_marlswat_Cópia de GOL Financial Model - Caroline - 11_lalur" xfId="5739" xr:uid="{00000000-0005-0000-0000-0000C8220000}"/>
    <cellStyle name="t_marlswat_Cópia de GOL Financial Model - Caroline - 11_Leasing_V3" xfId="5740" xr:uid="{00000000-0005-0000-0000-0000C9220000}"/>
    <cellStyle name="t_marlswat_Cópia de GOL Financial Model - Caroline - 11_MODELO PDP III" xfId="5741" xr:uid="{00000000-0005-0000-0000-0000CA220000}"/>
    <cellStyle name="t_marlswat_Cópia de GOL Financial Model - Caroline - 11_ORÇ_2009" xfId="5742" xr:uid="{00000000-0005-0000-0000-0000CB220000}"/>
    <cellStyle name="t_marlswat_Cópia de GOL Financial Model - Caroline - 11_Pasta2" xfId="5743" xr:uid="{00000000-0005-0000-0000-0000CC220000}"/>
    <cellStyle name="t_marlswat_Cópia de GOL Financial Model - Caroline - 12" xfId="5744" xr:uid="{00000000-0005-0000-0000-0000CD220000}"/>
    <cellStyle name="t_marlswat_Cópia de GOL Financial Model - Caroline - 12 2" xfId="9139" xr:uid="{00000000-0005-0000-0000-0000CE220000}"/>
    <cellStyle name="t_marlswat_Cópia de GOL Financial Model - Caroline - 12_Comparativo VP FIN v1_So 2008" xfId="9140" xr:uid="{00000000-0005-0000-0000-0000CF220000}"/>
    <cellStyle name="t_marlswat_Cópia de GOL Financial Model - Caroline - 12_Comparativo VP FIN v1_So 2008 2" xfId="9141" xr:uid="{00000000-0005-0000-0000-0000D0220000}"/>
    <cellStyle name="t_marlswat_Cópia de GOL Financial Model - Caroline - 12_Comparativo VP MKT 2008 v1_So 2008" xfId="9142" xr:uid="{00000000-0005-0000-0000-0000D1220000}"/>
    <cellStyle name="t_marlswat_Cópia de GOL Financial Model - Caroline - 12_Comparativo VP MKT 2008 v1_So 2008 2" xfId="9143" xr:uid="{00000000-0005-0000-0000-0000D2220000}"/>
    <cellStyle name="t_marlswat_Cópia de GOL Financial Model - Caroline - 12_Comparativo VP TEC 2008 v1_So 2008" xfId="9144" xr:uid="{00000000-0005-0000-0000-0000D3220000}"/>
    <cellStyle name="t_marlswat_Cópia de GOL Financial Model - Caroline - 12_Comparativo VP TEC 2008 v1_So 2008 2" xfId="9145" xr:uid="{00000000-0005-0000-0000-0000D4220000}"/>
    <cellStyle name="t_marlswat_Cópia de GOL Financial Model - Caroline - 12_Comparativo VP TEC 2008_Luiz Sergio" xfId="9146" xr:uid="{00000000-0005-0000-0000-0000D5220000}"/>
    <cellStyle name="t_marlswat_Cópia de GOL Financial Model - Caroline - 12_Comparativo VP TEC 2008_Luiz Sergio 2" xfId="9147" xr:uid="{00000000-0005-0000-0000-0000D6220000}"/>
    <cellStyle name="t_marlswat_Cópia de GOL Financial Model - Caroline - 12_Cópia de Modelo - Fluxo de Caixa Orcamento 09052009_V36_3" xfId="5745" xr:uid="{00000000-0005-0000-0000-0000D7220000}"/>
    <cellStyle name="t_marlswat_Cópia de GOL Financial Model - Caroline - 12_Fluxo de Caixa Orcamento FINAL_13052009" xfId="5746" xr:uid="{00000000-0005-0000-0000-0000D8220000}"/>
    <cellStyle name="t_marlswat_Cópia de GOL Financial Model - Caroline - 12_FM_dummyV4" xfId="5747" xr:uid="{00000000-0005-0000-0000-0000D9220000}"/>
    <cellStyle name="t_marlswat_Cópia de GOL Financial Model - Caroline - 12_lalur" xfId="5748" xr:uid="{00000000-0005-0000-0000-0000DA220000}"/>
    <cellStyle name="t_marlswat_Cópia de GOL Financial Model - Caroline - 12_Leasing_V3" xfId="5749" xr:uid="{00000000-0005-0000-0000-0000DB220000}"/>
    <cellStyle name="t_marlswat_Cópia de GOL Financial Model - Caroline - 12_MODELO PDP III" xfId="5750" xr:uid="{00000000-0005-0000-0000-0000DC220000}"/>
    <cellStyle name="t_marlswat_Cópia de GOL Financial Model - Caroline - 12_ORÇ_2009" xfId="5751" xr:uid="{00000000-0005-0000-0000-0000DD220000}"/>
    <cellStyle name="t_marlswat_Cópia de GOL Financial Model - Caroline - 12_Pasta2" xfId="5752" xr:uid="{00000000-0005-0000-0000-0000DE220000}"/>
    <cellStyle name="t_marlswat_Cópia de GOL Financial Model - Caroline - 13" xfId="5753" xr:uid="{00000000-0005-0000-0000-0000DF220000}"/>
    <cellStyle name="t_marlswat_Cópia de GOL Financial Model - Caroline - 13 2" xfId="9148" xr:uid="{00000000-0005-0000-0000-0000E0220000}"/>
    <cellStyle name="t_marlswat_Cópia de GOL Financial Model - Caroline - 13_Comparativo VP FIN v1_So 2008" xfId="9149" xr:uid="{00000000-0005-0000-0000-0000E1220000}"/>
    <cellStyle name="t_marlswat_Cópia de GOL Financial Model - Caroline - 13_Comparativo VP FIN v1_So 2008 2" xfId="9150" xr:uid="{00000000-0005-0000-0000-0000E2220000}"/>
    <cellStyle name="t_marlswat_Cópia de GOL Financial Model - Caroline - 13_Comparativo VP MKT 2008 v1_So 2008" xfId="9151" xr:uid="{00000000-0005-0000-0000-0000E3220000}"/>
    <cellStyle name="t_marlswat_Cópia de GOL Financial Model - Caroline - 13_Comparativo VP MKT 2008 v1_So 2008 2" xfId="9152" xr:uid="{00000000-0005-0000-0000-0000E4220000}"/>
    <cellStyle name="t_marlswat_Cópia de GOL Financial Model - Caroline - 13_Comparativo VP TEC 2008 v1_So 2008" xfId="9153" xr:uid="{00000000-0005-0000-0000-0000E5220000}"/>
    <cellStyle name="t_marlswat_Cópia de GOL Financial Model - Caroline - 13_Comparativo VP TEC 2008 v1_So 2008 2" xfId="9154" xr:uid="{00000000-0005-0000-0000-0000E6220000}"/>
    <cellStyle name="t_marlswat_Cópia de GOL Financial Model - Caroline - 13_Comparativo VP TEC 2008_Luiz Sergio" xfId="9155" xr:uid="{00000000-0005-0000-0000-0000E7220000}"/>
    <cellStyle name="t_marlswat_Cópia de GOL Financial Model - Caroline - 13_Comparativo VP TEC 2008_Luiz Sergio 2" xfId="9156" xr:uid="{00000000-0005-0000-0000-0000E8220000}"/>
    <cellStyle name="t_marlswat_Cópia de GOL Financial Model - Caroline - 13_Cópia de Modelo - Fluxo de Caixa Orcamento 09052009_V36_3" xfId="5754" xr:uid="{00000000-0005-0000-0000-0000E9220000}"/>
    <cellStyle name="t_marlswat_Cópia de GOL Financial Model - Caroline - 13_Fluxo de Caixa Orcamento FINAL_13052009" xfId="5755" xr:uid="{00000000-0005-0000-0000-0000EA220000}"/>
    <cellStyle name="t_marlswat_Cópia de GOL Financial Model - Caroline - 13_FM_dummyV4" xfId="5756" xr:uid="{00000000-0005-0000-0000-0000EB220000}"/>
    <cellStyle name="t_marlswat_Cópia de GOL Financial Model - Caroline - 13_lalur" xfId="5757" xr:uid="{00000000-0005-0000-0000-0000EC220000}"/>
    <cellStyle name="t_marlswat_Cópia de GOL Financial Model - Caroline - 13_Leasing_V3" xfId="5758" xr:uid="{00000000-0005-0000-0000-0000ED220000}"/>
    <cellStyle name="t_marlswat_Cópia de GOL Financial Model - Caroline - 13_MODELO PDP III" xfId="5759" xr:uid="{00000000-0005-0000-0000-0000EE220000}"/>
    <cellStyle name="t_marlswat_Cópia de GOL Financial Model - Caroline - 13_ORÇ_2009" xfId="5760" xr:uid="{00000000-0005-0000-0000-0000EF220000}"/>
    <cellStyle name="t_marlswat_Cópia de GOL Financial Model - Caroline - 13_Pasta2" xfId="5761" xr:uid="{00000000-0005-0000-0000-0000F0220000}"/>
    <cellStyle name="t_marlswat_Cópia de Modelo - Fluxo de Caixa Orcamento 09052009_V36_3" xfId="5762" xr:uid="{00000000-0005-0000-0000-0000F1220000}"/>
    <cellStyle name="t_marlswat_Financial Model - Caroline - 15-7_Budget" xfId="5763" xr:uid="{00000000-0005-0000-0000-0000F2220000}"/>
    <cellStyle name="t_marlswat_Financial Model - Caroline - 15-7_Budget_FM_dummyV4" xfId="5764" xr:uid="{00000000-0005-0000-0000-0000F3220000}"/>
    <cellStyle name="t_marlswat_Financial Model - Caroline - 15-7_Budget_Leasing_V3" xfId="5765" xr:uid="{00000000-0005-0000-0000-0000F4220000}"/>
    <cellStyle name="t_marlswat_Financial Model - Caroline - 15-7_Budget_MODELO PDP III" xfId="5766" xr:uid="{00000000-0005-0000-0000-0000F5220000}"/>
    <cellStyle name="t_marlswat_Financial Model - Caroline - 15-7_Budget_ORÇ_2009" xfId="5767" xr:uid="{00000000-0005-0000-0000-0000F6220000}"/>
    <cellStyle name="t_marlswat_Financial Model_Budget2005_V6_orig" xfId="5768" xr:uid="{00000000-0005-0000-0000-0000F7220000}"/>
    <cellStyle name="t_marlswat_Financial Model_Budget2005_V6_orig_FM_dummyV4" xfId="5769" xr:uid="{00000000-0005-0000-0000-0000F8220000}"/>
    <cellStyle name="t_marlswat_Financial Model_Budget2005_V6_orig_Leasing_V3" xfId="5770" xr:uid="{00000000-0005-0000-0000-0000F9220000}"/>
    <cellStyle name="t_marlswat_Financial Model_Budget2005_V6_orig_MODELO PDP III" xfId="5771" xr:uid="{00000000-0005-0000-0000-0000FA220000}"/>
    <cellStyle name="t_marlswat_Financial Model_Budget2005_V6_orig_ORÇ_2009" xfId="5772" xr:uid="{00000000-0005-0000-0000-0000FB220000}"/>
    <cellStyle name="t_marlswat_Fluxo de Caixa Orcamento FINAL_13052009" xfId="5773" xr:uid="{00000000-0005-0000-0000-0000FC220000}"/>
    <cellStyle name="t_marlswat_FM_dummyV4" xfId="5774" xr:uid="{00000000-0005-0000-0000-0000FD220000}"/>
    <cellStyle name="t_marlswat_GOL Financial Model" xfId="5775" xr:uid="{00000000-0005-0000-0000-0000FE220000}"/>
    <cellStyle name="t_marlswat_GOL Financial Model - Bank Case NOV08 GECAS" xfId="5776" xr:uid="{00000000-0005-0000-0000-0000FF220000}"/>
    <cellStyle name="t_marlswat_GOL Financial Model - Bank Case NOV08 GECAS_FM_dummyV4" xfId="5777" xr:uid="{00000000-0005-0000-0000-000000230000}"/>
    <cellStyle name="t_marlswat_GOL Financial Model - Bank Case NOV08 GECAS_Leasing_V3" xfId="5778" xr:uid="{00000000-0005-0000-0000-000001230000}"/>
    <cellStyle name="t_marlswat_GOL Financial Model - Bank Case NOV08 GECAS_MODELO PDP III" xfId="5779" xr:uid="{00000000-0005-0000-0000-000002230000}"/>
    <cellStyle name="t_marlswat_GOL Financial Model (monthly-2007)" xfId="5780" xr:uid="{00000000-0005-0000-0000-000003230000}"/>
    <cellStyle name="t_marlswat_GOL Financial Model (monthly-2007)_FM_dummyV4" xfId="5781" xr:uid="{00000000-0005-0000-0000-000004230000}"/>
    <cellStyle name="t_marlswat_GOL Financial Model (monthly-2007)_Leasing_V3" xfId="5782" xr:uid="{00000000-0005-0000-0000-000005230000}"/>
    <cellStyle name="t_marlswat_GOL Financial Model (monthly-2007)_MODELO PDP III" xfId="5783" xr:uid="{00000000-0005-0000-0000-000006230000}"/>
    <cellStyle name="t_marlswat_GOL Financial Model (monthly-2007)_ORÇ_2009" xfId="5784" xr:uid="{00000000-0005-0000-0000-000007230000}"/>
    <cellStyle name="t_marlswat_GOL Financial Model Budget" xfId="5785" xr:uid="{00000000-0005-0000-0000-000008230000}"/>
    <cellStyle name="t_marlswat_GOL Financial Model Budget v3A" xfId="5786" xr:uid="{00000000-0005-0000-0000-000009230000}"/>
    <cellStyle name="t_marlswat_GOL Financial Model Budget v3A (temp)" xfId="5787" xr:uid="{00000000-0005-0000-0000-00000A230000}"/>
    <cellStyle name="t_marlswat_GOL Financial Model Budget v3A (temp)_FM_dummyV4" xfId="5788" xr:uid="{00000000-0005-0000-0000-00000B230000}"/>
    <cellStyle name="t_marlswat_GOL Financial Model Budget v3A (temp)_Leasing_V3" xfId="5789" xr:uid="{00000000-0005-0000-0000-00000C230000}"/>
    <cellStyle name="t_marlswat_GOL Financial Model Budget v3A (temp)_MODELO PDP III" xfId="5790" xr:uid="{00000000-0005-0000-0000-00000D230000}"/>
    <cellStyle name="t_marlswat_GOL Financial Model Budget v3A (temp)_ORÇ_2009" xfId="5791" xr:uid="{00000000-0005-0000-0000-00000E230000}"/>
    <cellStyle name="t_marlswat_GOL Financial Model Budget v3A_FM_dummyV4" xfId="5792" xr:uid="{00000000-0005-0000-0000-00000F230000}"/>
    <cellStyle name="t_marlswat_GOL Financial Model Budget v3A_Leasing_V3" xfId="5793" xr:uid="{00000000-0005-0000-0000-000010230000}"/>
    <cellStyle name="t_marlswat_GOL Financial Model Budget v3A_MODELO PDP III" xfId="5794" xr:uid="{00000000-0005-0000-0000-000011230000}"/>
    <cellStyle name="t_marlswat_GOL Financial Model Budget v3A_ORÇ_2009" xfId="5795" xr:uid="{00000000-0005-0000-0000-000012230000}"/>
    <cellStyle name="t_marlswat_GOL Financial Model Budget_FM_dummyV4" xfId="5796" xr:uid="{00000000-0005-0000-0000-000013230000}"/>
    <cellStyle name="t_marlswat_GOL Financial Model Budget_Leasing_V3" xfId="5797" xr:uid="{00000000-0005-0000-0000-000014230000}"/>
    <cellStyle name="t_marlswat_GOL Financial Model Budget_MODELO PDP III" xfId="5798" xr:uid="{00000000-0005-0000-0000-000015230000}"/>
    <cellStyle name="t_marlswat_GOL Financial Model Budget_ORÇ_2009" xfId="5799" xr:uid="{00000000-0005-0000-0000-000016230000}"/>
    <cellStyle name="t_marlswat_GOL Financial Model MONTHLY 2006 v05" xfId="5800" xr:uid="{00000000-0005-0000-0000-000017230000}"/>
    <cellStyle name="t_marlswat_GOL Financial Model MONTHLY 2006 v05_FM_dummyV4" xfId="5801" xr:uid="{00000000-0005-0000-0000-000018230000}"/>
    <cellStyle name="t_marlswat_GOL Financial Model MONTHLY 2006 v05_Leasing_V3" xfId="5802" xr:uid="{00000000-0005-0000-0000-000019230000}"/>
    <cellStyle name="t_marlswat_GOL Financial Model MONTHLY 2006 v05_MODELO PDP III" xfId="5803" xr:uid="{00000000-0005-0000-0000-00001A230000}"/>
    <cellStyle name="t_marlswat_GOL Financial Model MONTHLY 2006 v05_ORÇ_2009" xfId="5804" xr:uid="{00000000-0005-0000-0000-00001B230000}"/>
    <cellStyle name="t_marlswat_GOL Financial Model ORC2007 v10" xfId="5805" xr:uid="{00000000-0005-0000-0000-00001C230000}"/>
    <cellStyle name="t_marlswat_GOL Financial Model ORC2007 v10_FM_dummyV4" xfId="5806" xr:uid="{00000000-0005-0000-0000-00001D230000}"/>
    <cellStyle name="t_marlswat_GOL Financial Model ORC2007 v10_Leasing_V3" xfId="5807" xr:uid="{00000000-0005-0000-0000-00001E230000}"/>
    <cellStyle name="t_marlswat_GOL Financial Model ORC2007 v10_MODELO PDP III" xfId="5808" xr:uid="{00000000-0005-0000-0000-00001F230000}"/>
    <cellStyle name="t_marlswat_GOL Financial Model ORC2007 v10_ORÇ_2009" xfId="5809" xr:uid="{00000000-0005-0000-0000-000020230000}"/>
    <cellStyle name="t_marlswat_GOL Financial Model ORC2007 v11" xfId="5810" xr:uid="{00000000-0005-0000-0000-000021230000}"/>
    <cellStyle name="t_marlswat_GOL Financial Model ORC2007 v11_FM_dummyV4" xfId="5811" xr:uid="{00000000-0005-0000-0000-000022230000}"/>
    <cellStyle name="t_marlswat_GOL Financial Model ORC2007 v11_Leasing_V3" xfId="5812" xr:uid="{00000000-0005-0000-0000-000023230000}"/>
    <cellStyle name="t_marlswat_GOL Financial Model ORC2007 v11_MODELO PDP III" xfId="5813" xr:uid="{00000000-0005-0000-0000-000024230000}"/>
    <cellStyle name="t_marlswat_GOL Financial Model ORC2007 v11_ORÇ_2009" xfId="5814" xr:uid="{00000000-0005-0000-0000-000025230000}"/>
    <cellStyle name="t_marlswat_GOL Financial Model ORC2007 v16" xfId="5815" xr:uid="{00000000-0005-0000-0000-000026230000}"/>
    <cellStyle name="t_marlswat_GOL Financial Model ORC2007 v16_FM_dummyV4" xfId="5816" xr:uid="{00000000-0005-0000-0000-000027230000}"/>
    <cellStyle name="t_marlswat_GOL Financial Model ORC2007 v16_Leasing_V3" xfId="5817" xr:uid="{00000000-0005-0000-0000-000028230000}"/>
    <cellStyle name="t_marlswat_GOL Financial Model ORC2007 v16_MODELO PDP III" xfId="5818" xr:uid="{00000000-0005-0000-0000-000029230000}"/>
    <cellStyle name="t_marlswat_GOL Financial Model ORC2007 v16_ORÇ_2009" xfId="5819" xr:uid="{00000000-0005-0000-0000-00002A230000}"/>
    <cellStyle name="t_marlswat_GOL Financial Model_FM_dummyV4" xfId="5820" xr:uid="{00000000-0005-0000-0000-00002B230000}"/>
    <cellStyle name="t_marlswat_GOL Financial Model_Leasing_V3" xfId="5821" xr:uid="{00000000-0005-0000-0000-00002C230000}"/>
    <cellStyle name="t_marlswat_GOL Financial Model_MODELO PDP III" xfId="5822" xr:uid="{00000000-0005-0000-0000-00002D230000}"/>
    <cellStyle name="t_marlswat_GOL Financial Model_ORÇ_2009" xfId="5823" xr:uid="{00000000-0005-0000-0000-00002E230000}"/>
    <cellStyle name="t_marlswat_GOL Financial Model_ORC2008 v11" xfId="5824" xr:uid="{00000000-0005-0000-0000-00002F230000}"/>
    <cellStyle name="t_marlswat_GOL Financial Model_ORC2008 v11_FM_dummyV4" xfId="5825" xr:uid="{00000000-0005-0000-0000-000030230000}"/>
    <cellStyle name="t_marlswat_GOL Financial Model_ORC2008 v11_Leasing_V3" xfId="5826" xr:uid="{00000000-0005-0000-0000-000031230000}"/>
    <cellStyle name="t_marlswat_GOL Financial Model_ORC2008 v11_MODELO PDP III" xfId="5827" xr:uid="{00000000-0005-0000-0000-000032230000}"/>
    <cellStyle name="t_marlswat_GOL Financial Model_ORC2008 v11_ORÇ_2009" xfId="5828" xr:uid="{00000000-0005-0000-0000-000033230000}"/>
    <cellStyle name="t_marlswat_GOL Financial Model_ORC2008 v17" xfId="5829" xr:uid="{00000000-0005-0000-0000-000034230000}"/>
    <cellStyle name="t_marlswat_GOL Financial Model_ORC2008 v17_FM_dummyV4" xfId="5830" xr:uid="{00000000-0005-0000-0000-000035230000}"/>
    <cellStyle name="t_marlswat_GOL Financial Model_ORC2008 v17_Leasing_V3" xfId="5831" xr:uid="{00000000-0005-0000-0000-000036230000}"/>
    <cellStyle name="t_marlswat_GOL Financial Model_ORC2008 v17_MODELO PDP III" xfId="5832" xr:uid="{00000000-0005-0000-0000-000037230000}"/>
    <cellStyle name="t_marlswat_GOL Financial Model_ORC2008 v17_ORÇ_2009" xfId="5833" xr:uid="{00000000-0005-0000-0000-000038230000}"/>
    <cellStyle name="t_marlswat_GOL Financial Model_ORC2008 v26.1" xfId="5834" xr:uid="{00000000-0005-0000-0000-000039230000}"/>
    <cellStyle name="t_marlswat_GOL Financial Model_ORC2008 v26.1_FM_dummyV4" xfId="5835" xr:uid="{00000000-0005-0000-0000-00003A230000}"/>
    <cellStyle name="t_marlswat_GOL Financial Model_ORC2008 v26.1_Leasing_V3" xfId="5836" xr:uid="{00000000-0005-0000-0000-00003B230000}"/>
    <cellStyle name="t_marlswat_GOL Financial Model_ORC2008 v26.1_MODELO PDP III" xfId="5837" xr:uid="{00000000-0005-0000-0000-00003C230000}"/>
    <cellStyle name="t_marlswat_GOL Financial Model_ORC2008 v26.1_ORÇ_2009" xfId="5838" xr:uid="{00000000-0005-0000-0000-00003D230000}"/>
    <cellStyle name="t_marlswat_GOL Financial Model_ORC2008 v6" xfId="5839" xr:uid="{00000000-0005-0000-0000-00003E230000}"/>
    <cellStyle name="t_marlswat_GOL Financial Model_ORC2008 v6_FM_dummyV4" xfId="5840" xr:uid="{00000000-0005-0000-0000-00003F230000}"/>
    <cellStyle name="t_marlswat_GOL Financial Model_ORC2008 v6_Leasing_V3" xfId="5841" xr:uid="{00000000-0005-0000-0000-000040230000}"/>
    <cellStyle name="t_marlswat_GOL Financial Model_ORC2008 v6_MODELO PDP III" xfId="5842" xr:uid="{00000000-0005-0000-0000-000041230000}"/>
    <cellStyle name="t_marlswat_GOL Financial Model_ORC2008 v6_ORÇ_2009" xfId="5843" xr:uid="{00000000-0005-0000-0000-000042230000}"/>
    <cellStyle name="t_marlswat_GOL Financial Model_ORC2009V10" xfId="5844" xr:uid="{00000000-0005-0000-0000-000043230000}"/>
    <cellStyle name="t_marlswat_GOL Financial Model_ORC2009V10_FM_dummyV4" xfId="5845" xr:uid="{00000000-0005-0000-0000-000044230000}"/>
    <cellStyle name="t_marlswat_GOL Financial Model_ORC2009V10_Leasing_V3" xfId="5846" xr:uid="{00000000-0005-0000-0000-000045230000}"/>
    <cellStyle name="t_marlswat_GOL Financial Model_ORC2009V10_MODELO PDP III" xfId="5847" xr:uid="{00000000-0005-0000-0000-000046230000}"/>
    <cellStyle name="t_marlswat_GOL Financial Model_ORC2009V10_ORÇ_2009" xfId="5848" xr:uid="{00000000-0005-0000-0000-000047230000}"/>
    <cellStyle name="t_marlswat_GOL Financial Model_ORC2009V2" xfId="5849" xr:uid="{00000000-0005-0000-0000-000048230000}"/>
    <cellStyle name="t_marlswat_GOL Financial Model_ORC2009V2_FM_dummyV4" xfId="5850" xr:uid="{00000000-0005-0000-0000-000049230000}"/>
    <cellStyle name="t_marlswat_GOL Financial Model_ORC2009V2_Leasing_V3" xfId="5851" xr:uid="{00000000-0005-0000-0000-00004A230000}"/>
    <cellStyle name="t_marlswat_GOL Financial Model_ORC2009V2_MODELO PDP III" xfId="5852" xr:uid="{00000000-0005-0000-0000-00004B230000}"/>
    <cellStyle name="t_marlswat_GOL Financial Model_ORC2009V2_ORÇ_2009" xfId="5853" xr:uid="{00000000-0005-0000-0000-00004C230000}"/>
    <cellStyle name="t_marlswat_GOL Financial Model_ORC2009V27" xfId="5854" xr:uid="{00000000-0005-0000-0000-00004D230000}"/>
    <cellStyle name="t_marlswat_GOL Financial Model_ORC2009V27_ORÇ_2009" xfId="5855" xr:uid="{00000000-0005-0000-0000-00004E230000}"/>
    <cellStyle name="t_marlswat_GOL Financial Model_ORC2009V3" xfId="5856" xr:uid="{00000000-0005-0000-0000-00004F230000}"/>
    <cellStyle name="t_marlswat_GOL Financial Model_ORC2009V3_FM_dummyV4" xfId="5857" xr:uid="{00000000-0005-0000-0000-000050230000}"/>
    <cellStyle name="t_marlswat_GOL Financial Model_ORC2009V3_Leasing_V3" xfId="5858" xr:uid="{00000000-0005-0000-0000-000051230000}"/>
    <cellStyle name="t_marlswat_GOL Financial Model_ORC2009V3_MODELO PDP III" xfId="5859" xr:uid="{00000000-0005-0000-0000-000052230000}"/>
    <cellStyle name="t_marlswat_GOL Financial Model_ORC2009V3_ORÇ_2009" xfId="5860" xr:uid="{00000000-0005-0000-0000-000053230000}"/>
    <cellStyle name="t_marlswat_GOL Financial Model_ORC2009V5" xfId="5861" xr:uid="{00000000-0005-0000-0000-000054230000}"/>
    <cellStyle name="t_marlswat_GOL Financial Model_ORC2009V5_FM_dummyV4" xfId="5862" xr:uid="{00000000-0005-0000-0000-000055230000}"/>
    <cellStyle name="t_marlswat_GOL Financial Model_ORC2009V5_Leasing_V3" xfId="5863" xr:uid="{00000000-0005-0000-0000-000056230000}"/>
    <cellStyle name="t_marlswat_GOL Financial Model_ORC2009V5_MODELO PDP III" xfId="5864" xr:uid="{00000000-0005-0000-0000-000057230000}"/>
    <cellStyle name="t_marlswat_GOL Financial Model_ORC2009V5_ORÇ_2009" xfId="5865" xr:uid="{00000000-0005-0000-0000-000058230000}"/>
    <cellStyle name="t_marlswat_GOL Financial Model_ORC2009V6" xfId="5866" xr:uid="{00000000-0005-0000-0000-000059230000}"/>
    <cellStyle name="t_marlswat_GOL Financial Model_ORC2009V6_FM_dummyV4" xfId="5867" xr:uid="{00000000-0005-0000-0000-00005A230000}"/>
    <cellStyle name="t_marlswat_GOL Financial Model_ORC2009V6_Leasing_V3" xfId="5868" xr:uid="{00000000-0005-0000-0000-00005B230000}"/>
    <cellStyle name="t_marlswat_GOL Financial Model_ORC2009V6_MODELO PDP III" xfId="5869" xr:uid="{00000000-0005-0000-0000-00005C230000}"/>
    <cellStyle name="t_marlswat_GOL Financial Model_ORC2009V6_ORÇ_2009" xfId="5870" xr:uid="{00000000-0005-0000-0000-00005D230000}"/>
    <cellStyle name="t_marlswat_GOL Financial Model_ORC2009V8_taxes" xfId="5871" xr:uid="{00000000-0005-0000-0000-00005E230000}"/>
    <cellStyle name="t_marlswat_GOL Financial Model_ORC2009V8_taxes_FM_dummyV4" xfId="5872" xr:uid="{00000000-0005-0000-0000-00005F230000}"/>
    <cellStyle name="t_marlswat_GOL Financial Model_ORC2009V8_taxes_Leasing_V3" xfId="5873" xr:uid="{00000000-0005-0000-0000-000060230000}"/>
    <cellStyle name="t_marlswat_GOL Financial Model_ORC2009V8_taxes_MODELO PDP III" xfId="5874" xr:uid="{00000000-0005-0000-0000-000061230000}"/>
    <cellStyle name="t_marlswat_GOL Financial Model_ORC2009V8_taxes_ORÇ_2009" xfId="5875" xr:uid="{00000000-0005-0000-0000-000062230000}"/>
    <cellStyle name="t_marlswat_GOL Financial Model_update" xfId="5876" xr:uid="{00000000-0005-0000-0000-000063230000}"/>
    <cellStyle name="t_marlswat_GOL Financial Model_update_FM_dummyV4" xfId="5877" xr:uid="{00000000-0005-0000-0000-000064230000}"/>
    <cellStyle name="t_marlswat_GOL Financial Model_update_Leasing_V3" xfId="5878" xr:uid="{00000000-0005-0000-0000-000065230000}"/>
    <cellStyle name="t_marlswat_GOL Financial Model_update_MODELO PDP III" xfId="5879" xr:uid="{00000000-0005-0000-0000-000066230000}"/>
    <cellStyle name="t_marlswat_GOL Financial Model_update_ORÇ_2009" xfId="5880" xr:uid="{00000000-0005-0000-0000-000067230000}"/>
    <cellStyle name="t_marlswat_GOL Financial ModelPROJ2008" xfId="5881" xr:uid="{00000000-0005-0000-0000-000068230000}"/>
    <cellStyle name="t_marlswat_GOL Financial ModelPROJ2008_FM_dummyV4" xfId="5882" xr:uid="{00000000-0005-0000-0000-000069230000}"/>
    <cellStyle name="t_marlswat_GOL Financial ModelPROJ2008_Leasing_V3" xfId="5883" xr:uid="{00000000-0005-0000-0000-00006A230000}"/>
    <cellStyle name="t_marlswat_GOL Financial ModelPROJ2008_MODELO PDP III" xfId="5884" xr:uid="{00000000-0005-0000-0000-00006B230000}"/>
    <cellStyle name="t_marlswat_GOL Financial ModelPROJ2008_ORÇ_2009" xfId="5885" xr:uid="{00000000-0005-0000-0000-00006C230000}"/>
    <cellStyle name="t_marlswat_GOL Financial ModelPROJ2008_taxes" xfId="5886" xr:uid="{00000000-0005-0000-0000-00006D230000}"/>
    <cellStyle name="t_marlswat_GOL Financial ModelPROJ2008_taxes_FM_dummyV4" xfId="5887" xr:uid="{00000000-0005-0000-0000-00006E230000}"/>
    <cellStyle name="t_marlswat_GOL Financial ModelPROJ2008_taxes_Leasing_V3" xfId="5888" xr:uid="{00000000-0005-0000-0000-00006F230000}"/>
    <cellStyle name="t_marlswat_GOL Financial ModelPROJ2008_taxes_MODELO PDP III" xfId="5889" xr:uid="{00000000-0005-0000-0000-000070230000}"/>
    <cellStyle name="t_marlswat_GOL Financial ModelPROJ2008_taxes_ORÇ_2009" xfId="5890" xr:uid="{00000000-0005-0000-0000-000071230000}"/>
    <cellStyle name="t_marlswat_GOL Financial ModelPROJ2008V5" xfId="5891" xr:uid="{00000000-0005-0000-0000-000072230000}"/>
    <cellStyle name="t_marlswat_GOL Financial ModelPROJ2008V5_FM_dummyV4" xfId="5892" xr:uid="{00000000-0005-0000-0000-000073230000}"/>
    <cellStyle name="t_marlswat_GOL Financial ModelPROJ2008V5_Leasing_V3" xfId="5893" xr:uid="{00000000-0005-0000-0000-000074230000}"/>
    <cellStyle name="t_marlswat_GOL Financial ModelPROJ2008V5_MODELO PDP III" xfId="5894" xr:uid="{00000000-0005-0000-0000-000075230000}"/>
    <cellStyle name="t_marlswat_GOL Financial ModelPROJ2008V5_ORÇ_2009" xfId="5895" xr:uid="{00000000-0005-0000-0000-000076230000}"/>
    <cellStyle name="t_marlswat_lalur" xfId="5896" xr:uid="{00000000-0005-0000-0000-000077230000}"/>
    <cellStyle name="t_marlswat_Leasing_V3" xfId="5897" xr:uid="{00000000-0005-0000-0000-000078230000}"/>
    <cellStyle name="t_marlswat_Model Back-up (10SEP)" xfId="5898" xr:uid="{00000000-0005-0000-0000-000079230000}"/>
    <cellStyle name="t_marlswat_Model Back-up (10SEP)_FM_dummyV4" xfId="5899" xr:uid="{00000000-0005-0000-0000-00007A230000}"/>
    <cellStyle name="t_marlswat_Model Back-up (10SEP)_Leasing_V3" xfId="5900" xr:uid="{00000000-0005-0000-0000-00007B230000}"/>
    <cellStyle name="t_marlswat_Model Back-up (10SEP)_MODELO PDP III" xfId="5901" xr:uid="{00000000-0005-0000-0000-00007C230000}"/>
    <cellStyle name="t_marlswat_Model Back-up (10SEP)_ORÇ_2009" xfId="5902" xr:uid="{00000000-0005-0000-0000-00007D230000}"/>
    <cellStyle name="t_marlswat_MODELO PDP III" xfId="5903" xr:uid="{00000000-0005-0000-0000-00007E230000}"/>
    <cellStyle name="t_marlswat_Operating Statistics 2001_02_03_04 - ok IPO" xfId="5904" xr:uid="{00000000-0005-0000-0000-00007F230000}"/>
    <cellStyle name="t_marlswat_Operating Statistics 2001_02_03_04 - ok IPO 2" xfId="9157" xr:uid="{00000000-0005-0000-0000-000080230000}"/>
    <cellStyle name="t_marlswat_Operating Statistics 2001_02_03_04 - ok IPO_Comparativo VP FIN v1_So 2008" xfId="9158" xr:uid="{00000000-0005-0000-0000-000081230000}"/>
    <cellStyle name="t_marlswat_Operating Statistics 2001_02_03_04 - ok IPO_Comparativo VP FIN v1_So 2008 2" xfId="9159" xr:uid="{00000000-0005-0000-0000-000082230000}"/>
    <cellStyle name="t_marlswat_Operating Statistics 2001_02_03_04 - ok IPO_Comparativo VP MKT 2008 v1_So 2008" xfId="9160" xr:uid="{00000000-0005-0000-0000-000083230000}"/>
    <cellStyle name="t_marlswat_Operating Statistics 2001_02_03_04 - ok IPO_Comparativo VP MKT 2008 v1_So 2008 2" xfId="9161" xr:uid="{00000000-0005-0000-0000-000084230000}"/>
    <cellStyle name="t_marlswat_Operating Statistics 2001_02_03_04 - ok IPO_Comparativo VP TEC 2008 v1_So 2008" xfId="9162" xr:uid="{00000000-0005-0000-0000-000085230000}"/>
    <cellStyle name="t_marlswat_Operating Statistics 2001_02_03_04 - ok IPO_Comparativo VP TEC 2008 v1_So 2008 2" xfId="9163" xr:uid="{00000000-0005-0000-0000-000086230000}"/>
    <cellStyle name="t_marlswat_Operating Statistics 2001_02_03_04 - ok IPO_Comparativo VP TEC 2008_Luiz Sergio" xfId="9164" xr:uid="{00000000-0005-0000-0000-000087230000}"/>
    <cellStyle name="t_marlswat_Operating Statistics 2001_02_03_04 - ok IPO_Comparativo VP TEC 2008_Luiz Sergio 2" xfId="9165" xr:uid="{00000000-0005-0000-0000-000088230000}"/>
    <cellStyle name="t_marlswat_Operating Statistics 2001_02_03_04 - ok IPO_Cópia de Modelo - Fluxo de Caixa Orcamento 09052009_V36_3" xfId="5905" xr:uid="{00000000-0005-0000-0000-000089230000}"/>
    <cellStyle name="t_marlswat_Operating Statistics 2001_02_03_04 - ok IPO_Fluxo de Caixa Orcamento FINAL_13052009" xfId="5906" xr:uid="{00000000-0005-0000-0000-00008A230000}"/>
    <cellStyle name="t_marlswat_Operating Statistics 2001_02_03_04 - ok IPO_FM_dummyV4" xfId="5907" xr:uid="{00000000-0005-0000-0000-00008B230000}"/>
    <cellStyle name="t_marlswat_Operating Statistics 2001_02_03_04 - ok IPO_lalur" xfId="5908" xr:uid="{00000000-0005-0000-0000-00008C230000}"/>
    <cellStyle name="t_marlswat_Operating Statistics 2001_02_03_04 - ok IPO_Leasing_V3" xfId="5909" xr:uid="{00000000-0005-0000-0000-00008D230000}"/>
    <cellStyle name="t_marlswat_Operating Statistics 2001_02_03_04 - ok IPO_MODELO PDP III" xfId="5910" xr:uid="{00000000-0005-0000-0000-00008E230000}"/>
    <cellStyle name="t_marlswat_Operating Statistics 2001_02_03_04 - ok IPO_ORÇ_2009" xfId="5911" xr:uid="{00000000-0005-0000-0000-00008F230000}"/>
    <cellStyle name="t_marlswat_Operating Statistics 2001_02_03_04 - ok IPO_Pasta2" xfId="5912" xr:uid="{00000000-0005-0000-0000-000090230000}"/>
    <cellStyle name="t_marlswat_ORÇ_2009" xfId="5913" xr:uid="{00000000-0005-0000-0000-000091230000}"/>
    <cellStyle name="t_marlswat_Pasta1" xfId="5914" xr:uid="{00000000-0005-0000-0000-000092230000}"/>
    <cellStyle name="t_marlswat_Pasta1_FM_dummyV4" xfId="5915" xr:uid="{00000000-0005-0000-0000-000093230000}"/>
    <cellStyle name="t_marlswat_Pasta1_Leasing_V3" xfId="5916" xr:uid="{00000000-0005-0000-0000-000094230000}"/>
    <cellStyle name="t_marlswat_Pasta1_MODELO PDP III" xfId="5917" xr:uid="{00000000-0005-0000-0000-000095230000}"/>
    <cellStyle name="t_marlswat_Pasta1_ORÇ_2009" xfId="5918" xr:uid="{00000000-0005-0000-0000-000096230000}"/>
    <cellStyle name="t_marlswat_Pasta2" xfId="5919" xr:uid="{00000000-0005-0000-0000-000097230000}"/>
    <cellStyle name="t_marlswat_Q2 pipeline" xfId="5920" xr:uid="{00000000-0005-0000-0000-000098230000}"/>
    <cellStyle name="t_marlswat_Q2 pipeline 2" xfId="9166" xr:uid="{00000000-0005-0000-0000-000099230000}"/>
    <cellStyle name="t_marlswat_Q2 pipeline_Cópia de Modelo - Fluxo de Caixa Orcamento 09052009_V36_3" xfId="5921" xr:uid="{00000000-0005-0000-0000-00009A230000}"/>
    <cellStyle name="t_marlswat_Q2 pipeline_Cópia de Modelo - Fluxo de Caixa Orcamento 09052009_V36_3 2" xfId="9167" xr:uid="{00000000-0005-0000-0000-00009B230000}"/>
    <cellStyle name="t_marlswat_Q2 pipeline_Fluxo de Caixa Orcamento FINAL_13052009" xfId="5922" xr:uid="{00000000-0005-0000-0000-00009C230000}"/>
    <cellStyle name="t_marlswat_Q2 pipeline_Fluxo de Caixa Orcamento FINAL_13052009 2" xfId="9168" xr:uid="{00000000-0005-0000-0000-00009D230000}"/>
    <cellStyle name="t_marlswat_Q2 pipeline_FM_dummyV4" xfId="5923" xr:uid="{00000000-0005-0000-0000-00009E230000}"/>
    <cellStyle name="t_marlswat_Q2 pipeline_lalur" xfId="5924" xr:uid="{00000000-0005-0000-0000-00009F230000}"/>
    <cellStyle name="t_marlswat_Q2 pipeline_Leasing_V3" xfId="5925" xr:uid="{00000000-0005-0000-0000-0000A0230000}"/>
    <cellStyle name="t_marlswat_Q2 pipeline_MODELO PDP III" xfId="5926" xr:uid="{00000000-0005-0000-0000-0000A1230000}"/>
    <cellStyle name="t_marlswat_Q2 pipeline_ORÇ_2009" xfId="5927" xr:uid="{00000000-0005-0000-0000-0000A2230000}"/>
    <cellStyle name="t_marlswat_Q2 pipeline_ORÇ_2009 2" xfId="9169" xr:uid="{00000000-0005-0000-0000-0000A3230000}"/>
    <cellStyle name="t_marlswat_Q2 pipeline_Pasta2" xfId="5928" xr:uid="{00000000-0005-0000-0000-0000A4230000}"/>
    <cellStyle name="t_marlswat_Q2 pipeline_Pasta2 2" xfId="9170" xr:uid="{00000000-0005-0000-0000-0000A5230000}"/>
    <cellStyle name="t_ML_C34.XLS Chart 2" xfId="5929" xr:uid="{00000000-0005-0000-0000-0000A6230000}"/>
    <cellStyle name="t_ML_C34.XLS Chart 2 2" xfId="9171" xr:uid="{00000000-0005-0000-0000-0000A7230000}"/>
    <cellStyle name="t_ML_C34.XLS Chart 2_Comparativo VP FIN v1_So 2008" xfId="9172" xr:uid="{00000000-0005-0000-0000-0000A8230000}"/>
    <cellStyle name="t_ML_C34.XLS Chart 2_Comparativo VP FIN v1_So 2008 2" xfId="9173" xr:uid="{00000000-0005-0000-0000-0000A9230000}"/>
    <cellStyle name="t_ML_C34.XLS Chart 2_Comparativo VP MKT 2008 v1_So 2008" xfId="9174" xr:uid="{00000000-0005-0000-0000-0000AA230000}"/>
    <cellStyle name="t_ML_C34.XLS Chart 2_Comparativo VP MKT 2008 v1_So 2008 2" xfId="9175" xr:uid="{00000000-0005-0000-0000-0000AB230000}"/>
    <cellStyle name="t_ML_C34.XLS Chart 2_Comparativo VP TEC 2008 v1_So 2008" xfId="9176" xr:uid="{00000000-0005-0000-0000-0000AC230000}"/>
    <cellStyle name="t_ML_C34.XLS Chart 2_Comparativo VP TEC 2008 v1_So 2008 2" xfId="9177" xr:uid="{00000000-0005-0000-0000-0000AD230000}"/>
    <cellStyle name="t_ML_C34.XLS Chart 2_Comparativo VP TEC 2008_Luiz Sergio" xfId="9178" xr:uid="{00000000-0005-0000-0000-0000AE230000}"/>
    <cellStyle name="t_ML_C34.XLS Chart 2_Comparativo VP TEC 2008_Luiz Sergio 2" xfId="9179" xr:uid="{00000000-0005-0000-0000-0000AF230000}"/>
    <cellStyle name="t_ML_C34.XLS Chart 2_Cópia de Modelo - Fluxo de Caixa Orcamento 09052009_V36_3" xfId="5930" xr:uid="{00000000-0005-0000-0000-0000B0230000}"/>
    <cellStyle name="t_ML_C34.XLS Chart 2_Fluxo de Caixa Orcamento FINAL_13052009" xfId="5931" xr:uid="{00000000-0005-0000-0000-0000B1230000}"/>
    <cellStyle name="t_ML_C34.XLS Chart 2_FM_dummyV4" xfId="5932" xr:uid="{00000000-0005-0000-0000-0000B2230000}"/>
    <cellStyle name="t_ML_C34.XLS Chart 2_lalur" xfId="5933" xr:uid="{00000000-0005-0000-0000-0000B3230000}"/>
    <cellStyle name="t_ML_C34.XLS Chart 2_Leasing_V3" xfId="5934" xr:uid="{00000000-0005-0000-0000-0000B4230000}"/>
    <cellStyle name="t_ML_C34.XLS Chart 2_MODELO PDP III" xfId="5935" xr:uid="{00000000-0005-0000-0000-0000B5230000}"/>
    <cellStyle name="t_ML_C34.XLS Chart 2_ORÇ_2009" xfId="5936" xr:uid="{00000000-0005-0000-0000-0000B6230000}"/>
    <cellStyle name="t_ML_C34.XLS Chart 2_Pasta2" xfId="5937" xr:uid="{00000000-0005-0000-0000-0000B7230000}"/>
    <cellStyle name="t_ML_C34.XLS Chart 2_Q2 pipeline" xfId="5938" xr:uid="{00000000-0005-0000-0000-0000B8230000}"/>
    <cellStyle name="t_ML_C34.XLS Chart 2_Q2 pipeline 2" xfId="9180" xr:uid="{00000000-0005-0000-0000-0000B9230000}"/>
    <cellStyle name="t_ML_C34.XLS Chart 2_Q2 pipeline_Cópia de Modelo - Fluxo de Caixa Orcamento 09052009_V36_3" xfId="5939" xr:uid="{00000000-0005-0000-0000-0000BA230000}"/>
    <cellStyle name="t_ML_C34.XLS Chart 2_Q2 pipeline_Cópia de Modelo - Fluxo de Caixa Orcamento 09052009_V36_3 2" xfId="9181" xr:uid="{00000000-0005-0000-0000-0000BB230000}"/>
    <cellStyle name="t_ML_C34.XLS Chart 2_Q2 pipeline_Fluxo de Caixa Orcamento FINAL_13052009" xfId="5940" xr:uid="{00000000-0005-0000-0000-0000BC230000}"/>
    <cellStyle name="t_ML_C34.XLS Chart 2_Q2 pipeline_Fluxo de Caixa Orcamento FINAL_13052009 2" xfId="9182" xr:uid="{00000000-0005-0000-0000-0000BD230000}"/>
    <cellStyle name="t_ML_C34.XLS Chart 2_Q2 pipeline_FM_dummyV4" xfId="5941" xr:uid="{00000000-0005-0000-0000-0000BE230000}"/>
    <cellStyle name="t_ML_C34.XLS Chart 2_Q2 pipeline_lalur" xfId="5942" xr:uid="{00000000-0005-0000-0000-0000BF230000}"/>
    <cellStyle name="t_ML_C34.XLS Chart 2_Q2 pipeline_Leasing_V3" xfId="5943" xr:uid="{00000000-0005-0000-0000-0000C0230000}"/>
    <cellStyle name="t_ML_C34.XLS Chart 2_Q2 pipeline_MODELO PDP III" xfId="5944" xr:uid="{00000000-0005-0000-0000-0000C1230000}"/>
    <cellStyle name="t_ML_C34.XLS Chart 2_Q2 pipeline_ORÇ_2009" xfId="5945" xr:uid="{00000000-0005-0000-0000-0000C2230000}"/>
    <cellStyle name="t_ML_C34.XLS Chart 2_Q2 pipeline_ORÇ_2009 2" xfId="9183" xr:uid="{00000000-0005-0000-0000-0000C3230000}"/>
    <cellStyle name="t_ML_C34.XLS Chart 2_Q2 pipeline_Pasta2" xfId="5946" xr:uid="{00000000-0005-0000-0000-0000C4230000}"/>
    <cellStyle name="t_ML_C34.XLS Chart 2_Q2 pipeline_Pasta2 2" xfId="9184" xr:uid="{00000000-0005-0000-0000-0000C5230000}"/>
    <cellStyle name="t_MODELO PDP III" xfId="5947" xr:uid="{00000000-0005-0000-0000-0000C6230000}"/>
    <cellStyle name="t_NewOrl_cons" xfId="5948" xr:uid="{00000000-0005-0000-0000-0000C7230000}"/>
    <cellStyle name="t_NewOrl_cons_Comparativo VP FIN v1_So 2008" xfId="9185" xr:uid="{00000000-0005-0000-0000-0000C8230000}"/>
    <cellStyle name="t_NewOrl_cons_Comparativo VP MKT 2008 v1_So 2008" xfId="9186" xr:uid="{00000000-0005-0000-0000-0000C9230000}"/>
    <cellStyle name="t_NewOrl_cons_Comparativo VP TEC 2008 v1_So 2008" xfId="9187" xr:uid="{00000000-0005-0000-0000-0000CA230000}"/>
    <cellStyle name="t_NewOrl_cons_Comparativo VP TEC 2008_Luiz Sergio" xfId="9188" xr:uid="{00000000-0005-0000-0000-0000CB230000}"/>
    <cellStyle name="t_NewOrl_cons_Cópia de Modelo - Fluxo de Caixa Orcamento 09052009_V36_3" xfId="5949" xr:uid="{00000000-0005-0000-0000-0000CC230000}"/>
    <cellStyle name="t_NewOrl_cons_Fluxo de Caixa Orcamento FINAL_13052009" xfId="5950" xr:uid="{00000000-0005-0000-0000-0000CD230000}"/>
    <cellStyle name="t_NewOrl_cons_FM_dummyV4" xfId="5951" xr:uid="{00000000-0005-0000-0000-0000CE230000}"/>
    <cellStyle name="t_NewOrl_cons_lalur" xfId="5952" xr:uid="{00000000-0005-0000-0000-0000CF230000}"/>
    <cellStyle name="t_NewOrl_cons_Leasing_V3" xfId="5953" xr:uid="{00000000-0005-0000-0000-0000D0230000}"/>
    <cellStyle name="t_NewOrl_cons_MODELO PDP III" xfId="5954" xr:uid="{00000000-0005-0000-0000-0000D1230000}"/>
    <cellStyle name="t_NewOrl_cons_ORÇ_2009" xfId="5955" xr:uid="{00000000-0005-0000-0000-0000D2230000}"/>
    <cellStyle name="t_NewOrl_cons_Pasta2" xfId="5956" xr:uid="{00000000-0005-0000-0000-0000D3230000}"/>
    <cellStyle name="t_NewOrl_cons_Q2 pipeline" xfId="5957" xr:uid="{00000000-0005-0000-0000-0000D4230000}"/>
    <cellStyle name="t_NewOrl_cons_Q2 pipeline 2" xfId="9189" xr:uid="{00000000-0005-0000-0000-0000D5230000}"/>
    <cellStyle name="t_NewOrl_cons_Q2 pipeline_Cópia de Modelo - Fluxo de Caixa Orcamento 09052009_V36_3" xfId="5958" xr:uid="{00000000-0005-0000-0000-0000D6230000}"/>
    <cellStyle name="t_NewOrl_cons_Q2 pipeline_Cópia de Modelo - Fluxo de Caixa Orcamento 09052009_V36_3 2" xfId="9190" xr:uid="{00000000-0005-0000-0000-0000D7230000}"/>
    <cellStyle name="t_NewOrl_cons_Q2 pipeline_Fluxo de Caixa Orcamento FINAL_13052009" xfId="5959" xr:uid="{00000000-0005-0000-0000-0000D8230000}"/>
    <cellStyle name="t_NewOrl_cons_Q2 pipeline_Fluxo de Caixa Orcamento FINAL_13052009 2" xfId="9191" xr:uid="{00000000-0005-0000-0000-0000D9230000}"/>
    <cellStyle name="t_NewOrl_cons_Q2 pipeline_FM_dummyV4" xfId="5960" xr:uid="{00000000-0005-0000-0000-0000DA230000}"/>
    <cellStyle name="t_NewOrl_cons_Q2 pipeline_lalur" xfId="5961" xr:uid="{00000000-0005-0000-0000-0000DB230000}"/>
    <cellStyle name="t_NewOrl_cons_Q2 pipeline_Leasing_V3" xfId="5962" xr:uid="{00000000-0005-0000-0000-0000DC230000}"/>
    <cellStyle name="t_NewOrl_cons_Q2 pipeline_MODELO PDP III" xfId="5963" xr:uid="{00000000-0005-0000-0000-0000DD230000}"/>
    <cellStyle name="t_NewOrl_cons_Q2 pipeline_ORÇ_2009" xfId="5964" xr:uid="{00000000-0005-0000-0000-0000DE230000}"/>
    <cellStyle name="t_NewOrl_cons_Q2 pipeline_ORÇ_2009 2" xfId="9192" xr:uid="{00000000-0005-0000-0000-0000DF230000}"/>
    <cellStyle name="t_NewOrl_cons_Q2 pipeline_Pasta2" xfId="5965" xr:uid="{00000000-0005-0000-0000-0000E0230000}"/>
    <cellStyle name="t_NewOrl_cons_Q2 pipeline_Pasta2 2" xfId="9193" xr:uid="{00000000-0005-0000-0000-0000E1230000}"/>
    <cellStyle name="t_ORÇ_2009" xfId="5966" xr:uid="{00000000-0005-0000-0000-0000E2230000}"/>
    <cellStyle name="t_Pasta2" xfId="5967" xr:uid="{00000000-0005-0000-0000-0000E3230000}"/>
    <cellStyle name="t_Q2 pipeline" xfId="5968" xr:uid="{00000000-0005-0000-0000-0000E4230000}"/>
    <cellStyle name="t_Q2 pipeline 2" xfId="9194" xr:uid="{00000000-0005-0000-0000-0000E5230000}"/>
    <cellStyle name="t_Q2 pipeline_Cópia de Modelo - Fluxo de Caixa Orcamento 09052009_V36_3" xfId="5969" xr:uid="{00000000-0005-0000-0000-0000E6230000}"/>
    <cellStyle name="t_Q2 pipeline_Cópia de Modelo - Fluxo de Caixa Orcamento 09052009_V36_3 2" xfId="9195" xr:uid="{00000000-0005-0000-0000-0000E7230000}"/>
    <cellStyle name="t_Q2 pipeline_Fluxo de Caixa Orcamento FINAL_13052009" xfId="5970" xr:uid="{00000000-0005-0000-0000-0000E8230000}"/>
    <cellStyle name="t_Q2 pipeline_Fluxo de Caixa Orcamento FINAL_13052009 2" xfId="9196" xr:uid="{00000000-0005-0000-0000-0000E9230000}"/>
    <cellStyle name="t_Q2 pipeline_FM_dummyV4" xfId="5971" xr:uid="{00000000-0005-0000-0000-0000EA230000}"/>
    <cellStyle name="t_Q2 pipeline_lalur" xfId="5972" xr:uid="{00000000-0005-0000-0000-0000EB230000}"/>
    <cellStyle name="t_Q2 pipeline_Leasing_V3" xfId="5973" xr:uid="{00000000-0005-0000-0000-0000EC230000}"/>
    <cellStyle name="t_Q2 pipeline_MODELO PDP III" xfId="5974" xr:uid="{00000000-0005-0000-0000-0000ED230000}"/>
    <cellStyle name="t_Q2 pipeline_ORÇ_2009" xfId="5975" xr:uid="{00000000-0005-0000-0000-0000EE230000}"/>
    <cellStyle name="t_Q2 pipeline_ORÇ_2009 2" xfId="9197" xr:uid="{00000000-0005-0000-0000-0000EF230000}"/>
    <cellStyle name="t_Q2 pipeline_Pasta2" xfId="5976" xr:uid="{00000000-0005-0000-0000-0000F0230000}"/>
    <cellStyle name="t_Q2 pipeline_Pasta2 2" xfId="9198" xr:uid="{00000000-0005-0000-0000-0000F1230000}"/>
    <cellStyle name="t_Valuation" xfId="5977" xr:uid="{00000000-0005-0000-0000-0000F2230000}"/>
    <cellStyle name="t_Valuation_Comparativo VP FIN v1_So 2008" xfId="9199" xr:uid="{00000000-0005-0000-0000-0000F3230000}"/>
    <cellStyle name="t_Valuation_Comparativo VP MKT 2008 v1_So 2008" xfId="9200" xr:uid="{00000000-0005-0000-0000-0000F4230000}"/>
    <cellStyle name="t_Valuation_Comparativo VP TEC 2008 v1_So 2008" xfId="9201" xr:uid="{00000000-0005-0000-0000-0000F5230000}"/>
    <cellStyle name="t_Valuation_Comparativo VP TEC 2008_Luiz Sergio" xfId="9202" xr:uid="{00000000-0005-0000-0000-0000F6230000}"/>
    <cellStyle name="t_Valuation_Cópia de Modelo - Fluxo de Caixa Orcamento 09052009_V36_3" xfId="5978" xr:uid="{00000000-0005-0000-0000-0000F7230000}"/>
    <cellStyle name="t_Valuation_Fluxo de Caixa Orcamento FINAL_13052009" xfId="5979" xr:uid="{00000000-0005-0000-0000-0000F8230000}"/>
    <cellStyle name="t_Valuation_FM_dummyV4" xfId="5980" xr:uid="{00000000-0005-0000-0000-0000F9230000}"/>
    <cellStyle name="t_Valuation_lalur" xfId="5981" xr:uid="{00000000-0005-0000-0000-0000FA230000}"/>
    <cellStyle name="t_Valuation_Leasing_V3" xfId="5982" xr:uid="{00000000-0005-0000-0000-0000FB230000}"/>
    <cellStyle name="t_Valuation_MODELO PDP III" xfId="5983" xr:uid="{00000000-0005-0000-0000-0000FC230000}"/>
    <cellStyle name="t_Valuation_ORÇ_2009" xfId="5984" xr:uid="{00000000-0005-0000-0000-0000FD230000}"/>
    <cellStyle name="t_Valuation_Pasta2" xfId="5985" xr:uid="{00000000-0005-0000-0000-0000FE230000}"/>
    <cellStyle name="t_Valuation_Q2 pipeline" xfId="5986" xr:uid="{00000000-0005-0000-0000-0000FF230000}"/>
    <cellStyle name="t_Valuation_Q2 pipeline 2" xfId="9203" xr:uid="{00000000-0005-0000-0000-000000240000}"/>
    <cellStyle name="t_Valuation_Q2 pipeline_Cópia de Modelo - Fluxo de Caixa Orcamento 09052009_V36_3" xfId="5987" xr:uid="{00000000-0005-0000-0000-000001240000}"/>
    <cellStyle name="t_Valuation_Q2 pipeline_Cópia de Modelo - Fluxo de Caixa Orcamento 09052009_V36_3 2" xfId="9204" xr:uid="{00000000-0005-0000-0000-000002240000}"/>
    <cellStyle name="t_Valuation_Q2 pipeline_Fluxo de Caixa Orcamento FINAL_13052009" xfId="5988" xr:uid="{00000000-0005-0000-0000-000003240000}"/>
    <cellStyle name="t_Valuation_Q2 pipeline_Fluxo de Caixa Orcamento FINAL_13052009 2" xfId="9205" xr:uid="{00000000-0005-0000-0000-000004240000}"/>
    <cellStyle name="t_Valuation_Q2 pipeline_FM_dummyV4" xfId="5989" xr:uid="{00000000-0005-0000-0000-000005240000}"/>
    <cellStyle name="t_Valuation_Q2 pipeline_lalur" xfId="5990" xr:uid="{00000000-0005-0000-0000-000006240000}"/>
    <cellStyle name="t_Valuation_Q2 pipeline_Leasing_V3" xfId="5991" xr:uid="{00000000-0005-0000-0000-000007240000}"/>
    <cellStyle name="t_Valuation_Q2 pipeline_MODELO PDP III" xfId="5992" xr:uid="{00000000-0005-0000-0000-000008240000}"/>
    <cellStyle name="t_Valuation_Q2 pipeline_ORÇ_2009" xfId="5993" xr:uid="{00000000-0005-0000-0000-000009240000}"/>
    <cellStyle name="t_Valuation_Q2 pipeline_ORÇ_2009 2" xfId="9206" xr:uid="{00000000-0005-0000-0000-00000A240000}"/>
    <cellStyle name="t_Valuation_Q2 pipeline_Pasta2" xfId="5994" xr:uid="{00000000-0005-0000-0000-00000B240000}"/>
    <cellStyle name="t_Valuation_Q2 pipeline_Pasta2 2" xfId="9207" xr:uid="{00000000-0005-0000-0000-00000C240000}"/>
    <cellStyle name="Table Head" xfId="5995" xr:uid="{00000000-0005-0000-0000-00000D240000}"/>
    <cellStyle name="Table Head Aligned" xfId="5996" xr:uid="{00000000-0005-0000-0000-00000E240000}"/>
    <cellStyle name="Table Head Blue" xfId="5997" xr:uid="{00000000-0005-0000-0000-00000F240000}"/>
    <cellStyle name="Table Head Green" xfId="5998" xr:uid="{00000000-0005-0000-0000-000010240000}"/>
    <cellStyle name="Table Head_IPQ Comps" xfId="5999" xr:uid="{00000000-0005-0000-0000-000011240000}"/>
    <cellStyle name="Table Heading" xfId="6000" xr:uid="{00000000-0005-0000-0000-000012240000}"/>
    <cellStyle name="Table Text" xfId="6001" xr:uid="{00000000-0005-0000-0000-000013240000}"/>
    <cellStyle name="Table Title" xfId="6002" xr:uid="{00000000-0005-0000-0000-000014240000}"/>
    <cellStyle name="Table Units" xfId="6003" xr:uid="{00000000-0005-0000-0000-000015240000}"/>
    <cellStyle name="Table_Header" xfId="6004" xr:uid="{00000000-0005-0000-0000-000016240000}"/>
    <cellStyle name="TableBody" xfId="6005" xr:uid="{00000000-0005-0000-0000-000017240000}"/>
    <cellStyle name="TableBodyR" xfId="6006" xr:uid="{00000000-0005-0000-0000-000018240000}"/>
    <cellStyle name="TableColHeads" xfId="6007" xr:uid="{00000000-0005-0000-0000-000019240000}"/>
    <cellStyle name="taples Plaza" xfId="6008" xr:uid="{00000000-0005-0000-0000-00001A240000}"/>
    <cellStyle name="taples Plaza 2" xfId="6009" xr:uid="{00000000-0005-0000-0000-00001B240000}"/>
    <cellStyle name="tc" xfId="6010" xr:uid="{00000000-0005-0000-0000-00001C240000}"/>
    <cellStyle name="tc 2" xfId="9208" xr:uid="{00000000-0005-0000-0000-00001D240000}"/>
    <cellStyle name="Text" xfId="6011" xr:uid="{00000000-0005-0000-0000-00001E240000}"/>
    <cellStyle name="Text 1" xfId="6012" xr:uid="{00000000-0005-0000-0000-00001F240000}"/>
    <cellStyle name="Text Head 1" xfId="6013" xr:uid="{00000000-0005-0000-0000-000020240000}"/>
    <cellStyle name="Text Indent A" xfId="6014" xr:uid="{00000000-0005-0000-0000-000021240000}"/>
    <cellStyle name="Text Indent B" xfId="6015" xr:uid="{00000000-0005-0000-0000-000022240000}"/>
    <cellStyle name="Text Indent B 2" xfId="9209" xr:uid="{00000000-0005-0000-0000-000023240000}"/>
    <cellStyle name="Text Indent C" xfId="6016" xr:uid="{00000000-0005-0000-0000-000024240000}"/>
    <cellStyle name="Text Indent C 2" xfId="9210" xr:uid="{00000000-0005-0000-0000-000025240000}"/>
    <cellStyle name="textbold" xfId="6017" xr:uid="{00000000-0005-0000-0000-000026240000}"/>
    <cellStyle name="Texto de Aviso 2" xfId="45" xr:uid="{00000000-0005-0000-0000-000027240000}"/>
    <cellStyle name="Texto de Aviso 3" xfId="6238" xr:uid="{00000000-0005-0000-0000-000028240000}"/>
    <cellStyle name="Texto de Aviso 4" xfId="9211" xr:uid="{00000000-0005-0000-0000-000029240000}"/>
    <cellStyle name="Texto de Aviso 5" xfId="6254" xr:uid="{00000000-0005-0000-0000-00002A240000}"/>
    <cellStyle name="Texto Explicativo 2" xfId="46" xr:uid="{00000000-0005-0000-0000-00002B240000}"/>
    <cellStyle name="Texto Explicativo 3" xfId="9212" xr:uid="{00000000-0005-0000-0000-00002C240000}"/>
    <cellStyle name="Texto Explicativo 4" xfId="9213" xr:uid="{00000000-0005-0000-0000-00002D240000}"/>
    <cellStyle name="Texto Explicativo 5" xfId="6256" xr:uid="{00000000-0005-0000-0000-00002E240000}"/>
    <cellStyle name="TFCF" xfId="6019" xr:uid="{00000000-0005-0000-0000-00002F240000}"/>
    <cellStyle name="TFCF 2" xfId="6020" xr:uid="{00000000-0005-0000-0000-000030240000}"/>
    <cellStyle name="Tickmark" xfId="6021" xr:uid="{00000000-0005-0000-0000-000031240000}"/>
    <cellStyle name="time" xfId="6022" xr:uid="{00000000-0005-0000-0000-000032240000}"/>
    <cellStyle name="Title" xfId="6023" xr:uid="{00000000-0005-0000-0000-000033240000}"/>
    <cellStyle name="Title 1" xfId="6024" xr:uid="{00000000-0005-0000-0000-000034240000}"/>
    <cellStyle name="Title 2" xfId="6025" xr:uid="{00000000-0005-0000-0000-000035240000}"/>
    <cellStyle name="Title 3" xfId="6026" xr:uid="{00000000-0005-0000-0000-000036240000}"/>
    <cellStyle name="Title 4" xfId="6027" xr:uid="{00000000-0005-0000-0000-000037240000}"/>
    <cellStyle name="title2" xfId="6028" xr:uid="{00000000-0005-0000-0000-000038240000}"/>
    <cellStyle name="Titles" xfId="6029" xr:uid="{00000000-0005-0000-0000-000039240000}"/>
    <cellStyle name="Tittle" xfId="6030" xr:uid="{00000000-0005-0000-0000-00003A240000}"/>
    <cellStyle name="Tittle 2" xfId="9214" xr:uid="{00000000-0005-0000-0000-00003B240000}"/>
    <cellStyle name="Titulo" xfId="6031" xr:uid="{00000000-0005-0000-0000-00003C240000}"/>
    <cellStyle name="Título" xfId="56" builtinId="15" customBuiltin="1"/>
    <cellStyle name="Título 1 2" xfId="47" xr:uid="{00000000-0005-0000-0000-00003E240000}"/>
    <cellStyle name="Título 1 3" xfId="9215" xr:uid="{00000000-0005-0000-0000-00003F240000}"/>
    <cellStyle name="Título 1 4" xfId="9216" xr:uid="{00000000-0005-0000-0000-000040240000}"/>
    <cellStyle name="Título 1 5" xfId="6242" xr:uid="{00000000-0005-0000-0000-000041240000}"/>
    <cellStyle name="Titulo 10" xfId="9217" xr:uid="{00000000-0005-0000-0000-000042240000}"/>
    <cellStyle name="Título 10" xfId="9218" xr:uid="{00000000-0005-0000-0000-000043240000}"/>
    <cellStyle name="Titulo 11" xfId="9219" xr:uid="{00000000-0005-0000-0000-000044240000}"/>
    <cellStyle name="Titulo 12" xfId="9220" xr:uid="{00000000-0005-0000-0000-000045240000}"/>
    <cellStyle name="Titulo 13" xfId="9221" xr:uid="{00000000-0005-0000-0000-000046240000}"/>
    <cellStyle name="Titulo 14" xfId="9222" xr:uid="{00000000-0005-0000-0000-000047240000}"/>
    <cellStyle name="Titulo 15" xfId="9223" xr:uid="{00000000-0005-0000-0000-000048240000}"/>
    <cellStyle name="Titulo 16" xfId="9224" xr:uid="{00000000-0005-0000-0000-000049240000}"/>
    <cellStyle name="Titulo 17" xfId="9225" xr:uid="{00000000-0005-0000-0000-00004A240000}"/>
    <cellStyle name="Titulo 18" xfId="9226" xr:uid="{00000000-0005-0000-0000-00004B240000}"/>
    <cellStyle name="Titulo 19" xfId="9227" xr:uid="{00000000-0005-0000-0000-00004C240000}"/>
    <cellStyle name="Titulo 2" xfId="9228" xr:uid="{00000000-0005-0000-0000-00004D240000}"/>
    <cellStyle name="Título 2 2" xfId="48" xr:uid="{00000000-0005-0000-0000-00004E240000}"/>
    <cellStyle name="Título 2 3" xfId="9229" xr:uid="{00000000-0005-0000-0000-00004F240000}"/>
    <cellStyle name="Título 2 4" xfId="9230" xr:uid="{00000000-0005-0000-0000-000050240000}"/>
    <cellStyle name="Título 2 5" xfId="6243" xr:uid="{00000000-0005-0000-0000-000051240000}"/>
    <cellStyle name="Titulo 20" xfId="9231" xr:uid="{00000000-0005-0000-0000-000052240000}"/>
    <cellStyle name="Titulo 21" xfId="9232" xr:uid="{00000000-0005-0000-0000-000053240000}"/>
    <cellStyle name="Titulo 22" xfId="9233" xr:uid="{00000000-0005-0000-0000-000054240000}"/>
    <cellStyle name="Titulo 23" xfId="9234" xr:uid="{00000000-0005-0000-0000-000055240000}"/>
    <cellStyle name="Titulo 24" xfId="9235" xr:uid="{00000000-0005-0000-0000-000056240000}"/>
    <cellStyle name="Titulo 25" xfId="9236" xr:uid="{00000000-0005-0000-0000-000057240000}"/>
    <cellStyle name="Titulo 26" xfId="9237" xr:uid="{00000000-0005-0000-0000-000058240000}"/>
    <cellStyle name="Titulo 27" xfId="9238" xr:uid="{00000000-0005-0000-0000-000059240000}"/>
    <cellStyle name="Titulo 28" xfId="9239" xr:uid="{00000000-0005-0000-0000-00005A240000}"/>
    <cellStyle name="Titulo 3" xfId="9240" xr:uid="{00000000-0005-0000-0000-00005B240000}"/>
    <cellStyle name="Título 3 2" xfId="49" xr:uid="{00000000-0005-0000-0000-00005C240000}"/>
    <cellStyle name="Título 3 3" xfId="9241" xr:uid="{00000000-0005-0000-0000-00005D240000}"/>
    <cellStyle name="Título 3 4" xfId="9242" xr:uid="{00000000-0005-0000-0000-00005E240000}"/>
    <cellStyle name="Título 3 5" xfId="6244" xr:uid="{00000000-0005-0000-0000-00005F240000}"/>
    <cellStyle name="Titulo 4" xfId="9243" xr:uid="{00000000-0005-0000-0000-000060240000}"/>
    <cellStyle name="Título 4 2" xfId="50" xr:uid="{00000000-0005-0000-0000-000061240000}"/>
    <cellStyle name="Título 4 3" xfId="9244" xr:uid="{00000000-0005-0000-0000-000062240000}"/>
    <cellStyle name="Título 4 4" xfId="9245" xr:uid="{00000000-0005-0000-0000-000063240000}"/>
    <cellStyle name="Título 4 5" xfId="6245" xr:uid="{00000000-0005-0000-0000-000064240000}"/>
    <cellStyle name="Titulo 5" xfId="9246" xr:uid="{00000000-0005-0000-0000-000065240000}"/>
    <cellStyle name="Título 5" xfId="51" xr:uid="{00000000-0005-0000-0000-000066240000}"/>
    <cellStyle name="Titulo 6" xfId="9247" xr:uid="{00000000-0005-0000-0000-000067240000}"/>
    <cellStyle name="Título 6" xfId="9248" xr:uid="{00000000-0005-0000-0000-000068240000}"/>
    <cellStyle name="Titulo 7" xfId="9249" xr:uid="{00000000-0005-0000-0000-000069240000}"/>
    <cellStyle name="Título 7" xfId="9250" xr:uid="{00000000-0005-0000-0000-00006A240000}"/>
    <cellStyle name="Titulo 8" xfId="9251" xr:uid="{00000000-0005-0000-0000-00006B240000}"/>
    <cellStyle name="Título 8" xfId="9252" xr:uid="{00000000-0005-0000-0000-00006C240000}"/>
    <cellStyle name="Titulo 9" xfId="9253" xr:uid="{00000000-0005-0000-0000-00006D240000}"/>
    <cellStyle name="Título 9" xfId="9254" xr:uid="{00000000-0005-0000-0000-00006E240000}"/>
    <cellStyle name="Titulo de conta" xfId="6032" xr:uid="{00000000-0005-0000-0000-00006F240000}"/>
    <cellStyle name="Titulo_Base Apresentação" xfId="9255" xr:uid="{00000000-0005-0000-0000-000070240000}"/>
    <cellStyle name="Título1" xfId="6033" xr:uid="{00000000-0005-0000-0000-000071240000}"/>
    <cellStyle name="Título2" xfId="6034" xr:uid="{00000000-0005-0000-0000-000072240000}"/>
    <cellStyle name="TituloJoia" xfId="6035" xr:uid="{00000000-0005-0000-0000-000073240000}"/>
    <cellStyle name="titulomov" xfId="6036" xr:uid="{00000000-0005-0000-0000-000074240000}"/>
    <cellStyle name="Titulos" xfId="6037" xr:uid="{00000000-0005-0000-0000-000075240000}"/>
    <cellStyle name="Titulos1" xfId="6038" xr:uid="{00000000-0005-0000-0000-000076240000}"/>
    <cellStyle name="TitulosP" xfId="6039" xr:uid="{00000000-0005-0000-0000-000077240000}"/>
    <cellStyle name="Todos" xfId="6040" xr:uid="{00000000-0005-0000-0000-000078240000}"/>
    <cellStyle name="Top_Double_Bottom" xfId="6041" xr:uid="{00000000-0005-0000-0000-000079240000}"/>
    <cellStyle name="TopGrey" xfId="6042" xr:uid="{00000000-0005-0000-0000-00007A240000}"/>
    <cellStyle name="TopGrey 2" xfId="6043" xr:uid="{00000000-0005-0000-0000-00007B240000}"/>
    <cellStyle name="Totais LP" xfId="6044" xr:uid="{00000000-0005-0000-0000-00007C240000}"/>
    <cellStyle name="Total 2" xfId="52" xr:uid="{00000000-0005-0000-0000-00007D240000}"/>
    <cellStyle name="Total 2 2" xfId="6239" xr:uid="{00000000-0005-0000-0000-00007E240000}"/>
    <cellStyle name="Total 2 2 2" xfId="9256" xr:uid="{00000000-0005-0000-0000-00007F240000}"/>
    <cellStyle name="Total 2 3" xfId="9257" xr:uid="{00000000-0005-0000-0000-000080240000}"/>
    <cellStyle name="Total 2 4" xfId="6045" xr:uid="{00000000-0005-0000-0000-000081240000}"/>
    <cellStyle name="Total 3" xfId="6240" xr:uid="{00000000-0005-0000-0000-000082240000}"/>
    <cellStyle name="Total 3 2" xfId="9258" xr:uid="{00000000-0005-0000-0000-000083240000}"/>
    <cellStyle name="Total 4" xfId="9259" xr:uid="{00000000-0005-0000-0000-000084240000}"/>
    <cellStyle name="Total 4 2" xfId="9260" xr:uid="{00000000-0005-0000-0000-000085240000}"/>
    <cellStyle name="Total 5" xfId="6257" xr:uid="{00000000-0005-0000-0000-000086240000}"/>
    <cellStyle name="Total1" xfId="6046" xr:uid="{00000000-0005-0000-0000-000087240000}"/>
    <cellStyle name="totalbalan" xfId="6047" xr:uid="{00000000-0005-0000-0000-000088240000}"/>
    <cellStyle name="ts0" xfId="6048" xr:uid="{00000000-0005-0000-0000-000089240000}"/>
    <cellStyle name="ts1" xfId="6049" xr:uid="{00000000-0005-0000-0000-00008A240000}"/>
    <cellStyle name="ts2" xfId="6050" xr:uid="{00000000-0005-0000-0000-00008B240000}"/>
    <cellStyle name="Tusental (0)_Mediaplan example2" xfId="9261" xr:uid="{00000000-0005-0000-0000-00008C240000}"/>
    <cellStyle name="u" xfId="6051" xr:uid="{00000000-0005-0000-0000-00008D240000}"/>
    <cellStyle name="u_Comparativo VP FIN v1_So 2008" xfId="9262" xr:uid="{00000000-0005-0000-0000-00008E240000}"/>
    <cellStyle name="u_Comparativo VP MKT 2008 v1_So 2008" xfId="9263" xr:uid="{00000000-0005-0000-0000-00008F240000}"/>
    <cellStyle name="u_Comparativo VP TEC 2008 v1_So 2008" xfId="9264" xr:uid="{00000000-0005-0000-0000-000090240000}"/>
    <cellStyle name="u_Comparativo VP TEC 2008_Luiz Sergio" xfId="9265" xr:uid="{00000000-0005-0000-0000-000091240000}"/>
    <cellStyle name="u_Cópia de Modelo - Fluxo de Caixa Orcamento 09052009_V36_3" xfId="6052" xr:uid="{00000000-0005-0000-0000-000092240000}"/>
    <cellStyle name="u_Fluxo de Caixa Orcamento FINAL_13052009" xfId="6053" xr:uid="{00000000-0005-0000-0000-000093240000}"/>
    <cellStyle name="u_FM_dummyV4" xfId="6054" xr:uid="{00000000-0005-0000-0000-000094240000}"/>
    <cellStyle name="u_lalur" xfId="6055" xr:uid="{00000000-0005-0000-0000-000095240000}"/>
    <cellStyle name="u_Leasing_V3" xfId="6056" xr:uid="{00000000-0005-0000-0000-000096240000}"/>
    <cellStyle name="u_MODELO PDP III" xfId="6057" xr:uid="{00000000-0005-0000-0000-000097240000}"/>
    <cellStyle name="u_ORÇ_2009" xfId="6058" xr:uid="{00000000-0005-0000-0000-000098240000}"/>
    <cellStyle name="u_Pasta2" xfId="6059" xr:uid="{00000000-0005-0000-0000-000099240000}"/>
    <cellStyle name="u_Q2 pipeline" xfId="6060" xr:uid="{00000000-0005-0000-0000-00009A240000}"/>
    <cellStyle name="u_Q2 pipeline 2" xfId="9266" xr:uid="{00000000-0005-0000-0000-00009B240000}"/>
    <cellStyle name="u_Q2 pipeline_Cópia de Modelo - Fluxo de Caixa Orcamento 09052009_V36_3" xfId="6061" xr:uid="{00000000-0005-0000-0000-00009C240000}"/>
    <cellStyle name="u_Q2 pipeline_Cópia de Modelo - Fluxo de Caixa Orcamento 09052009_V36_3 2" xfId="9267" xr:uid="{00000000-0005-0000-0000-00009D240000}"/>
    <cellStyle name="u_Q2 pipeline_Fluxo de Caixa Orcamento FINAL_13052009" xfId="6062" xr:uid="{00000000-0005-0000-0000-00009E240000}"/>
    <cellStyle name="u_Q2 pipeline_Fluxo de Caixa Orcamento FINAL_13052009 2" xfId="9268" xr:uid="{00000000-0005-0000-0000-00009F240000}"/>
    <cellStyle name="u_Q2 pipeline_FM_dummyV4" xfId="6063" xr:uid="{00000000-0005-0000-0000-0000A0240000}"/>
    <cellStyle name="u_Q2 pipeline_lalur" xfId="6064" xr:uid="{00000000-0005-0000-0000-0000A1240000}"/>
    <cellStyle name="u_Q2 pipeline_Leasing_V3" xfId="6065" xr:uid="{00000000-0005-0000-0000-0000A2240000}"/>
    <cellStyle name="u_Q2 pipeline_MODELO PDP III" xfId="6066" xr:uid="{00000000-0005-0000-0000-0000A3240000}"/>
    <cellStyle name="u_Q2 pipeline_ORÇ_2009" xfId="6067" xr:uid="{00000000-0005-0000-0000-0000A4240000}"/>
    <cellStyle name="u_Q2 pipeline_ORÇ_2009 2" xfId="9269" xr:uid="{00000000-0005-0000-0000-0000A5240000}"/>
    <cellStyle name="u_Q2 pipeline_Pasta2" xfId="6068" xr:uid="{00000000-0005-0000-0000-0000A6240000}"/>
    <cellStyle name="u_Q2 pipeline_Pasta2 2" xfId="9270" xr:uid="{00000000-0005-0000-0000-0000A7240000}"/>
    <cellStyle name="ubordinated Debt" xfId="6069" xr:uid="{00000000-0005-0000-0000-0000A8240000}"/>
    <cellStyle name="Undefined" xfId="6070" xr:uid="{00000000-0005-0000-0000-0000A9240000}"/>
    <cellStyle name="Undefined 2" xfId="9271" xr:uid="{00000000-0005-0000-0000-0000AA240000}"/>
    <cellStyle name="Underline" xfId="6071" xr:uid="{00000000-0005-0000-0000-0000AB240000}"/>
    <cellStyle name="Underline 2" xfId="6072" xr:uid="{00000000-0005-0000-0000-0000AC240000}"/>
    <cellStyle name="Underline_Single" xfId="6073" xr:uid="{00000000-0005-0000-0000-0000AD240000}"/>
    <cellStyle name="Undertittle" xfId="6074" xr:uid="{00000000-0005-0000-0000-0000AE240000}"/>
    <cellStyle name="Unprotect" xfId="6075" xr:uid="{00000000-0005-0000-0000-0000AF240000}"/>
    <cellStyle name="Upload Only" xfId="6076" xr:uid="{00000000-0005-0000-0000-0000B0240000}"/>
    <cellStyle name="US$#,##0" xfId="6077" xr:uid="{00000000-0005-0000-0000-0000B1240000}"/>
    <cellStyle name="US$#,##0.00" xfId="6078" xr:uid="{00000000-0005-0000-0000-0000B2240000}"/>
    <cellStyle name="User_Defined_A" xfId="9272" xr:uid="{00000000-0005-0000-0000-0000B3240000}"/>
    <cellStyle name="V¡rgula" xfId="9273" xr:uid="{00000000-0005-0000-0000-0000B4240000}"/>
    <cellStyle name="Valores[2]" xfId="6079" xr:uid="{00000000-0005-0000-0000-0000B5240000}"/>
    <cellStyle name="Valores[2] 2" xfId="9274" xr:uid="{00000000-0005-0000-0000-0000B6240000}"/>
    <cellStyle name="Valores[4]" xfId="6080" xr:uid="{00000000-0005-0000-0000-0000B7240000}"/>
    <cellStyle name="Valores[4] 2" xfId="9275" xr:uid="{00000000-0005-0000-0000-0000B8240000}"/>
    <cellStyle name="ValoresSaldo[2]" xfId="6081" xr:uid="{00000000-0005-0000-0000-0000B9240000}"/>
    <cellStyle name="ValoresSaldo[2] 2" xfId="9276" xr:uid="{00000000-0005-0000-0000-0000BA240000}"/>
    <cellStyle name="Valuta [0]_laroux" xfId="9277" xr:uid="{00000000-0005-0000-0000-0000BB240000}"/>
    <cellStyle name="Valuta_laroux" xfId="9278" xr:uid="{00000000-0005-0000-0000-0000BC240000}"/>
    <cellStyle name="Vírgula" xfId="1" builtinId="3"/>
    <cellStyle name="Vírgula 10" xfId="6082" xr:uid="{00000000-0005-0000-0000-0000BE240000}"/>
    <cellStyle name="Vírgula 10 2" xfId="6083" xr:uid="{00000000-0005-0000-0000-0000BF240000}"/>
    <cellStyle name="Vírgula 10 2 2" xfId="9668" xr:uid="{00000000-0005-0000-0000-0000C0240000}"/>
    <cellStyle name="Vírgula 10 3" xfId="9391" xr:uid="{00000000-0005-0000-0000-0000C1240000}"/>
    <cellStyle name="Vírgula 10 4" xfId="9669" xr:uid="{00000000-0005-0000-0000-0000C2240000}"/>
    <cellStyle name="Vírgula 11" xfId="6084" xr:uid="{00000000-0005-0000-0000-0000C3240000}"/>
    <cellStyle name="Vírgula 12" xfId="6085" xr:uid="{00000000-0005-0000-0000-0000C4240000}"/>
    <cellStyle name="Vírgula 13" xfId="6086" xr:uid="{00000000-0005-0000-0000-0000C5240000}"/>
    <cellStyle name="Vírgula 13 3" xfId="9392" xr:uid="{00000000-0005-0000-0000-0000C6240000}"/>
    <cellStyle name="Vírgula 13 3 2" xfId="9670" xr:uid="{00000000-0005-0000-0000-0000C7240000}"/>
    <cellStyle name="Vírgula 14" xfId="6241" xr:uid="{00000000-0005-0000-0000-0000C8240000}"/>
    <cellStyle name="Vírgula 14 2" xfId="9671" xr:uid="{00000000-0005-0000-0000-0000C9240000}"/>
    <cellStyle name="Vírgula 15" xfId="6087" xr:uid="{00000000-0005-0000-0000-0000CA240000}"/>
    <cellStyle name="Vírgula 16" xfId="6282" xr:uid="{00000000-0005-0000-0000-0000CB240000}"/>
    <cellStyle name="Vírgula 16 2" xfId="9672" xr:uid="{00000000-0005-0000-0000-0000CC240000}"/>
    <cellStyle name="Vírgula 17" xfId="6228" xr:uid="{00000000-0005-0000-0000-0000CD240000}"/>
    <cellStyle name="Vírgula 17 2" xfId="9673" xr:uid="{00000000-0005-0000-0000-0000CE240000}"/>
    <cellStyle name="Vírgula 2" xfId="54" xr:uid="{00000000-0005-0000-0000-0000CF240000}"/>
    <cellStyle name="Vírgula 2 10" xfId="67" xr:uid="{00000000-0005-0000-0000-0000D0240000}"/>
    <cellStyle name="Vírgula 2 2" xfId="6088" xr:uid="{00000000-0005-0000-0000-0000D1240000}"/>
    <cellStyle name="Vírgula 2 2 2" xfId="6089" xr:uid="{00000000-0005-0000-0000-0000D2240000}"/>
    <cellStyle name="Vírgula 2 2 2 2" xfId="6090" xr:uid="{00000000-0005-0000-0000-0000D3240000}"/>
    <cellStyle name="Vírgula 2 2 2 2 2" xfId="6091" xr:uid="{00000000-0005-0000-0000-0000D4240000}"/>
    <cellStyle name="Vírgula 2 2 2 2 2 2" xfId="9674" xr:uid="{00000000-0005-0000-0000-0000D5240000}"/>
    <cellStyle name="Vírgula 2 2 2 2 3" xfId="9675" xr:uid="{00000000-0005-0000-0000-0000D6240000}"/>
    <cellStyle name="Vírgula 2 2 2 3" xfId="6092" xr:uid="{00000000-0005-0000-0000-0000D7240000}"/>
    <cellStyle name="Vírgula 2 2 2 3 2" xfId="9676" xr:uid="{00000000-0005-0000-0000-0000D8240000}"/>
    <cellStyle name="Vírgula 2 2 2 4" xfId="9677" xr:uid="{00000000-0005-0000-0000-0000D9240000}"/>
    <cellStyle name="Vírgula 2 2 3" xfId="6093" xr:uid="{00000000-0005-0000-0000-0000DA240000}"/>
    <cellStyle name="Vírgula 2 2 3 2" xfId="6094" xr:uid="{00000000-0005-0000-0000-0000DB240000}"/>
    <cellStyle name="Vírgula 2 2 3 2 2" xfId="9678" xr:uid="{00000000-0005-0000-0000-0000DC240000}"/>
    <cellStyle name="Vírgula 2 2 3 3" xfId="9679" xr:uid="{00000000-0005-0000-0000-0000DD240000}"/>
    <cellStyle name="Vírgula 2 3" xfId="6095" xr:uid="{00000000-0005-0000-0000-0000DE240000}"/>
    <cellStyle name="Vírgula 2 4" xfId="6096" xr:uid="{00000000-0005-0000-0000-0000DF240000}"/>
    <cellStyle name="Vírgula 2 4 2" xfId="6097" xr:uid="{00000000-0005-0000-0000-0000E0240000}"/>
    <cellStyle name="Vírgula 2 4 2 2" xfId="6098" xr:uid="{00000000-0005-0000-0000-0000E1240000}"/>
    <cellStyle name="Vírgula 2 4 2 2 2" xfId="9680" xr:uid="{00000000-0005-0000-0000-0000E2240000}"/>
    <cellStyle name="Vírgula 2 4 2 3" xfId="9681" xr:uid="{00000000-0005-0000-0000-0000E3240000}"/>
    <cellStyle name="Vírgula 2 4 3" xfId="6099" xr:uid="{00000000-0005-0000-0000-0000E4240000}"/>
    <cellStyle name="Vírgula 2 4 3 2" xfId="9682" xr:uid="{00000000-0005-0000-0000-0000E5240000}"/>
    <cellStyle name="Vírgula 2 4 4" xfId="9683" xr:uid="{00000000-0005-0000-0000-0000E6240000}"/>
    <cellStyle name="Vírgula 2 5" xfId="6100" xr:uid="{00000000-0005-0000-0000-0000E7240000}"/>
    <cellStyle name="Vírgula 2 5 2" xfId="6101" xr:uid="{00000000-0005-0000-0000-0000E8240000}"/>
    <cellStyle name="Vírgula 2 5 2 2" xfId="9684" xr:uid="{00000000-0005-0000-0000-0000E9240000}"/>
    <cellStyle name="Vírgula 2 5 3" xfId="9685" xr:uid="{00000000-0005-0000-0000-0000EA240000}"/>
    <cellStyle name="Vírgula 2 6" xfId="6102" xr:uid="{00000000-0005-0000-0000-0000EB240000}"/>
    <cellStyle name="Vírgula 2 6 2" xfId="6103" xr:uid="{00000000-0005-0000-0000-0000EC240000}"/>
    <cellStyle name="Vírgula 2 6 2 2" xfId="9686" xr:uid="{00000000-0005-0000-0000-0000ED240000}"/>
    <cellStyle name="Vírgula 2 6 3" xfId="9687" xr:uid="{00000000-0005-0000-0000-0000EE240000}"/>
    <cellStyle name="Vírgula 2 7" xfId="6104" xr:uid="{00000000-0005-0000-0000-0000EF240000}"/>
    <cellStyle name="Vírgula 2 7 2" xfId="9688" xr:uid="{00000000-0005-0000-0000-0000F0240000}"/>
    <cellStyle name="Vírgula 2 8" xfId="9279" xr:uid="{00000000-0005-0000-0000-0000F1240000}"/>
    <cellStyle name="Vírgula 2 9" xfId="71" xr:uid="{00000000-0005-0000-0000-0000F2240000}"/>
    <cellStyle name="Vírgula 3" xfId="55" xr:uid="{00000000-0005-0000-0000-0000F3240000}"/>
    <cellStyle name="Vírgula 3 2" xfId="6106" xr:uid="{00000000-0005-0000-0000-0000F4240000}"/>
    <cellStyle name="Vírgula 3 2 2" xfId="6107" xr:uid="{00000000-0005-0000-0000-0000F5240000}"/>
    <cellStyle name="Vírgula 3 3" xfId="6108" xr:uid="{00000000-0005-0000-0000-0000F6240000}"/>
    <cellStyle name="Vírgula 3 3 2" xfId="6109" xr:uid="{00000000-0005-0000-0000-0000F7240000}"/>
    <cellStyle name="Vírgula 3 3 2 2" xfId="9689" xr:uid="{00000000-0005-0000-0000-0000F8240000}"/>
    <cellStyle name="Vírgula 3 3 3" xfId="9690" xr:uid="{00000000-0005-0000-0000-0000F9240000}"/>
    <cellStyle name="Vírgula 3 4" xfId="6105" xr:uid="{00000000-0005-0000-0000-0000FA240000}"/>
    <cellStyle name="Vírgula 3 4 2" xfId="9691" xr:uid="{00000000-0005-0000-0000-0000FB240000}"/>
    <cellStyle name="Vírgula 3 5" xfId="68" xr:uid="{00000000-0005-0000-0000-0000FC240000}"/>
    <cellStyle name="Vírgula 4" xfId="53" xr:uid="{00000000-0005-0000-0000-0000FD240000}"/>
    <cellStyle name="Vírgula 4 2" xfId="6111" xr:uid="{00000000-0005-0000-0000-0000FE240000}"/>
    <cellStyle name="Vírgula 4 3" xfId="6112" xr:uid="{00000000-0005-0000-0000-0000FF240000}"/>
    <cellStyle name="Vírgula 4 3 2" xfId="6113" xr:uid="{00000000-0005-0000-0000-000000250000}"/>
    <cellStyle name="Vírgula 4 3 2 2" xfId="6114" xr:uid="{00000000-0005-0000-0000-000001250000}"/>
    <cellStyle name="Vírgula 4 3 2 2 2" xfId="9692" xr:uid="{00000000-0005-0000-0000-000002250000}"/>
    <cellStyle name="Vírgula 4 3 2 3" xfId="9693" xr:uid="{00000000-0005-0000-0000-000003250000}"/>
    <cellStyle name="Vírgula 4 3 3" xfId="6115" xr:uid="{00000000-0005-0000-0000-000004250000}"/>
    <cellStyle name="Vírgula 4 3 3 2" xfId="9694" xr:uid="{00000000-0005-0000-0000-000005250000}"/>
    <cellStyle name="Vírgula 4 3 4" xfId="9695" xr:uid="{00000000-0005-0000-0000-000006250000}"/>
    <cellStyle name="Vírgula 4 4" xfId="6116" xr:uid="{00000000-0005-0000-0000-000007250000}"/>
    <cellStyle name="Vírgula 4 4 2" xfId="6117" xr:uid="{00000000-0005-0000-0000-000008250000}"/>
    <cellStyle name="Vírgula 4 4 2 2" xfId="6118" xr:uid="{00000000-0005-0000-0000-000009250000}"/>
    <cellStyle name="Vírgula 4 4 2 2 2" xfId="9696" xr:uid="{00000000-0005-0000-0000-00000A250000}"/>
    <cellStyle name="Vírgula 4 4 2 3" xfId="9697" xr:uid="{00000000-0005-0000-0000-00000B250000}"/>
    <cellStyle name="Vírgula 4 4 3" xfId="6119" xr:uid="{00000000-0005-0000-0000-00000C250000}"/>
    <cellStyle name="Vírgula 4 4 3 2" xfId="9698" xr:uid="{00000000-0005-0000-0000-00000D250000}"/>
    <cellStyle name="Vírgula 4 4 4" xfId="9699" xr:uid="{00000000-0005-0000-0000-00000E250000}"/>
    <cellStyle name="Vírgula 4 5" xfId="6120" xr:uid="{00000000-0005-0000-0000-00000F250000}"/>
    <cellStyle name="Vírgula 4 5 2" xfId="6121" xr:uid="{00000000-0005-0000-0000-000010250000}"/>
    <cellStyle name="Vírgula 4 5 2 2" xfId="9700" xr:uid="{00000000-0005-0000-0000-000011250000}"/>
    <cellStyle name="Vírgula 4 5 3" xfId="9701" xr:uid="{00000000-0005-0000-0000-000012250000}"/>
    <cellStyle name="Vírgula 4 6" xfId="6122" xr:uid="{00000000-0005-0000-0000-000013250000}"/>
    <cellStyle name="Vírgula 4 6 2" xfId="6123" xr:uid="{00000000-0005-0000-0000-000014250000}"/>
    <cellStyle name="Vírgula 4 6 2 2" xfId="9702" xr:uid="{00000000-0005-0000-0000-000015250000}"/>
    <cellStyle name="Vírgula 4 6 3" xfId="9703" xr:uid="{00000000-0005-0000-0000-000016250000}"/>
    <cellStyle name="Vírgula 4 7" xfId="6124" xr:uid="{00000000-0005-0000-0000-000017250000}"/>
    <cellStyle name="Vírgula 4 7 2" xfId="9704" xr:uid="{00000000-0005-0000-0000-000018250000}"/>
    <cellStyle name="Vírgula 4 8" xfId="6110" xr:uid="{00000000-0005-0000-0000-000019250000}"/>
    <cellStyle name="Vírgula 4 8 2" xfId="9705" xr:uid="{00000000-0005-0000-0000-00001A250000}"/>
    <cellStyle name="Vírgula 5" xfId="59" xr:uid="{00000000-0005-0000-0000-00001B250000}"/>
    <cellStyle name="Vírgula 5 2" xfId="6126" xr:uid="{00000000-0005-0000-0000-00001C250000}"/>
    <cellStyle name="Vírgula 5 2 2" xfId="6127" xr:uid="{00000000-0005-0000-0000-00001D250000}"/>
    <cellStyle name="Vírgula 5 2 2 2" xfId="9706" xr:uid="{00000000-0005-0000-0000-00001E250000}"/>
    <cellStyle name="Vírgula 5 2 3" xfId="9707" xr:uid="{00000000-0005-0000-0000-00001F250000}"/>
    <cellStyle name="Vírgula 5 3" xfId="6128" xr:uid="{00000000-0005-0000-0000-000020250000}"/>
    <cellStyle name="Vírgula 5 3 2" xfId="6129" xr:uid="{00000000-0005-0000-0000-000021250000}"/>
    <cellStyle name="Vírgula 5 3 2 2" xfId="9708" xr:uid="{00000000-0005-0000-0000-000022250000}"/>
    <cellStyle name="Vírgula 5 3 3" xfId="9709" xr:uid="{00000000-0005-0000-0000-000023250000}"/>
    <cellStyle name="Vírgula 5 4" xfId="6130" xr:uid="{00000000-0005-0000-0000-000024250000}"/>
    <cellStyle name="Vírgula 5 4 2" xfId="9710" xr:uid="{00000000-0005-0000-0000-000025250000}"/>
    <cellStyle name="Vírgula 5 5" xfId="6125" xr:uid="{00000000-0005-0000-0000-000026250000}"/>
    <cellStyle name="Vírgula 5 5 2" xfId="9711" xr:uid="{00000000-0005-0000-0000-000027250000}"/>
    <cellStyle name="Vírgula 6" xfId="6131" xr:uid="{00000000-0005-0000-0000-000028250000}"/>
    <cellStyle name="Vírgula 6 2" xfId="6132" xr:uid="{00000000-0005-0000-0000-000029250000}"/>
    <cellStyle name="Vírgula 6 2 2" xfId="6133" xr:uid="{00000000-0005-0000-0000-00002A250000}"/>
    <cellStyle name="Vírgula 6 2 2 2" xfId="9712" xr:uid="{00000000-0005-0000-0000-00002B250000}"/>
    <cellStyle name="Vírgula 6 2 3" xfId="9713" xr:uid="{00000000-0005-0000-0000-00002C250000}"/>
    <cellStyle name="Vírgula 6 3" xfId="6134" xr:uid="{00000000-0005-0000-0000-00002D250000}"/>
    <cellStyle name="Vírgula 6 3 2" xfId="9714" xr:uid="{00000000-0005-0000-0000-00002E250000}"/>
    <cellStyle name="Vírgula 6 4" xfId="9715" xr:uid="{00000000-0005-0000-0000-00002F250000}"/>
    <cellStyle name="Vírgula 7" xfId="6135" xr:uid="{00000000-0005-0000-0000-000030250000}"/>
    <cellStyle name="Vírgula 7 2" xfId="6136" xr:uid="{00000000-0005-0000-0000-000031250000}"/>
    <cellStyle name="Vírgula 7 2 2" xfId="6137" xr:uid="{00000000-0005-0000-0000-000032250000}"/>
    <cellStyle name="Vírgula 7 2 2 2" xfId="9716" xr:uid="{00000000-0005-0000-0000-000033250000}"/>
    <cellStyle name="Vírgula 7 2 3" xfId="9717" xr:uid="{00000000-0005-0000-0000-000034250000}"/>
    <cellStyle name="Vírgula 7 3" xfId="6138" xr:uid="{00000000-0005-0000-0000-000035250000}"/>
    <cellStyle name="Vírgula 7 3 2" xfId="9718" xr:uid="{00000000-0005-0000-0000-000036250000}"/>
    <cellStyle name="Vírgula 7 4" xfId="9719" xr:uid="{00000000-0005-0000-0000-000037250000}"/>
    <cellStyle name="Vírgula 8" xfId="6139" xr:uid="{00000000-0005-0000-0000-000038250000}"/>
    <cellStyle name="Vírgula 8 2" xfId="6140" xr:uid="{00000000-0005-0000-0000-000039250000}"/>
    <cellStyle name="Vírgula 8 2 2" xfId="9720" xr:uid="{00000000-0005-0000-0000-00003A250000}"/>
    <cellStyle name="Vírgula 8 3" xfId="9721" xr:uid="{00000000-0005-0000-0000-00003B250000}"/>
    <cellStyle name="Vírgula 9" xfId="6141" xr:uid="{00000000-0005-0000-0000-00003C250000}"/>
    <cellStyle name="Vírgula 9 2" xfId="6142" xr:uid="{00000000-0005-0000-0000-00003D250000}"/>
    <cellStyle name="Vírgula 9 2 2" xfId="6143" xr:uid="{00000000-0005-0000-0000-00003E250000}"/>
    <cellStyle name="Vírgula 9 2 2 2" xfId="9722" xr:uid="{00000000-0005-0000-0000-00003F250000}"/>
    <cellStyle name="Vírgula 9 2 3" xfId="9723" xr:uid="{00000000-0005-0000-0000-000040250000}"/>
    <cellStyle name="Vírgula 9 3" xfId="6144" xr:uid="{00000000-0005-0000-0000-000041250000}"/>
    <cellStyle name="Vírgula 9 3 2" xfId="9724" xr:uid="{00000000-0005-0000-0000-000042250000}"/>
    <cellStyle name="Vírgula 9 4" xfId="9725" xr:uid="{00000000-0005-0000-0000-000043250000}"/>
    <cellStyle name="Vírgula0" xfId="6145" xr:uid="{00000000-0005-0000-0000-000044250000}"/>
    <cellStyle name="Vírgula0 2" xfId="9280" xr:uid="{00000000-0005-0000-0000-000045250000}"/>
    <cellStyle name="Währung" xfId="9281" xr:uid="{00000000-0005-0000-0000-000046250000}"/>
    <cellStyle name="Währung [0]_Compiling Utility Macros" xfId="6146" xr:uid="{00000000-0005-0000-0000-000047250000}"/>
    <cellStyle name="Währung 2" xfId="9282" xr:uid="{00000000-0005-0000-0000-000048250000}"/>
    <cellStyle name="Währung_Compiling Utility Macros" xfId="6147" xr:uid="{00000000-0005-0000-0000-000049250000}"/>
    <cellStyle name="Walutowy [0]_laroux" xfId="6148" xr:uid="{00000000-0005-0000-0000-00004A250000}"/>
    <cellStyle name="Walutowy_laroux" xfId="6149" xr:uid="{00000000-0005-0000-0000-00004B250000}"/>
    <cellStyle name="Warning Text" xfId="6150" xr:uid="{00000000-0005-0000-0000-00004C250000}"/>
    <cellStyle name="Warning Text 2" xfId="6151" xr:uid="{00000000-0005-0000-0000-00004D250000}"/>
    <cellStyle name="White" xfId="6152" xr:uid="{00000000-0005-0000-0000-00004E250000}"/>
    <cellStyle name="X" xfId="6153" xr:uid="{00000000-0005-0000-0000-00004F250000}"/>
    <cellStyle name="X - None" xfId="6154" xr:uid="{00000000-0005-0000-0000-000050250000}"/>
    <cellStyle name="x_~3097260" xfId="6155" xr:uid="{00000000-0005-0000-0000-000051250000}"/>
    <cellStyle name="X_Mary911" xfId="6156" xr:uid="{00000000-0005-0000-0000-000052250000}"/>
    <cellStyle name="X_Mary911 2" xfId="9283" xr:uid="{00000000-0005-0000-0000-000053250000}"/>
    <cellStyle name="X_Mary911_star0428" xfId="6157" xr:uid="{00000000-0005-0000-0000-000054250000}"/>
    <cellStyle name="X_Mary911_star0428_Cópia de Modelo - Fluxo de Caixa Orcamento 09052009_V36_3" xfId="6158" xr:uid="{00000000-0005-0000-0000-000055250000}"/>
    <cellStyle name="X_Mary911_star0428_Cópia de Modelo - Fluxo de Caixa Orcamento 09052009_V36_3_Apresentação 230609" xfId="6159" xr:uid="{00000000-0005-0000-0000-000056250000}"/>
    <cellStyle name="X_Mary911_star0428_Cópia de Modelo - Fluxo de Caixa Orcamento 09052009_V36_3_Apresentação 230609_Fluxo de caixa 20100224" xfId="9284" xr:uid="{00000000-0005-0000-0000-000057250000}"/>
    <cellStyle name="X_Mary911_star0428_Cópia de Modelo - Fluxo de Caixa Orcamento 09052009_V36_3_Apresentação 230609_Geração de Caixa Operacional 2010 (2)" xfId="9285" xr:uid="{00000000-0005-0000-0000-000058250000}"/>
    <cellStyle name="X_Mary911_star0428_Cópia de Modelo - Fluxo de Caixa Orcamento 09052009_V36_3_Apresentação 230609_Orçamento Caixa 2010 (após - 60 MM)_dolar_19032010" xfId="9286" xr:uid="{00000000-0005-0000-0000-000059250000}"/>
    <cellStyle name="X_Mary911_star0428_Fluxo de caixa 20100224" xfId="9287" xr:uid="{00000000-0005-0000-0000-00005A250000}"/>
    <cellStyle name="X_Mary911_star0428_Fluxo de Caixa Orcamento FINAL_13052009" xfId="6160" xr:uid="{00000000-0005-0000-0000-00005B250000}"/>
    <cellStyle name="X_Mary911_star0428_Geração de Caixa Operacional 2010 (2)" xfId="9288" xr:uid="{00000000-0005-0000-0000-00005C250000}"/>
    <cellStyle name="X_Mary911_star0428_GOL Financial Model" xfId="6161" xr:uid="{00000000-0005-0000-0000-00005D250000}"/>
    <cellStyle name="X_Mary911_star0428_GOL Financial Model ORC2007 v16" xfId="6162" xr:uid="{00000000-0005-0000-0000-00005E250000}"/>
    <cellStyle name="X_Mary911_star0428_GOL Financial Model ORC2007 v16_Apresentação 230609" xfId="6163" xr:uid="{00000000-0005-0000-0000-00005F250000}"/>
    <cellStyle name="X_Mary911_star0428_GOL Financial Model ORC2007 v16_Apresentação 230609_Fluxo de caixa 20100224" xfId="9289" xr:uid="{00000000-0005-0000-0000-000060250000}"/>
    <cellStyle name="X_Mary911_star0428_GOL Financial Model ORC2007 v16_Apresentação 230609_Geração de Caixa Operacional 2010 (2)" xfId="9290" xr:uid="{00000000-0005-0000-0000-000061250000}"/>
    <cellStyle name="X_Mary911_star0428_GOL Financial Model ORC2007 v16_Apresentação 230609_Orçamento Caixa 2010 (após - 60 MM)_dolar_19032010" xfId="9291" xr:uid="{00000000-0005-0000-0000-000062250000}"/>
    <cellStyle name="X_Mary911_star0428_GOL Financial Model ORC2007 v16_Fluxo de Caixa Orcamento FINAL_13052009" xfId="6164" xr:uid="{00000000-0005-0000-0000-000063250000}"/>
    <cellStyle name="X_Mary911_star0428_GOL Financial Model_Apresentação 230609" xfId="6165" xr:uid="{00000000-0005-0000-0000-000064250000}"/>
    <cellStyle name="X_Mary911_star0428_GOL Financial Model_Apresentação 230609_Fluxo de caixa 20100224" xfId="9292" xr:uid="{00000000-0005-0000-0000-000065250000}"/>
    <cellStyle name="X_Mary911_star0428_GOL Financial Model_Apresentação 230609_Geração de Caixa Operacional 2010 (2)" xfId="9293" xr:uid="{00000000-0005-0000-0000-000066250000}"/>
    <cellStyle name="X_Mary911_star0428_GOL Financial Model_Apresentação 230609_Orçamento Caixa 2010 (após - 60 MM)_dolar_19032010" xfId="9294" xr:uid="{00000000-0005-0000-0000-000067250000}"/>
    <cellStyle name="X_Mary911_star0428_GOL Financial Model_Fluxo de Caixa Orcamento FINAL_13052009" xfId="6166" xr:uid="{00000000-0005-0000-0000-000068250000}"/>
    <cellStyle name="X_Mary911_star0428_MJS New Look Merger Model" xfId="6167" xr:uid="{00000000-0005-0000-0000-000069250000}"/>
    <cellStyle name="X_Mary911_star0428_MJS New Look Merger Model 2" xfId="9295" xr:uid="{00000000-0005-0000-0000-00006A250000}"/>
    <cellStyle name="X_Mary911_star0428_MJS New Look Merger Model_Cópia de Modelo - Fluxo de Caixa Orcamento 09052009_V36_3" xfId="6168" xr:uid="{00000000-0005-0000-0000-00006B250000}"/>
    <cellStyle name="X_Mary911_star0428_MJS New Look Merger Model_Cópia de Modelo - Fluxo de Caixa Orcamento 09052009_V36_3 2" xfId="9296" xr:uid="{00000000-0005-0000-0000-00006C250000}"/>
    <cellStyle name="X_Mary911_star0428_MJS New Look Merger Model_Cópia de Modelo - Fluxo de Caixa Orcamento 09052009_V36_3_Apresentação 230609" xfId="6169" xr:uid="{00000000-0005-0000-0000-00006D250000}"/>
    <cellStyle name="X_Mary911_star0428_MJS New Look Merger Model_Cópia de Modelo - Fluxo de Caixa Orcamento 09052009_V36_3_Apresentação 230609 2" xfId="9297" xr:uid="{00000000-0005-0000-0000-00006E250000}"/>
    <cellStyle name="X_Mary911_star0428_MJS New Look Merger Model_Cópia de Modelo - Fluxo de Caixa Orcamento 09052009_V36_3_Apresentação 230609_Fluxo de caixa 20100224" xfId="9298" xr:uid="{00000000-0005-0000-0000-00006F250000}"/>
    <cellStyle name="X_Mary911_star0428_MJS New Look Merger Model_Cópia de Modelo - Fluxo de Caixa Orcamento 09052009_V36_3_Apresentação 230609_Fluxo de caixa 20100224 2" xfId="9299" xr:uid="{00000000-0005-0000-0000-000070250000}"/>
    <cellStyle name="X_Mary911_star0428_MJS New Look Merger Model_Cópia de Modelo - Fluxo de Caixa Orcamento 09052009_V36_3_Apresentação 230609_Geração de Caixa Operacional 2010 (2)" xfId="9300" xr:uid="{00000000-0005-0000-0000-000071250000}"/>
    <cellStyle name="X_Mary911_star0428_MJS New Look Merger Model_Cópia de Modelo - Fluxo de Caixa Orcamento 09052009_V36_3_Apresentação 230609_Geração de Caixa Operacional 2010 (2) 2" xfId="9301" xr:uid="{00000000-0005-0000-0000-000072250000}"/>
    <cellStyle name="X_Mary911_star0428_MJS New Look Merger Model_Cópia de Modelo - Fluxo de Caixa Orcamento 09052009_V36_3_Apresentação 230609_Orçamento Caixa 2010 (após - 60 MM)_dolar_19032010" xfId="9302" xr:uid="{00000000-0005-0000-0000-000073250000}"/>
    <cellStyle name="X_Mary911_star0428_MJS New Look Merger Model_Cópia de Modelo - Fluxo de Caixa Orcamento 09052009_V36_3_Apresentação 230609_Orçamento Caixa 2010 (após - 60 MM)_dolar_19032010 2" xfId="9303" xr:uid="{00000000-0005-0000-0000-000074250000}"/>
    <cellStyle name="X_Mary911_star0428_MJS New Look Merger Model_Fluxo de caixa 20100224" xfId="9304" xr:uid="{00000000-0005-0000-0000-000075250000}"/>
    <cellStyle name="X_Mary911_star0428_MJS New Look Merger Model_Fluxo de caixa 20100224 2" xfId="9305" xr:uid="{00000000-0005-0000-0000-000076250000}"/>
    <cellStyle name="X_Mary911_star0428_MJS New Look Merger Model_Fluxo de Caixa Orcamento FINAL_13052009" xfId="6170" xr:uid="{00000000-0005-0000-0000-000077250000}"/>
    <cellStyle name="X_Mary911_star0428_MJS New Look Merger Model_Fluxo de Caixa Orcamento FINAL_13052009 2" xfId="9306" xr:uid="{00000000-0005-0000-0000-000078250000}"/>
    <cellStyle name="X_Mary911_star0428_MJS New Look Merger Model_Geração de Caixa Operacional 2010 (2)" xfId="9307" xr:uid="{00000000-0005-0000-0000-000079250000}"/>
    <cellStyle name="X_Mary911_star0428_MJS New Look Merger Model_Geração de Caixa Operacional 2010 (2) 2" xfId="9308" xr:uid="{00000000-0005-0000-0000-00007A250000}"/>
    <cellStyle name="X_Mary911_star0428_MJS New Look Merger Model_GOL Financial Model" xfId="6171" xr:uid="{00000000-0005-0000-0000-00007B250000}"/>
    <cellStyle name="X_Mary911_star0428_MJS New Look Merger Model_GOL Financial Model 2" xfId="9309" xr:uid="{00000000-0005-0000-0000-00007C250000}"/>
    <cellStyle name="X_Mary911_star0428_MJS New Look Merger Model_GOL Financial Model ORC2007 v16" xfId="6172" xr:uid="{00000000-0005-0000-0000-00007D250000}"/>
    <cellStyle name="X_Mary911_star0428_MJS New Look Merger Model_GOL Financial Model ORC2007 v16 2" xfId="9310" xr:uid="{00000000-0005-0000-0000-00007E250000}"/>
    <cellStyle name="X_Mary911_star0428_MJS New Look Merger Model_GOL Financial Model ORC2007 v16_Apresentação 230609" xfId="6173" xr:uid="{00000000-0005-0000-0000-00007F250000}"/>
    <cellStyle name="X_Mary911_star0428_MJS New Look Merger Model_GOL Financial Model ORC2007 v16_Apresentação 230609 2" xfId="9311" xr:uid="{00000000-0005-0000-0000-000080250000}"/>
    <cellStyle name="X_Mary911_star0428_MJS New Look Merger Model_GOL Financial Model ORC2007 v16_Apresentação 230609_Fluxo de caixa 20100224" xfId="9312" xr:uid="{00000000-0005-0000-0000-000081250000}"/>
    <cellStyle name="X_Mary911_star0428_MJS New Look Merger Model_GOL Financial Model ORC2007 v16_Apresentação 230609_Fluxo de caixa 20100224 2" xfId="9313" xr:uid="{00000000-0005-0000-0000-000082250000}"/>
    <cellStyle name="X_Mary911_star0428_MJS New Look Merger Model_GOL Financial Model ORC2007 v16_Apresentação 230609_Geração de Caixa Operacional 2010 (2)" xfId="9314" xr:uid="{00000000-0005-0000-0000-000083250000}"/>
    <cellStyle name="X_Mary911_star0428_MJS New Look Merger Model_GOL Financial Model ORC2007 v16_Apresentação 230609_Geração de Caixa Operacional 2010 (2) 2" xfId="9315" xr:uid="{00000000-0005-0000-0000-000084250000}"/>
    <cellStyle name="X_Mary911_star0428_MJS New Look Merger Model_GOL Financial Model ORC2007 v16_Apresentação 230609_Orçamento Caixa 2010 (após - 60 MM)_dolar_19032010" xfId="9316" xr:uid="{00000000-0005-0000-0000-000085250000}"/>
    <cellStyle name="X_Mary911_star0428_MJS New Look Merger Model_GOL Financial Model ORC2007 v16_Apresentação 230609_Orçamento Caixa 2010 (após - 60 MM)_dolar_19032010 2" xfId="9317" xr:uid="{00000000-0005-0000-0000-000086250000}"/>
    <cellStyle name="X_Mary911_star0428_MJS New Look Merger Model_GOL Financial Model ORC2007 v16_Fluxo de Caixa Orcamento FINAL_13052009" xfId="6174" xr:uid="{00000000-0005-0000-0000-000087250000}"/>
    <cellStyle name="X_Mary911_star0428_MJS New Look Merger Model_GOL Financial Model ORC2007 v16_Fluxo de Caixa Orcamento FINAL_13052009 2" xfId="9318" xr:uid="{00000000-0005-0000-0000-000088250000}"/>
    <cellStyle name="X_Mary911_star0428_MJS New Look Merger Model_GOL Financial Model_Apresentação 230609" xfId="6175" xr:uid="{00000000-0005-0000-0000-000089250000}"/>
    <cellStyle name="X_Mary911_star0428_MJS New Look Merger Model_GOL Financial Model_Apresentação 230609 2" xfId="9319" xr:uid="{00000000-0005-0000-0000-00008A250000}"/>
    <cellStyle name="X_Mary911_star0428_MJS New Look Merger Model_GOL Financial Model_Apresentação 230609_Fluxo de caixa 20100224" xfId="9320" xr:uid="{00000000-0005-0000-0000-00008B250000}"/>
    <cellStyle name="X_Mary911_star0428_MJS New Look Merger Model_GOL Financial Model_Apresentação 230609_Fluxo de caixa 20100224 2" xfId="9321" xr:uid="{00000000-0005-0000-0000-00008C250000}"/>
    <cellStyle name="X_Mary911_star0428_MJS New Look Merger Model_GOL Financial Model_Apresentação 230609_Geração de Caixa Operacional 2010 (2)" xfId="9322" xr:uid="{00000000-0005-0000-0000-00008D250000}"/>
    <cellStyle name="X_Mary911_star0428_MJS New Look Merger Model_GOL Financial Model_Apresentação 230609_Geração de Caixa Operacional 2010 (2) 2" xfId="9323" xr:uid="{00000000-0005-0000-0000-00008E250000}"/>
    <cellStyle name="X_Mary911_star0428_MJS New Look Merger Model_GOL Financial Model_Apresentação 230609_Orçamento Caixa 2010 (após - 60 MM)_dolar_19032010" xfId="9324" xr:uid="{00000000-0005-0000-0000-00008F250000}"/>
    <cellStyle name="X_Mary911_star0428_MJS New Look Merger Model_GOL Financial Model_Apresentação 230609_Orçamento Caixa 2010 (após - 60 MM)_dolar_19032010 2" xfId="9325" xr:uid="{00000000-0005-0000-0000-000090250000}"/>
    <cellStyle name="X_Mary911_star0428_MJS New Look Merger Model_GOL Financial Model_Fluxo de Caixa Orcamento FINAL_13052009" xfId="6176" xr:uid="{00000000-0005-0000-0000-000091250000}"/>
    <cellStyle name="X_Mary911_star0428_MJS New Look Merger Model_GOL Financial Model_Fluxo de Caixa Orcamento FINAL_13052009 2" xfId="9326" xr:uid="{00000000-0005-0000-0000-000092250000}"/>
    <cellStyle name="X_Mary911_star0428_MJS New Look Merger Model_Orçamento Caixa 2010 (após - 60 MM)_dolar_19032010" xfId="9327" xr:uid="{00000000-0005-0000-0000-000093250000}"/>
    <cellStyle name="X_Mary911_star0428_MJS New Look Merger Model_Orçamento Caixa 2010 (após - 60 MM)_dolar_19032010 2" xfId="9328" xr:uid="{00000000-0005-0000-0000-000094250000}"/>
    <cellStyle name="X_Mary911_star0428_MJS New Look Merger Model_Pasta2" xfId="6177" xr:uid="{00000000-0005-0000-0000-000095250000}"/>
    <cellStyle name="X_Mary911_star0428_MJS New Look Merger Model_Pasta2 2" xfId="9329" xr:uid="{00000000-0005-0000-0000-000096250000}"/>
    <cellStyle name="X_Mary911_star0428_MJS New Look Merger Model_Pasta2_Fluxo de caixa 20100224" xfId="9330" xr:uid="{00000000-0005-0000-0000-000097250000}"/>
    <cellStyle name="X_Mary911_star0428_MJS New Look Merger Model_Pasta2_Fluxo de caixa 20100224 2" xfId="9331" xr:uid="{00000000-0005-0000-0000-000098250000}"/>
    <cellStyle name="X_Mary911_star0428_MJS New Look Merger Model_Pasta2_Geração de Caixa Operacional 2010 (2)" xfId="9332" xr:uid="{00000000-0005-0000-0000-000099250000}"/>
    <cellStyle name="X_Mary911_star0428_MJS New Look Merger Model_Pasta2_Geração de Caixa Operacional 2010 (2) 2" xfId="9333" xr:uid="{00000000-0005-0000-0000-00009A250000}"/>
    <cellStyle name="X_Mary911_star0428_MJS New Look Merger Model_Pasta2_Orçamento Caixa 2010 (após - 60 MM)_dolar_19032010" xfId="9334" xr:uid="{00000000-0005-0000-0000-00009B250000}"/>
    <cellStyle name="X_Mary911_star0428_MJS New Look Merger Model_Pasta2_Orçamento Caixa 2010 (após - 60 MM)_dolar_19032010 2" xfId="9335" xr:uid="{00000000-0005-0000-0000-00009C250000}"/>
    <cellStyle name="X_Mary911_star0428_MJS New Look Merger Model_Relatório (2006)" xfId="6178" xr:uid="{00000000-0005-0000-0000-00009D250000}"/>
    <cellStyle name="X_Mary911_star0428_MJS New Look Merger Model_Relatório (2007)" xfId="6179" xr:uid="{00000000-0005-0000-0000-00009E250000}"/>
    <cellStyle name="X_Mary911_star0428_Orçamento Caixa 2010 (após - 60 MM)_dolar_19032010" xfId="9336" xr:uid="{00000000-0005-0000-0000-00009F250000}"/>
    <cellStyle name="X_Mary911_star0428_Pasta2" xfId="6180" xr:uid="{00000000-0005-0000-0000-0000A0250000}"/>
    <cellStyle name="X_Mary911_star0428_Pasta2_Fluxo de caixa 20100224" xfId="9337" xr:uid="{00000000-0005-0000-0000-0000A1250000}"/>
    <cellStyle name="X_Mary911_star0428_Pasta2_Geração de Caixa Operacional 2010 (2)" xfId="9338" xr:uid="{00000000-0005-0000-0000-0000A2250000}"/>
    <cellStyle name="X_Mary911_star0428_Pasta2_Orçamento Caixa 2010 (após - 60 MM)_dolar_19032010" xfId="9339" xr:uid="{00000000-0005-0000-0000-0000A3250000}"/>
    <cellStyle name="X_Mary911_star0428_Relatório (2006)" xfId="6181" xr:uid="{00000000-0005-0000-0000-0000A4250000}"/>
    <cellStyle name="X_Mary911_star0428_Relatório (2007)" xfId="6182" xr:uid="{00000000-0005-0000-0000-0000A5250000}"/>
    <cellStyle name="X_star0428" xfId="6183" xr:uid="{00000000-0005-0000-0000-0000A6250000}"/>
    <cellStyle name="X_star0428_MJS New Look Merger Model" xfId="6184" xr:uid="{00000000-0005-0000-0000-0000A7250000}"/>
    <cellStyle name="X_star0428_MJS New Look Merger Model 2" xfId="9340" xr:uid="{00000000-0005-0000-0000-0000A8250000}"/>
    <cellStyle name="X_star0428_MJS New Look Merger Model_Cópia de Modelo - Fluxo de Caixa Orcamento 09052009_V36_3" xfId="6185" xr:uid="{00000000-0005-0000-0000-0000A9250000}"/>
    <cellStyle name="X_star0428_MJS New Look Merger Model_Cópia de Modelo - Fluxo de Caixa Orcamento 09052009_V36_3 2" xfId="9341" xr:uid="{00000000-0005-0000-0000-0000AA250000}"/>
    <cellStyle name="X_star0428_MJS New Look Merger Model_Cópia de Modelo - Fluxo de Caixa Orcamento 09052009_V36_3_Apresentação 230609" xfId="6186" xr:uid="{00000000-0005-0000-0000-0000AB250000}"/>
    <cellStyle name="X_star0428_MJS New Look Merger Model_Cópia de Modelo - Fluxo de Caixa Orcamento 09052009_V36_3_Apresentação 230609 2" xfId="9342" xr:uid="{00000000-0005-0000-0000-0000AC250000}"/>
    <cellStyle name="X_star0428_MJS New Look Merger Model_Cópia de Modelo - Fluxo de Caixa Orcamento 09052009_V36_3_Apresentação 230609_Fluxo de caixa 20100224" xfId="9343" xr:uid="{00000000-0005-0000-0000-0000AD250000}"/>
    <cellStyle name="X_star0428_MJS New Look Merger Model_Cópia de Modelo - Fluxo de Caixa Orcamento 09052009_V36_3_Apresentação 230609_Fluxo de caixa 20100224 2" xfId="9344" xr:uid="{00000000-0005-0000-0000-0000AE250000}"/>
    <cellStyle name="X_star0428_MJS New Look Merger Model_Cópia de Modelo - Fluxo de Caixa Orcamento 09052009_V36_3_Apresentação 230609_Geração de Caixa Operacional 2010 (2)" xfId="9345" xr:uid="{00000000-0005-0000-0000-0000AF250000}"/>
    <cellStyle name="X_star0428_MJS New Look Merger Model_Cópia de Modelo - Fluxo de Caixa Orcamento 09052009_V36_3_Apresentação 230609_Geração de Caixa Operacional 2010 (2) 2" xfId="9346" xr:uid="{00000000-0005-0000-0000-0000B0250000}"/>
    <cellStyle name="X_star0428_MJS New Look Merger Model_Cópia de Modelo - Fluxo de Caixa Orcamento 09052009_V36_3_Apresentação 230609_Orçamento Caixa 2010 (após - 60 MM)_dolar_19032010" xfId="9347" xr:uid="{00000000-0005-0000-0000-0000B1250000}"/>
    <cellStyle name="X_star0428_MJS New Look Merger Model_Cópia de Modelo - Fluxo de Caixa Orcamento 09052009_V36_3_Apresentação 230609_Orçamento Caixa 2010 (após - 60 MM)_dolar_19032010 2" xfId="9348" xr:uid="{00000000-0005-0000-0000-0000B2250000}"/>
    <cellStyle name="X_star0428_MJS New Look Merger Model_Fluxo de caixa 20100224" xfId="9349" xr:uid="{00000000-0005-0000-0000-0000B3250000}"/>
    <cellStyle name="X_star0428_MJS New Look Merger Model_Fluxo de caixa 20100224 2" xfId="9350" xr:uid="{00000000-0005-0000-0000-0000B4250000}"/>
    <cellStyle name="X_star0428_MJS New Look Merger Model_Fluxo de Caixa Orcamento FINAL_13052009" xfId="6187" xr:uid="{00000000-0005-0000-0000-0000B5250000}"/>
    <cellStyle name="X_star0428_MJS New Look Merger Model_Fluxo de Caixa Orcamento FINAL_13052009 2" xfId="9351" xr:uid="{00000000-0005-0000-0000-0000B6250000}"/>
    <cellStyle name="X_star0428_MJS New Look Merger Model_Geração de Caixa Operacional 2010 (2)" xfId="9352" xr:uid="{00000000-0005-0000-0000-0000B7250000}"/>
    <cellStyle name="X_star0428_MJS New Look Merger Model_Geração de Caixa Operacional 2010 (2) 2" xfId="9353" xr:uid="{00000000-0005-0000-0000-0000B8250000}"/>
    <cellStyle name="X_star0428_MJS New Look Merger Model_GOL Financial Model" xfId="6188" xr:uid="{00000000-0005-0000-0000-0000B9250000}"/>
    <cellStyle name="X_star0428_MJS New Look Merger Model_GOL Financial Model 2" xfId="9354" xr:uid="{00000000-0005-0000-0000-0000BA250000}"/>
    <cellStyle name="X_star0428_MJS New Look Merger Model_GOL Financial Model ORC2007 v16" xfId="6189" xr:uid="{00000000-0005-0000-0000-0000BB250000}"/>
    <cellStyle name="X_star0428_MJS New Look Merger Model_GOL Financial Model ORC2007 v16 2" xfId="9355" xr:uid="{00000000-0005-0000-0000-0000BC250000}"/>
    <cellStyle name="X_star0428_MJS New Look Merger Model_GOL Financial Model ORC2007 v16_Apresentação 230609" xfId="6190" xr:uid="{00000000-0005-0000-0000-0000BD250000}"/>
    <cellStyle name="X_star0428_MJS New Look Merger Model_GOL Financial Model ORC2007 v16_Apresentação 230609 2" xfId="9356" xr:uid="{00000000-0005-0000-0000-0000BE250000}"/>
    <cellStyle name="X_star0428_MJS New Look Merger Model_GOL Financial Model ORC2007 v16_Apresentação 230609_Fluxo de caixa 20100224" xfId="9357" xr:uid="{00000000-0005-0000-0000-0000BF250000}"/>
    <cellStyle name="X_star0428_MJS New Look Merger Model_GOL Financial Model ORC2007 v16_Apresentação 230609_Fluxo de caixa 20100224 2" xfId="9358" xr:uid="{00000000-0005-0000-0000-0000C0250000}"/>
    <cellStyle name="X_star0428_MJS New Look Merger Model_GOL Financial Model ORC2007 v16_Apresentação 230609_Geração de Caixa Operacional 2010 (2)" xfId="9359" xr:uid="{00000000-0005-0000-0000-0000C1250000}"/>
    <cellStyle name="X_star0428_MJS New Look Merger Model_GOL Financial Model ORC2007 v16_Apresentação 230609_Geração de Caixa Operacional 2010 (2) 2" xfId="9360" xr:uid="{00000000-0005-0000-0000-0000C2250000}"/>
    <cellStyle name="X_star0428_MJS New Look Merger Model_GOL Financial Model ORC2007 v16_Apresentação 230609_Orçamento Caixa 2010 (após - 60 MM)_dolar_19032010" xfId="9361" xr:uid="{00000000-0005-0000-0000-0000C3250000}"/>
    <cellStyle name="X_star0428_MJS New Look Merger Model_GOL Financial Model ORC2007 v16_Apresentação 230609_Orçamento Caixa 2010 (após - 60 MM)_dolar_19032010 2" xfId="9362" xr:uid="{00000000-0005-0000-0000-0000C4250000}"/>
    <cellStyle name="X_star0428_MJS New Look Merger Model_GOL Financial Model ORC2007 v16_Fluxo de Caixa Orcamento FINAL_13052009" xfId="6191" xr:uid="{00000000-0005-0000-0000-0000C5250000}"/>
    <cellStyle name="X_star0428_MJS New Look Merger Model_GOL Financial Model ORC2007 v16_Fluxo de Caixa Orcamento FINAL_13052009 2" xfId="9363" xr:uid="{00000000-0005-0000-0000-0000C6250000}"/>
    <cellStyle name="X_star0428_MJS New Look Merger Model_GOL Financial Model_Apresentação 230609" xfId="6192" xr:uid="{00000000-0005-0000-0000-0000C7250000}"/>
    <cellStyle name="X_star0428_MJS New Look Merger Model_GOL Financial Model_Apresentação 230609 2" xfId="9364" xr:uid="{00000000-0005-0000-0000-0000C8250000}"/>
    <cellStyle name="X_star0428_MJS New Look Merger Model_GOL Financial Model_Apresentação 230609_Fluxo de caixa 20100224" xfId="9365" xr:uid="{00000000-0005-0000-0000-0000C9250000}"/>
    <cellStyle name="X_star0428_MJS New Look Merger Model_GOL Financial Model_Apresentação 230609_Fluxo de caixa 20100224 2" xfId="9366" xr:uid="{00000000-0005-0000-0000-0000CA250000}"/>
    <cellStyle name="X_star0428_MJS New Look Merger Model_GOL Financial Model_Apresentação 230609_Geração de Caixa Operacional 2010 (2)" xfId="9367" xr:uid="{00000000-0005-0000-0000-0000CB250000}"/>
    <cellStyle name="X_star0428_MJS New Look Merger Model_GOL Financial Model_Apresentação 230609_Geração de Caixa Operacional 2010 (2) 2" xfId="9368" xr:uid="{00000000-0005-0000-0000-0000CC250000}"/>
    <cellStyle name="X_star0428_MJS New Look Merger Model_GOL Financial Model_Apresentação 230609_Orçamento Caixa 2010 (após - 60 MM)_dolar_19032010" xfId="9369" xr:uid="{00000000-0005-0000-0000-0000CD250000}"/>
    <cellStyle name="X_star0428_MJS New Look Merger Model_GOL Financial Model_Apresentação 230609_Orçamento Caixa 2010 (após - 60 MM)_dolar_19032010 2" xfId="9370" xr:uid="{00000000-0005-0000-0000-0000CE250000}"/>
    <cellStyle name="X_star0428_MJS New Look Merger Model_GOL Financial Model_Fluxo de Caixa Orcamento FINAL_13052009" xfId="6193" xr:uid="{00000000-0005-0000-0000-0000CF250000}"/>
    <cellStyle name="X_star0428_MJS New Look Merger Model_GOL Financial Model_Fluxo de Caixa Orcamento FINAL_13052009 2" xfId="9371" xr:uid="{00000000-0005-0000-0000-0000D0250000}"/>
    <cellStyle name="X_star0428_MJS New Look Merger Model_Orçamento Caixa 2010 (após - 60 MM)_dolar_19032010" xfId="9372" xr:uid="{00000000-0005-0000-0000-0000D1250000}"/>
    <cellStyle name="X_star0428_MJS New Look Merger Model_Orçamento Caixa 2010 (após - 60 MM)_dolar_19032010 2" xfId="9373" xr:uid="{00000000-0005-0000-0000-0000D2250000}"/>
    <cellStyle name="X_star0428_MJS New Look Merger Model_Pasta2" xfId="6194" xr:uid="{00000000-0005-0000-0000-0000D3250000}"/>
    <cellStyle name="X_star0428_MJS New Look Merger Model_Pasta2 2" xfId="9374" xr:uid="{00000000-0005-0000-0000-0000D4250000}"/>
    <cellStyle name="X_star0428_MJS New Look Merger Model_Pasta2_Fluxo de caixa 20100224" xfId="9375" xr:uid="{00000000-0005-0000-0000-0000D5250000}"/>
    <cellStyle name="X_star0428_MJS New Look Merger Model_Pasta2_Fluxo de caixa 20100224 2" xfId="9376" xr:uid="{00000000-0005-0000-0000-0000D6250000}"/>
    <cellStyle name="X_star0428_MJS New Look Merger Model_Pasta2_Geração de Caixa Operacional 2010 (2)" xfId="9377" xr:uid="{00000000-0005-0000-0000-0000D7250000}"/>
    <cellStyle name="X_star0428_MJS New Look Merger Model_Pasta2_Geração de Caixa Operacional 2010 (2) 2" xfId="9378" xr:uid="{00000000-0005-0000-0000-0000D8250000}"/>
    <cellStyle name="X_star0428_MJS New Look Merger Model_Pasta2_Orçamento Caixa 2010 (após - 60 MM)_dolar_19032010" xfId="9379" xr:uid="{00000000-0005-0000-0000-0000D9250000}"/>
    <cellStyle name="X_star0428_MJS New Look Merger Model_Pasta2_Orçamento Caixa 2010 (após - 60 MM)_dolar_19032010 2" xfId="9380" xr:uid="{00000000-0005-0000-0000-0000DA250000}"/>
    <cellStyle name="X_star0428_MJS New Look Merger Model_Relatório (2006)" xfId="6195" xr:uid="{00000000-0005-0000-0000-0000DB250000}"/>
    <cellStyle name="X_star0428_MJS New Look Merger Model_Relatório (2007)" xfId="6196" xr:uid="{00000000-0005-0000-0000-0000DC250000}"/>
    <cellStyle name="x0" xfId="6197" xr:uid="{00000000-0005-0000-0000-0000DD250000}"/>
    <cellStyle name="x1" xfId="6198" xr:uid="{00000000-0005-0000-0000-0000DE250000}"/>
    <cellStyle name="x2" xfId="6199" xr:uid="{00000000-0005-0000-0000-0000DF250000}"/>
    <cellStyle name="XComma" xfId="6200" xr:uid="{00000000-0005-0000-0000-0000E0250000}"/>
    <cellStyle name="XComma 0.0" xfId="6201" xr:uid="{00000000-0005-0000-0000-0000E1250000}"/>
    <cellStyle name="XComma 0.00" xfId="6202" xr:uid="{00000000-0005-0000-0000-0000E2250000}"/>
    <cellStyle name="XComma 0.000" xfId="6203" xr:uid="{00000000-0005-0000-0000-0000E3250000}"/>
    <cellStyle name="XComma_Empr-CP LP - 1º e 2º  trim-2001." xfId="6204" xr:uid="{00000000-0005-0000-0000-0000E4250000}"/>
    <cellStyle name="XCurrency" xfId="6205" xr:uid="{00000000-0005-0000-0000-0000E5250000}"/>
    <cellStyle name="XCurrency 0.0" xfId="6206" xr:uid="{00000000-0005-0000-0000-0000E6250000}"/>
    <cellStyle name="XCurrency 0.00" xfId="6207" xr:uid="{00000000-0005-0000-0000-0000E7250000}"/>
    <cellStyle name="XCurrency 0.000" xfId="6208" xr:uid="{00000000-0005-0000-0000-0000E8250000}"/>
    <cellStyle name="XCurrency_Amortização Outorga" xfId="6209" xr:uid="{00000000-0005-0000-0000-0000E9250000}"/>
    <cellStyle name="Year" xfId="6210" xr:uid="{00000000-0005-0000-0000-0000EA250000}"/>
    <cellStyle name="Year 2" xfId="9381" xr:uid="{00000000-0005-0000-0000-0000EB250000}"/>
    <cellStyle name="Year Estimate" xfId="6211" xr:uid="{00000000-0005-0000-0000-0000EC250000}"/>
    <cellStyle name="Year_UBS Pactual LatAm telecom database July 2007" xfId="6212" xr:uid="{00000000-0005-0000-0000-0000ED250000}"/>
    <cellStyle name="YearlyColumn" xfId="6213" xr:uid="{00000000-0005-0000-0000-0000EE250000}"/>
    <cellStyle name="쉼표_´00 INV MEETING(SYS) 29-12" xfId="6214" xr:uid="{00000000-0005-0000-0000-0000EF250000}"/>
    <cellStyle name="콤마 [0]_Auditoria_Dezembro2000" xfId="6215" xr:uid="{00000000-0005-0000-0000-0000F0250000}"/>
    <cellStyle name="콤마_Auditoria_Dezembro2000" xfId="6216" xr:uid="{00000000-0005-0000-0000-0000F1250000}"/>
    <cellStyle name="통화 [0]_laroux" xfId="6217" xr:uid="{00000000-0005-0000-0000-0000F2250000}"/>
    <cellStyle name="통화_laroux" xfId="6218" xr:uid="{00000000-0005-0000-0000-0000F3250000}"/>
    <cellStyle name="표준_´00 INV MEETING(SYS) 29-12" xfId="6219" xr:uid="{00000000-0005-0000-0000-0000F4250000}"/>
    <cellStyle name="一般_1999_CORP ACCTG" xfId="6220" xr:uid="{00000000-0005-0000-0000-0000F5250000}"/>
    <cellStyle name="千分位[0]_PERSONAL" xfId="6221" xr:uid="{00000000-0005-0000-0000-0000F6250000}"/>
    <cellStyle name="千分位_PERSONAL" xfId="6222" xr:uid="{00000000-0005-0000-0000-0000F7250000}"/>
    <cellStyle name="彡佊乒䱁弱佊乒䱁ㄸ⤱⤲吠䱁Ⱓ⌣尰㬩⡟刢∤⁜" xfId="9382" xr:uid="{00000000-0005-0000-0000-0000F8250000}"/>
    <cellStyle name="彡佊乒䱁弱佊乒䱁ㄸ⤱⤲吠䱁Ⱓ⌣尰㬩⡟刢∤⁜ 2" xfId="9383" xr:uid="{00000000-0005-0000-0000-0000F9250000}"/>
    <cellStyle name="標準_9-27出稿見積" xfId="9384" xr:uid="{00000000-0005-0000-0000-0000FA250000}"/>
    <cellStyle name="砀" xfId="9385" xr:uid="{00000000-0005-0000-0000-0000FB250000}"/>
    <cellStyle name="貨幣 [0]_PERSONAL" xfId="6223" xr:uid="{00000000-0005-0000-0000-0000FC250000}"/>
    <cellStyle name="貨幣_PERSONAL" xfId="6224" xr:uid="{00000000-0005-0000-0000-0000FD250000}"/>
  </cellStyles>
  <dxfs count="0"/>
  <tableStyles count="0" defaultTableStyle="TableStyleMedium2" defaultPivotStyle="PivotStyleLight16"/>
  <colors>
    <mruColors>
      <color rgb="FFFF3300"/>
      <color rgb="FFF5770F"/>
      <color rgb="FFFF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941116</xdr:colOff>
      <xdr:row>0</xdr:row>
      <xdr:rowOff>91030</xdr:rowOff>
    </xdr:from>
    <xdr:to>
      <xdr:col>0</xdr:col>
      <xdr:colOff>2234453</xdr:colOff>
      <xdr:row>3</xdr:row>
      <xdr:rowOff>114300</xdr:rowOff>
    </xdr:to>
    <xdr:sp macro="" textlink="">
      <xdr:nvSpPr>
        <xdr:cNvPr id="2" name="Freeform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EditPoints="1"/>
        </xdr:cNvSpPr>
      </xdr:nvSpPr>
      <xdr:spPr bwMode="auto">
        <a:xfrm>
          <a:off x="941116" y="91030"/>
          <a:ext cx="1293337" cy="509045"/>
        </a:xfrm>
        <a:custGeom>
          <a:avLst/>
          <a:gdLst>
            <a:gd name="T0" fmla="*/ 8848 w 16380"/>
            <a:gd name="T1" fmla="*/ 202 h 6447"/>
            <a:gd name="T2" fmla="*/ 8165 w 16380"/>
            <a:gd name="T3" fmla="*/ 235 h 6447"/>
            <a:gd name="T4" fmla="*/ 8190 w 16380"/>
            <a:gd name="T5" fmla="*/ 6447 h 6447"/>
            <a:gd name="T6" fmla="*/ 16264 w 16380"/>
            <a:gd name="T7" fmla="*/ 3105 h 6447"/>
            <a:gd name="T8" fmla="*/ 16291 w 16380"/>
            <a:gd name="T9" fmla="*/ 2393 h 6447"/>
            <a:gd name="T10" fmla="*/ 15060 w 16380"/>
            <a:gd name="T11" fmla="*/ 2670 h 6447"/>
            <a:gd name="T12" fmla="*/ 14020 w 16380"/>
            <a:gd name="T13" fmla="*/ 1744 h 6447"/>
            <a:gd name="T14" fmla="*/ 14981 w 16380"/>
            <a:gd name="T15" fmla="*/ 1505 h 6447"/>
            <a:gd name="T16" fmla="*/ 14908 w 16380"/>
            <a:gd name="T17" fmla="*/ 971 h 6447"/>
            <a:gd name="T18" fmla="*/ 13591 w 16380"/>
            <a:gd name="T19" fmla="*/ 1246 h 6447"/>
            <a:gd name="T20" fmla="*/ 13422 w 16380"/>
            <a:gd name="T21" fmla="*/ 2301 h 6447"/>
            <a:gd name="T22" fmla="*/ 14663 w 16380"/>
            <a:gd name="T23" fmla="*/ 3273 h 6447"/>
            <a:gd name="T24" fmla="*/ 13983 w 16380"/>
            <a:gd name="T25" fmla="*/ 3688 h 6447"/>
            <a:gd name="T26" fmla="*/ 13339 w 16380"/>
            <a:gd name="T27" fmla="*/ 3891 h 6447"/>
            <a:gd name="T28" fmla="*/ 10447 w 16380"/>
            <a:gd name="T29" fmla="*/ 5248 h 6447"/>
            <a:gd name="T30" fmla="*/ 2708 w 16380"/>
            <a:gd name="T31" fmla="*/ 4205 h 6447"/>
            <a:gd name="T32" fmla="*/ 3596 w 16380"/>
            <a:gd name="T33" fmla="*/ 3159 h 6447"/>
            <a:gd name="T34" fmla="*/ 2680 w 16380"/>
            <a:gd name="T35" fmla="*/ 1851 h 6447"/>
            <a:gd name="T36" fmla="*/ 1939 w 16380"/>
            <a:gd name="T37" fmla="*/ 881 h 6447"/>
            <a:gd name="T38" fmla="*/ 3151 w 16380"/>
            <a:gd name="T39" fmla="*/ 641 h 6447"/>
            <a:gd name="T40" fmla="*/ 3363 w 16380"/>
            <a:gd name="T41" fmla="*/ 153 h 6447"/>
            <a:gd name="T42" fmla="*/ 1588 w 16380"/>
            <a:gd name="T43" fmla="*/ 250 h 6447"/>
            <a:gd name="T44" fmla="*/ 1081 w 16380"/>
            <a:gd name="T45" fmla="*/ 1285 h 6447"/>
            <a:gd name="T46" fmla="*/ 2531 w 16380"/>
            <a:gd name="T47" fmla="*/ 2626 h 6447"/>
            <a:gd name="T48" fmla="*/ 2621 w 16380"/>
            <a:gd name="T49" fmla="*/ 3480 h 6447"/>
            <a:gd name="T50" fmla="*/ 1551 w 16380"/>
            <a:gd name="T51" fmla="*/ 3551 h 6447"/>
            <a:gd name="T52" fmla="*/ 47 w 16380"/>
            <a:gd name="T53" fmla="*/ 2385 h 6447"/>
            <a:gd name="T54" fmla="*/ 184 w 16380"/>
            <a:gd name="T55" fmla="*/ 3200 h 6447"/>
            <a:gd name="T56" fmla="*/ 10206 w 16380"/>
            <a:gd name="T57" fmla="*/ 4211 h 6447"/>
            <a:gd name="T58" fmla="*/ 10614 w 16380"/>
            <a:gd name="T59" fmla="*/ 3686 h 6447"/>
            <a:gd name="T60" fmla="*/ 10030 w 16380"/>
            <a:gd name="T61" fmla="*/ 3531 h 6447"/>
            <a:gd name="T62" fmla="*/ 9878 w 16380"/>
            <a:gd name="T63" fmla="*/ 93 h 6447"/>
            <a:gd name="T64" fmla="*/ 9253 w 16380"/>
            <a:gd name="T65" fmla="*/ 283 h 6447"/>
            <a:gd name="T66" fmla="*/ 9908 w 16380"/>
            <a:gd name="T67" fmla="*/ 4209 h 6447"/>
            <a:gd name="T68" fmla="*/ 12170 w 16380"/>
            <a:gd name="T69" fmla="*/ 1401 h 6447"/>
            <a:gd name="T70" fmla="*/ 12191 w 16380"/>
            <a:gd name="T71" fmla="*/ 2258 h 6447"/>
            <a:gd name="T72" fmla="*/ 11496 w 16380"/>
            <a:gd name="T73" fmla="*/ 1792 h 6447"/>
            <a:gd name="T74" fmla="*/ 12227 w 16380"/>
            <a:gd name="T75" fmla="*/ 4210 h 6447"/>
            <a:gd name="T76" fmla="*/ 12846 w 16380"/>
            <a:gd name="T77" fmla="*/ 3674 h 6447"/>
            <a:gd name="T78" fmla="*/ 11692 w 16380"/>
            <a:gd name="T79" fmla="*/ 3500 h 6447"/>
            <a:gd name="T80" fmla="*/ 12523 w 16380"/>
            <a:gd name="T81" fmla="*/ 2715 h 6447"/>
            <a:gd name="T82" fmla="*/ 13076 w 16380"/>
            <a:gd name="T83" fmla="*/ 1513 h 6447"/>
            <a:gd name="T84" fmla="*/ 11454 w 16380"/>
            <a:gd name="T85" fmla="*/ 1095 h 6447"/>
            <a:gd name="T86" fmla="*/ 10591 w 16380"/>
            <a:gd name="T87" fmla="*/ 2691 h 6447"/>
            <a:gd name="T88" fmla="*/ 4038 w 16380"/>
            <a:gd name="T89" fmla="*/ 4142 h 6447"/>
            <a:gd name="T90" fmla="*/ 4581 w 16380"/>
            <a:gd name="T91" fmla="*/ 3731 h 6447"/>
            <a:gd name="T92" fmla="*/ 4934 w 16380"/>
            <a:gd name="T93" fmla="*/ 1523 h 6447"/>
            <a:gd name="T94" fmla="*/ 5405 w 16380"/>
            <a:gd name="T95" fmla="*/ 2024 h 6447"/>
            <a:gd name="T96" fmla="*/ 5672 w 16380"/>
            <a:gd name="T97" fmla="*/ 4160 h 6447"/>
            <a:gd name="T98" fmla="*/ 6215 w 16380"/>
            <a:gd name="T99" fmla="*/ 1962 h 6447"/>
            <a:gd name="T100" fmla="*/ 6818 w 16380"/>
            <a:gd name="T101" fmla="*/ 1540 h 6447"/>
            <a:gd name="T102" fmla="*/ 7011 w 16380"/>
            <a:gd name="T103" fmla="*/ 3919 h 6447"/>
            <a:gd name="T104" fmla="*/ 7682 w 16380"/>
            <a:gd name="T105" fmla="*/ 4087 h 6447"/>
            <a:gd name="T106" fmla="*/ 7560 w 16380"/>
            <a:gd name="T107" fmla="*/ 1280 h 6447"/>
            <a:gd name="T108" fmla="*/ 6640 w 16380"/>
            <a:gd name="T109" fmla="*/ 982 h 6447"/>
            <a:gd name="T110" fmla="*/ 5658 w 16380"/>
            <a:gd name="T111" fmla="*/ 1020 h 6447"/>
            <a:gd name="T112" fmla="*/ 4573 w 16380"/>
            <a:gd name="T113" fmla="*/ 1249 h 6447"/>
            <a:gd name="T114" fmla="*/ 3971 w 16380"/>
            <a:gd name="T115" fmla="*/ 1097 h 6447"/>
            <a:gd name="T116" fmla="*/ 3920 w 16380"/>
            <a:gd name="T117" fmla="*/ 4064 h 6447"/>
            <a:gd name="T118" fmla="*/ 8193 w 16380"/>
            <a:gd name="T119" fmla="*/ 1174 h 6447"/>
            <a:gd name="T120" fmla="*/ 8310 w 16380"/>
            <a:gd name="T121" fmla="*/ 4128 h 6447"/>
            <a:gd name="T122" fmla="*/ 8882 w 16380"/>
            <a:gd name="T123" fmla="*/ 3860 h 644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16380" h="6447">
              <a:moveTo>
                <a:pt x="8517" y="792"/>
              </a:moveTo>
              <a:lnTo>
                <a:pt x="8536" y="792"/>
              </a:lnTo>
              <a:lnTo>
                <a:pt x="8557" y="790"/>
              </a:lnTo>
              <a:lnTo>
                <a:pt x="8576" y="788"/>
              </a:lnTo>
              <a:lnTo>
                <a:pt x="8594" y="783"/>
              </a:lnTo>
              <a:lnTo>
                <a:pt x="8614" y="779"/>
              </a:lnTo>
              <a:lnTo>
                <a:pt x="8632" y="774"/>
              </a:lnTo>
              <a:lnTo>
                <a:pt x="8650" y="768"/>
              </a:lnTo>
              <a:lnTo>
                <a:pt x="8667" y="761"/>
              </a:lnTo>
              <a:lnTo>
                <a:pt x="8684" y="754"/>
              </a:lnTo>
              <a:lnTo>
                <a:pt x="8702" y="745"/>
              </a:lnTo>
              <a:lnTo>
                <a:pt x="8717" y="735"/>
              </a:lnTo>
              <a:lnTo>
                <a:pt x="8734" y="725"/>
              </a:lnTo>
              <a:lnTo>
                <a:pt x="8749" y="715"/>
              </a:lnTo>
              <a:lnTo>
                <a:pt x="8763" y="703"/>
              </a:lnTo>
              <a:lnTo>
                <a:pt x="8778" y="690"/>
              </a:lnTo>
              <a:lnTo>
                <a:pt x="8791" y="678"/>
              </a:lnTo>
              <a:lnTo>
                <a:pt x="8804" y="665"/>
              </a:lnTo>
              <a:lnTo>
                <a:pt x="8817" y="650"/>
              </a:lnTo>
              <a:lnTo>
                <a:pt x="8828" y="636"/>
              </a:lnTo>
              <a:lnTo>
                <a:pt x="8838" y="621"/>
              </a:lnTo>
              <a:lnTo>
                <a:pt x="8848" y="604"/>
              </a:lnTo>
              <a:lnTo>
                <a:pt x="8857" y="588"/>
              </a:lnTo>
              <a:lnTo>
                <a:pt x="8867" y="571"/>
              </a:lnTo>
              <a:lnTo>
                <a:pt x="8874" y="554"/>
              </a:lnTo>
              <a:lnTo>
                <a:pt x="8881" y="537"/>
              </a:lnTo>
              <a:lnTo>
                <a:pt x="8887" y="518"/>
              </a:lnTo>
              <a:lnTo>
                <a:pt x="8892" y="500"/>
              </a:lnTo>
              <a:lnTo>
                <a:pt x="8897" y="481"/>
              </a:lnTo>
              <a:lnTo>
                <a:pt x="8900" y="462"/>
              </a:lnTo>
              <a:lnTo>
                <a:pt x="8903" y="442"/>
              </a:lnTo>
              <a:lnTo>
                <a:pt x="8905" y="423"/>
              </a:lnTo>
              <a:lnTo>
                <a:pt x="8905" y="402"/>
              </a:lnTo>
              <a:lnTo>
                <a:pt x="8905" y="383"/>
              </a:lnTo>
              <a:lnTo>
                <a:pt x="8903" y="364"/>
              </a:lnTo>
              <a:lnTo>
                <a:pt x="8900" y="344"/>
              </a:lnTo>
              <a:lnTo>
                <a:pt x="8897" y="325"/>
              </a:lnTo>
              <a:lnTo>
                <a:pt x="8892" y="306"/>
              </a:lnTo>
              <a:lnTo>
                <a:pt x="8887" y="288"/>
              </a:lnTo>
              <a:lnTo>
                <a:pt x="8881" y="269"/>
              </a:lnTo>
              <a:lnTo>
                <a:pt x="8874" y="252"/>
              </a:lnTo>
              <a:lnTo>
                <a:pt x="8867" y="235"/>
              </a:lnTo>
              <a:lnTo>
                <a:pt x="8857" y="218"/>
              </a:lnTo>
              <a:lnTo>
                <a:pt x="8848" y="202"/>
              </a:lnTo>
              <a:lnTo>
                <a:pt x="8838" y="185"/>
              </a:lnTo>
              <a:lnTo>
                <a:pt x="8828" y="170"/>
              </a:lnTo>
              <a:lnTo>
                <a:pt x="8817" y="156"/>
              </a:lnTo>
              <a:lnTo>
                <a:pt x="8804" y="141"/>
              </a:lnTo>
              <a:lnTo>
                <a:pt x="8791" y="128"/>
              </a:lnTo>
              <a:lnTo>
                <a:pt x="8778" y="116"/>
              </a:lnTo>
              <a:lnTo>
                <a:pt x="8763" y="103"/>
              </a:lnTo>
              <a:lnTo>
                <a:pt x="8749" y="91"/>
              </a:lnTo>
              <a:lnTo>
                <a:pt x="8734" y="81"/>
              </a:lnTo>
              <a:lnTo>
                <a:pt x="8717" y="71"/>
              </a:lnTo>
              <a:lnTo>
                <a:pt x="8702" y="61"/>
              </a:lnTo>
              <a:lnTo>
                <a:pt x="8684" y="52"/>
              </a:lnTo>
              <a:lnTo>
                <a:pt x="8667" y="45"/>
              </a:lnTo>
              <a:lnTo>
                <a:pt x="8650" y="38"/>
              </a:lnTo>
              <a:lnTo>
                <a:pt x="8632" y="32"/>
              </a:lnTo>
              <a:lnTo>
                <a:pt x="8614" y="27"/>
              </a:lnTo>
              <a:lnTo>
                <a:pt x="8594" y="23"/>
              </a:lnTo>
              <a:lnTo>
                <a:pt x="8576" y="18"/>
              </a:lnTo>
              <a:lnTo>
                <a:pt x="8557" y="16"/>
              </a:lnTo>
              <a:lnTo>
                <a:pt x="8536" y="14"/>
              </a:lnTo>
              <a:lnTo>
                <a:pt x="8517" y="14"/>
              </a:lnTo>
              <a:lnTo>
                <a:pt x="8496" y="14"/>
              </a:lnTo>
              <a:lnTo>
                <a:pt x="8477" y="16"/>
              </a:lnTo>
              <a:lnTo>
                <a:pt x="8457" y="18"/>
              </a:lnTo>
              <a:lnTo>
                <a:pt x="8438" y="23"/>
              </a:lnTo>
              <a:lnTo>
                <a:pt x="8419" y="27"/>
              </a:lnTo>
              <a:lnTo>
                <a:pt x="8401" y="32"/>
              </a:lnTo>
              <a:lnTo>
                <a:pt x="8382" y="38"/>
              </a:lnTo>
              <a:lnTo>
                <a:pt x="8365" y="45"/>
              </a:lnTo>
              <a:lnTo>
                <a:pt x="8348" y="52"/>
              </a:lnTo>
              <a:lnTo>
                <a:pt x="8331" y="61"/>
              </a:lnTo>
              <a:lnTo>
                <a:pt x="8315" y="71"/>
              </a:lnTo>
              <a:lnTo>
                <a:pt x="8299" y="81"/>
              </a:lnTo>
              <a:lnTo>
                <a:pt x="8283" y="91"/>
              </a:lnTo>
              <a:lnTo>
                <a:pt x="8269" y="102"/>
              </a:lnTo>
              <a:lnTo>
                <a:pt x="8254" y="115"/>
              </a:lnTo>
              <a:lnTo>
                <a:pt x="8241" y="128"/>
              </a:lnTo>
              <a:lnTo>
                <a:pt x="8229" y="141"/>
              </a:lnTo>
              <a:lnTo>
                <a:pt x="8217" y="156"/>
              </a:lnTo>
              <a:lnTo>
                <a:pt x="8204" y="170"/>
              </a:lnTo>
              <a:lnTo>
                <a:pt x="8194" y="185"/>
              </a:lnTo>
              <a:lnTo>
                <a:pt x="8184" y="201"/>
              </a:lnTo>
              <a:lnTo>
                <a:pt x="8175" y="217"/>
              </a:lnTo>
              <a:lnTo>
                <a:pt x="8165" y="235"/>
              </a:lnTo>
              <a:lnTo>
                <a:pt x="8158" y="252"/>
              </a:lnTo>
              <a:lnTo>
                <a:pt x="8151" y="269"/>
              </a:lnTo>
              <a:lnTo>
                <a:pt x="8145" y="287"/>
              </a:lnTo>
              <a:lnTo>
                <a:pt x="8140" y="305"/>
              </a:lnTo>
              <a:lnTo>
                <a:pt x="8136" y="325"/>
              </a:lnTo>
              <a:lnTo>
                <a:pt x="8132" y="344"/>
              </a:lnTo>
              <a:lnTo>
                <a:pt x="8130" y="364"/>
              </a:lnTo>
              <a:lnTo>
                <a:pt x="8129" y="383"/>
              </a:lnTo>
              <a:lnTo>
                <a:pt x="8128" y="402"/>
              </a:lnTo>
              <a:lnTo>
                <a:pt x="8129" y="423"/>
              </a:lnTo>
              <a:lnTo>
                <a:pt x="8130" y="442"/>
              </a:lnTo>
              <a:lnTo>
                <a:pt x="8132" y="462"/>
              </a:lnTo>
              <a:lnTo>
                <a:pt x="8136" y="481"/>
              </a:lnTo>
              <a:lnTo>
                <a:pt x="8140" y="500"/>
              </a:lnTo>
              <a:lnTo>
                <a:pt x="8145" y="518"/>
              </a:lnTo>
              <a:lnTo>
                <a:pt x="8151" y="537"/>
              </a:lnTo>
              <a:lnTo>
                <a:pt x="8158" y="554"/>
              </a:lnTo>
              <a:lnTo>
                <a:pt x="8165" y="571"/>
              </a:lnTo>
              <a:lnTo>
                <a:pt x="8175" y="588"/>
              </a:lnTo>
              <a:lnTo>
                <a:pt x="8184" y="604"/>
              </a:lnTo>
              <a:lnTo>
                <a:pt x="8194" y="621"/>
              </a:lnTo>
              <a:lnTo>
                <a:pt x="8204" y="636"/>
              </a:lnTo>
              <a:lnTo>
                <a:pt x="8217" y="650"/>
              </a:lnTo>
              <a:lnTo>
                <a:pt x="8229" y="665"/>
              </a:lnTo>
              <a:lnTo>
                <a:pt x="8241" y="678"/>
              </a:lnTo>
              <a:lnTo>
                <a:pt x="8254" y="690"/>
              </a:lnTo>
              <a:lnTo>
                <a:pt x="8269" y="703"/>
              </a:lnTo>
              <a:lnTo>
                <a:pt x="8284" y="715"/>
              </a:lnTo>
              <a:lnTo>
                <a:pt x="8299" y="725"/>
              </a:lnTo>
              <a:lnTo>
                <a:pt x="8315" y="735"/>
              </a:lnTo>
              <a:lnTo>
                <a:pt x="8331" y="745"/>
              </a:lnTo>
              <a:lnTo>
                <a:pt x="8348" y="754"/>
              </a:lnTo>
              <a:lnTo>
                <a:pt x="8365" y="761"/>
              </a:lnTo>
              <a:lnTo>
                <a:pt x="8382" y="768"/>
              </a:lnTo>
              <a:lnTo>
                <a:pt x="8401" y="774"/>
              </a:lnTo>
              <a:lnTo>
                <a:pt x="8419" y="779"/>
              </a:lnTo>
              <a:lnTo>
                <a:pt x="8438" y="783"/>
              </a:lnTo>
              <a:lnTo>
                <a:pt x="8457" y="788"/>
              </a:lnTo>
              <a:lnTo>
                <a:pt x="8477" y="790"/>
              </a:lnTo>
              <a:lnTo>
                <a:pt x="8496" y="792"/>
              </a:lnTo>
              <a:lnTo>
                <a:pt x="8517" y="792"/>
              </a:lnTo>
              <a:close/>
              <a:moveTo>
                <a:pt x="8173" y="6447"/>
              </a:moveTo>
              <a:lnTo>
                <a:pt x="8190" y="6447"/>
              </a:lnTo>
              <a:lnTo>
                <a:pt x="8190" y="6447"/>
              </a:lnTo>
              <a:lnTo>
                <a:pt x="8190" y="6447"/>
              </a:lnTo>
              <a:lnTo>
                <a:pt x="8208" y="6447"/>
              </a:lnTo>
              <a:lnTo>
                <a:pt x="8654" y="6438"/>
              </a:lnTo>
              <a:lnTo>
                <a:pt x="9089" y="6411"/>
              </a:lnTo>
              <a:lnTo>
                <a:pt x="9512" y="6369"/>
              </a:lnTo>
              <a:lnTo>
                <a:pt x="9924" y="6313"/>
              </a:lnTo>
              <a:lnTo>
                <a:pt x="10326" y="6243"/>
              </a:lnTo>
              <a:lnTo>
                <a:pt x="10715" y="6161"/>
              </a:lnTo>
              <a:lnTo>
                <a:pt x="11092" y="6068"/>
              </a:lnTo>
              <a:lnTo>
                <a:pt x="11458" y="5965"/>
              </a:lnTo>
              <a:lnTo>
                <a:pt x="11811" y="5853"/>
              </a:lnTo>
              <a:lnTo>
                <a:pt x="12152" y="5732"/>
              </a:lnTo>
              <a:lnTo>
                <a:pt x="12480" y="5605"/>
              </a:lnTo>
              <a:lnTo>
                <a:pt x="12795" y="5473"/>
              </a:lnTo>
              <a:lnTo>
                <a:pt x="13097" y="5336"/>
              </a:lnTo>
              <a:lnTo>
                <a:pt x="13386" y="5195"/>
              </a:lnTo>
              <a:lnTo>
                <a:pt x="13660" y="5052"/>
              </a:lnTo>
              <a:lnTo>
                <a:pt x="13922" y="4909"/>
              </a:lnTo>
              <a:lnTo>
                <a:pt x="14170" y="4764"/>
              </a:lnTo>
              <a:lnTo>
                <a:pt x="14402" y="4621"/>
              </a:lnTo>
              <a:lnTo>
                <a:pt x="14621" y="4480"/>
              </a:lnTo>
              <a:lnTo>
                <a:pt x="14826" y="4341"/>
              </a:lnTo>
              <a:lnTo>
                <a:pt x="15015" y="4208"/>
              </a:lnTo>
              <a:lnTo>
                <a:pt x="15190" y="4079"/>
              </a:lnTo>
              <a:lnTo>
                <a:pt x="15350" y="3957"/>
              </a:lnTo>
              <a:lnTo>
                <a:pt x="15494" y="3844"/>
              </a:lnTo>
              <a:lnTo>
                <a:pt x="15622" y="3738"/>
              </a:lnTo>
              <a:lnTo>
                <a:pt x="15735" y="3642"/>
              </a:lnTo>
              <a:lnTo>
                <a:pt x="15832" y="3557"/>
              </a:lnTo>
              <a:lnTo>
                <a:pt x="15913" y="3484"/>
              </a:lnTo>
              <a:lnTo>
                <a:pt x="15977" y="3425"/>
              </a:lnTo>
              <a:lnTo>
                <a:pt x="16025" y="3380"/>
              </a:lnTo>
              <a:lnTo>
                <a:pt x="16055" y="3349"/>
              </a:lnTo>
              <a:lnTo>
                <a:pt x="16069" y="3336"/>
              </a:lnTo>
              <a:lnTo>
                <a:pt x="16109" y="3297"/>
              </a:lnTo>
              <a:lnTo>
                <a:pt x="16146" y="3258"/>
              </a:lnTo>
              <a:lnTo>
                <a:pt x="16163" y="3239"/>
              </a:lnTo>
              <a:lnTo>
                <a:pt x="16180" y="3220"/>
              </a:lnTo>
              <a:lnTo>
                <a:pt x="16196" y="3200"/>
              </a:lnTo>
              <a:lnTo>
                <a:pt x="16211" y="3182"/>
              </a:lnTo>
              <a:lnTo>
                <a:pt x="16225" y="3163"/>
              </a:lnTo>
              <a:lnTo>
                <a:pt x="16239" y="3143"/>
              </a:lnTo>
              <a:lnTo>
                <a:pt x="16252" y="3125"/>
              </a:lnTo>
              <a:lnTo>
                <a:pt x="16264" y="3105"/>
              </a:lnTo>
              <a:lnTo>
                <a:pt x="16276" y="3086"/>
              </a:lnTo>
              <a:lnTo>
                <a:pt x="16287" y="3067"/>
              </a:lnTo>
              <a:lnTo>
                <a:pt x="16297" y="3048"/>
              </a:lnTo>
              <a:lnTo>
                <a:pt x="16306" y="3028"/>
              </a:lnTo>
              <a:lnTo>
                <a:pt x="16316" y="3009"/>
              </a:lnTo>
              <a:lnTo>
                <a:pt x="16324" y="2988"/>
              </a:lnTo>
              <a:lnTo>
                <a:pt x="16331" y="2969"/>
              </a:lnTo>
              <a:lnTo>
                <a:pt x="16338" y="2950"/>
              </a:lnTo>
              <a:lnTo>
                <a:pt x="16345" y="2929"/>
              </a:lnTo>
              <a:lnTo>
                <a:pt x="16350" y="2909"/>
              </a:lnTo>
              <a:lnTo>
                <a:pt x="16356" y="2888"/>
              </a:lnTo>
              <a:lnTo>
                <a:pt x="16361" y="2868"/>
              </a:lnTo>
              <a:lnTo>
                <a:pt x="16365" y="2846"/>
              </a:lnTo>
              <a:lnTo>
                <a:pt x="16369" y="2826"/>
              </a:lnTo>
              <a:lnTo>
                <a:pt x="16372" y="2804"/>
              </a:lnTo>
              <a:lnTo>
                <a:pt x="16375" y="2783"/>
              </a:lnTo>
              <a:lnTo>
                <a:pt x="16378" y="2738"/>
              </a:lnTo>
              <a:lnTo>
                <a:pt x="16380" y="2692"/>
              </a:lnTo>
              <a:lnTo>
                <a:pt x="16380" y="2685"/>
              </a:lnTo>
              <a:lnTo>
                <a:pt x="16380" y="2674"/>
              </a:lnTo>
              <a:lnTo>
                <a:pt x="16380" y="2664"/>
              </a:lnTo>
              <a:lnTo>
                <a:pt x="16380" y="2629"/>
              </a:lnTo>
              <a:lnTo>
                <a:pt x="16379" y="2595"/>
              </a:lnTo>
              <a:lnTo>
                <a:pt x="16378" y="2562"/>
              </a:lnTo>
              <a:lnTo>
                <a:pt x="16376" y="2532"/>
              </a:lnTo>
              <a:lnTo>
                <a:pt x="16374" y="2502"/>
              </a:lnTo>
              <a:lnTo>
                <a:pt x="16371" y="2474"/>
              </a:lnTo>
              <a:lnTo>
                <a:pt x="16368" y="2447"/>
              </a:lnTo>
              <a:lnTo>
                <a:pt x="16365" y="2422"/>
              </a:lnTo>
              <a:lnTo>
                <a:pt x="16364" y="2416"/>
              </a:lnTo>
              <a:lnTo>
                <a:pt x="16362" y="2410"/>
              </a:lnTo>
              <a:lnTo>
                <a:pt x="16359" y="2404"/>
              </a:lnTo>
              <a:lnTo>
                <a:pt x="16354" y="2399"/>
              </a:lnTo>
              <a:lnTo>
                <a:pt x="16350" y="2394"/>
              </a:lnTo>
              <a:lnTo>
                <a:pt x="16345" y="2390"/>
              </a:lnTo>
              <a:lnTo>
                <a:pt x="16339" y="2387"/>
              </a:lnTo>
              <a:lnTo>
                <a:pt x="16333" y="2385"/>
              </a:lnTo>
              <a:lnTo>
                <a:pt x="16327" y="2383"/>
              </a:lnTo>
              <a:lnTo>
                <a:pt x="16321" y="2383"/>
              </a:lnTo>
              <a:lnTo>
                <a:pt x="16314" y="2383"/>
              </a:lnTo>
              <a:lnTo>
                <a:pt x="16308" y="2384"/>
              </a:lnTo>
              <a:lnTo>
                <a:pt x="16302" y="2386"/>
              </a:lnTo>
              <a:lnTo>
                <a:pt x="16296" y="2389"/>
              </a:lnTo>
              <a:lnTo>
                <a:pt x="16291" y="2393"/>
              </a:lnTo>
              <a:lnTo>
                <a:pt x="16286" y="2398"/>
              </a:lnTo>
              <a:lnTo>
                <a:pt x="16284" y="2400"/>
              </a:lnTo>
              <a:lnTo>
                <a:pt x="16279" y="2406"/>
              </a:lnTo>
              <a:lnTo>
                <a:pt x="16268" y="2416"/>
              </a:lnTo>
              <a:lnTo>
                <a:pt x="16254" y="2431"/>
              </a:lnTo>
              <a:lnTo>
                <a:pt x="16236" y="2450"/>
              </a:lnTo>
              <a:lnTo>
                <a:pt x="16213" y="2471"/>
              </a:lnTo>
              <a:lnTo>
                <a:pt x="16188" y="2498"/>
              </a:lnTo>
              <a:lnTo>
                <a:pt x="16157" y="2527"/>
              </a:lnTo>
              <a:lnTo>
                <a:pt x="16122" y="2560"/>
              </a:lnTo>
              <a:lnTo>
                <a:pt x="16083" y="2596"/>
              </a:lnTo>
              <a:lnTo>
                <a:pt x="16040" y="2635"/>
              </a:lnTo>
              <a:lnTo>
                <a:pt x="15994" y="2677"/>
              </a:lnTo>
              <a:lnTo>
                <a:pt x="15943" y="2721"/>
              </a:lnTo>
              <a:lnTo>
                <a:pt x="15889" y="2768"/>
              </a:lnTo>
              <a:lnTo>
                <a:pt x="15829" y="2818"/>
              </a:lnTo>
              <a:lnTo>
                <a:pt x="15767" y="2871"/>
              </a:lnTo>
              <a:lnTo>
                <a:pt x="15720" y="2910"/>
              </a:lnTo>
              <a:lnTo>
                <a:pt x="15671" y="2950"/>
              </a:lnTo>
              <a:lnTo>
                <a:pt x="15619" y="2989"/>
              </a:lnTo>
              <a:lnTo>
                <a:pt x="15566" y="3031"/>
              </a:lnTo>
              <a:lnTo>
                <a:pt x="15511" y="3074"/>
              </a:lnTo>
              <a:lnTo>
                <a:pt x="15455" y="3118"/>
              </a:lnTo>
              <a:lnTo>
                <a:pt x="15395" y="3162"/>
              </a:lnTo>
              <a:lnTo>
                <a:pt x="15334" y="3207"/>
              </a:lnTo>
              <a:lnTo>
                <a:pt x="15331" y="3172"/>
              </a:lnTo>
              <a:lnTo>
                <a:pt x="15326" y="3137"/>
              </a:lnTo>
              <a:lnTo>
                <a:pt x="15319" y="3103"/>
              </a:lnTo>
              <a:lnTo>
                <a:pt x="15312" y="3070"/>
              </a:lnTo>
              <a:lnTo>
                <a:pt x="15303" y="3038"/>
              </a:lnTo>
              <a:lnTo>
                <a:pt x="15293" y="3006"/>
              </a:lnTo>
              <a:lnTo>
                <a:pt x="15282" y="2975"/>
              </a:lnTo>
              <a:lnTo>
                <a:pt x="15269" y="2945"/>
              </a:lnTo>
              <a:lnTo>
                <a:pt x="15255" y="2916"/>
              </a:lnTo>
              <a:lnTo>
                <a:pt x="15240" y="2888"/>
              </a:lnTo>
              <a:lnTo>
                <a:pt x="15223" y="2860"/>
              </a:lnTo>
              <a:lnTo>
                <a:pt x="15206" y="2834"/>
              </a:lnTo>
              <a:lnTo>
                <a:pt x="15188" y="2808"/>
              </a:lnTo>
              <a:lnTo>
                <a:pt x="15169" y="2784"/>
              </a:lnTo>
              <a:lnTo>
                <a:pt x="15148" y="2759"/>
              </a:lnTo>
              <a:lnTo>
                <a:pt x="15128" y="2737"/>
              </a:lnTo>
              <a:lnTo>
                <a:pt x="15106" y="2713"/>
              </a:lnTo>
              <a:lnTo>
                <a:pt x="15084" y="2691"/>
              </a:lnTo>
              <a:lnTo>
                <a:pt x="15060" y="2670"/>
              </a:lnTo>
              <a:lnTo>
                <a:pt x="15037" y="2649"/>
              </a:lnTo>
              <a:lnTo>
                <a:pt x="15001" y="2620"/>
              </a:lnTo>
              <a:lnTo>
                <a:pt x="14963" y="2591"/>
              </a:lnTo>
              <a:lnTo>
                <a:pt x="14924" y="2564"/>
              </a:lnTo>
              <a:lnTo>
                <a:pt x="14885" y="2538"/>
              </a:lnTo>
              <a:lnTo>
                <a:pt x="14844" y="2512"/>
              </a:lnTo>
              <a:lnTo>
                <a:pt x="14804" y="2488"/>
              </a:lnTo>
              <a:lnTo>
                <a:pt x="14762" y="2463"/>
              </a:lnTo>
              <a:lnTo>
                <a:pt x="14722" y="2440"/>
              </a:lnTo>
              <a:lnTo>
                <a:pt x="14639" y="2394"/>
              </a:lnTo>
              <a:lnTo>
                <a:pt x="14556" y="2351"/>
              </a:lnTo>
              <a:lnTo>
                <a:pt x="14476" y="2307"/>
              </a:lnTo>
              <a:lnTo>
                <a:pt x="14398" y="2264"/>
              </a:lnTo>
              <a:lnTo>
                <a:pt x="14361" y="2243"/>
              </a:lnTo>
              <a:lnTo>
                <a:pt x="14324" y="2221"/>
              </a:lnTo>
              <a:lnTo>
                <a:pt x="14290" y="2199"/>
              </a:lnTo>
              <a:lnTo>
                <a:pt x="14257" y="2176"/>
              </a:lnTo>
              <a:lnTo>
                <a:pt x="14225" y="2153"/>
              </a:lnTo>
              <a:lnTo>
                <a:pt x="14195" y="2129"/>
              </a:lnTo>
              <a:lnTo>
                <a:pt x="14168" y="2105"/>
              </a:lnTo>
              <a:lnTo>
                <a:pt x="14142" y="2080"/>
              </a:lnTo>
              <a:lnTo>
                <a:pt x="14130" y="2067"/>
              </a:lnTo>
              <a:lnTo>
                <a:pt x="14118" y="2054"/>
              </a:lnTo>
              <a:lnTo>
                <a:pt x="14107" y="2041"/>
              </a:lnTo>
              <a:lnTo>
                <a:pt x="14097" y="2028"/>
              </a:lnTo>
              <a:lnTo>
                <a:pt x="14087" y="2014"/>
              </a:lnTo>
              <a:lnTo>
                <a:pt x="14078" y="2000"/>
              </a:lnTo>
              <a:lnTo>
                <a:pt x="14068" y="1987"/>
              </a:lnTo>
              <a:lnTo>
                <a:pt x="14061" y="1973"/>
              </a:lnTo>
              <a:lnTo>
                <a:pt x="14053" y="1958"/>
              </a:lnTo>
              <a:lnTo>
                <a:pt x="14047" y="1944"/>
              </a:lnTo>
              <a:lnTo>
                <a:pt x="14041" y="1928"/>
              </a:lnTo>
              <a:lnTo>
                <a:pt x="14035" y="1913"/>
              </a:lnTo>
              <a:lnTo>
                <a:pt x="14030" y="1898"/>
              </a:lnTo>
              <a:lnTo>
                <a:pt x="14026" y="1881"/>
              </a:lnTo>
              <a:lnTo>
                <a:pt x="14022" y="1865"/>
              </a:lnTo>
              <a:lnTo>
                <a:pt x="14019" y="1849"/>
              </a:lnTo>
              <a:lnTo>
                <a:pt x="14018" y="1835"/>
              </a:lnTo>
              <a:lnTo>
                <a:pt x="14017" y="1823"/>
              </a:lnTo>
              <a:lnTo>
                <a:pt x="14016" y="1810"/>
              </a:lnTo>
              <a:lnTo>
                <a:pt x="14016" y="1796"/>
              </a:lnTo>
              <a:lnTo>
                <a:pt x="14016" y="1779"/>
              </a:lnTo>
              <a:lnTo>
                <a:pt x="14017" y="1762"/>
              </a:lnTo>
              <a:lnTo>
                <a:pt x="14020" y="1744"/>
              </a:lnTo>
              <a:lnTo>
                <a:pt x="14022" y="1727"/>
              </a:lnTo>
              <a:lnTo>
                <a:pt x="14026" y="1709"/>
              </a:lnTo>
              <a:lnTo>
                <a:pt x="14032" y="1692"/>
              </a:lnTo>
              <a:lnTo>
                <a:pt x="14037" y="1674"/>
              </a:lnTo>
              <a:lnTo>
                <a:pt x="14044" y="1657"/>
              </a:lnTo>
              <a:lnTo>
                <a:pt x="14051" y="1641"/>
              </a:lnTo>
              <a:lnTo>
                <a:pt x="14059" y="1623"/>
              </a:lnTo>
              <a:lnTo>
                <a:pt x="14068" y="1607"/>
              </a:lnTo>
              <a:lnTo>
                <a:pt x="14079" y="1592"/>
              </a:lnTo>
              <a:lnTo>
                <a:pt x="14089" y="1576"/>
              </a:lnTo>
              <a:lnTo>
                <a:pt x="14101" y="1561"/>
              </a:lnTo>
              <a:lnTo>
                <a:pt x="14114" y="1546"/>
              </a:lnTo>
              <a:lnTo>
                <a:pt x="14128" y="1532"/>
              </a:lnTo>
              <a:lnTo>
                <a:pt x="14137" y="1524"/>
              </a:lnTo>
              <a:lnTo>
                <a:pt x="14147" y="1516"/>
              </a:lnTo>
              <a:lnTo>
                <a:pt x="14159" y="1507"/>
              </a:lnTo>
              <a:lnTo>
                <a:pt x="14173" y="1496"/>
              </a:lnTo>
              <a:lnTo>
                <a:pt x="14189" y="1487"/>
              </a:lnTo>
              <a:lnTo>
                <a:pt x="14207" y="1477"/>
              </a:lnTo>
              <a:lnTo>
                <a:pt x="14226" y="1467"/>
              </a:lnTo>
              <a:lnTo>
                <a:pt x="14247" y="1457"/>
              </a:lnTo>
              <a:lnTo>
                <a:pt x="14268" y="1448"/>
              </a:lnTo>
              <a:lnTo>
                <a:pt x="14292" y="1440"/>
              </a:lnTo>
              <a:lnTo>
                <a:pt x="14317" y="1433"/>
              </a:lnTo>
              <a:lnTo>
                <a:pt x="14344" y="1426"/>
              </a:lnTo>
              <a:lnTo>
                <a:pt x="14371" y="1420"/>
              </a:lnTo>
              <a:lnTo>
                <a:pt x="14401" y="1416"/>
              </a:lnTo>
              <a:lnTo>
                <a:pt x="14431" y="1413"/>
              </a:lnTo>
              <a:lnTo>
                <a:pt x="14463" y="1412"/>
              </a:lnTo>
              <a:lnTo>
                <a:pt x="14502" y="1413"/>
              </a:lnTo>
              <a:lnTo>
                <a:pt x="14541" y="1416"/>
              </a:lnTo>
              <a:lnTo>
                <a:pt x="14579" y="1422"/>
              </a:lnTo>
              <a:lnTo>
                <a:pt x="14616" y="1428"/>
              </a:lnTo>
              <a:lnTo>
                <a:pt x="14652" y="1435"/>
              </a:lnTo>
              <a:lnTo>
                <a:pt x="14687" y="1442"/>
              </a:lnTo>
              <a:lnTo>
                <a:pt x="14721" y="1451"/>
              </a:lnTo>
              <a:lnTo>
                <a:pt x="14753" y="1459"/>
              </a:lnTo>
              <a:lnTo>
                <a:pt x="14814" y="1477"/>
              </a:lnTo>
              <a:lnTo>
                <a:pt x="14869" y="1492"/>
              </a:lnTo>
              <a:lnTo>
                <a:pt x="14894" y="1497"/>
              </a:lnTo>
              <a:lnTo>
                <a:pt x="14917" y="1502"/>
              </a:lnTo>
              <a:lnTo>
                <a:pt x="14939" y="1505"/>
              </a:lnTo>
              <a:lnTo>
                <a:pt x="14959" y="1507"/>
              </a:lnTo>
              <a:lnTo>
                <a:pt x="14981" y="1505"/>
              </a:lnTo>
              <a:lnTo>
                <a:pt x="15001" y="1503"/>
              </a:lnTo>
              <a:lnTo>
                <a:pt x="15021" y="1500"/>
              </a:lnTo>
              <a:lnTo>
                <a:pt x="15041" y="1495"/>
              </a:lnTo>
              <a:lnTo>
                <a:pt x="15060" y="1488"/>
              </a:lnTo>
              <a:lnTo>
                <a:pt x="15079" y="1481"/>
              </a:lnTo>
              <a:lnTo>
                <a:pt x="15096" y="1471"/>
              </a:lnTo>
              <a:lnTo>
                <a:pt x="15113" y="1460"/>
              </a:lnTo>
              <a:lnTo>
                <a:pt x="15128" y="1448"/>
              </a:lnTo>
              <a:lnTo>
                <a:pt x="15142" y="1435"/>
              </a:lnTo>
              <a:lnTo>
                <a:pt x="15156" y="1420"/>
              </a:lnTo>
              <a:lnTo>
                <a:pt x="15168" y="1404"/>
              </a:lnTo>
              <a:lnTo>
                <a:pt x="15178" y="1388"/>
              </a:lnTo>
              <a:lnTo>
                <a:pt x="15188" y="1369"/>
              </a:lnTo>
              <a:lnTo>
                <a:pt x="15196" y="1351"/>
              </a:lnTo>
              <a:lnTo>
                <a:pt x="15203" y="1330"/>
              </a:lnTo>
              <a:lnTo>
                <a:pt x="15207" y="1314"/>
              </a:lnTo>
              <a:lnTo>
                <a:pt x="15209" y="1298"/>
              </a:lnTo>
              <a:lnTo>
                <a:pt x="15211" y="1281"/>
              </a:lnTo>
              <a:lnTo>
                <a:pt x="15212" y="1264"/>
              </a:lnTo>
              <a:lnTo>
                <a:pt x="15211" y="1253"/>
              </a:lnTo>
              <a:lnTo>
                <a:pt x="15210" y="1240"/>
              </a:lnTo>
              <a:lnTo>
                <a:pt x="15209" y="1229"/>
              </a:lnTo>
              <a:lnTo>
                <a:pt x="15207" y="1218"/>
              </a:lnTo>
              <a:lnTo>
                <a:pt x="15204" y="1205"/>
              </a:lnTo>
              <a:lnTo>
                <a:pt x="15201" y="1194"/>
              </a:lnTo>
              <a:lnTo>
                <a:pt x="15198" y="1183"/>
              </a:lnTo>
              <a:lnTo>
                <a:pt x="15192" y="1172"/>
              </a:lnTo>
              <a:lnTo>
                <a:pt x="15188" y="1161"/>
              </a:lnTo>
              <a:lnTo>
                <a:pt x="15183" y="1150"/>
              </a:lnTo>
              <a:lnTo>
                <a:pt x="15177" y="1140"/>
              </a:lnTo>
              <a:lnTo>
                <a:pt x="15171" y="1130"/>
              </a:lnTo>
              <a:lnTo>
                <a:pt x="15157" y="1109"/>
              </a:lnTo>
              <a:lnTo>
                <a:pt x="15141" y="1090"/>
              </a:lnTo>
              <a:lnTo>
                <a:pt x="15124" y="1072"/>
              </a:lnTo>
              <a:lnTo>
                <a:pt x="15104" y="1055"/>
              </a:lnTo>
              <a:lnTo>
                <a:pt x="15084" y="1040"/>
              </a:lnTo>
              <a:lnTo>
                <a:pt x="15062" y="1025"/>
              </a:lnTo>
              <a:lnTo>
                <a:pt x="15040" y="1013"/>
              </a:lnTo>
              <a:lnTo>
                <a:pt x="15015" y="1002"/>
              </a:lnTo>
              <a:lnTo>
                <a:pt x="14990" y="992"/>
              </a:lnTo>
              <a:lnTo>
                <a:pt x="14964" y="984"/>
              </a:lnTo>
              <a:lnTo>
                <a:pt x="14958" y="982"/>
              </a:lnTo>
              <a:lnTo>
                <a:pt x="14940" y="978"/>
              </a:lnTo>
              <a:lnTo>
                <a:pt x="14908" y="971"/>
              </a:lnTo>
              <a:lnTo>
                <a:pt x="14865" y="963"/>
              </a:lnTo>
              <a:lnTo>
                <a:pt x="14838" y="959"/>
              </a:lnTo>
              <a:lnTo>
                <a:pt x="14809" y="955"/>
              </a:lnTo>
              <a:lnTo>
                <a:pt x="14776" y="950"/>
              </a:lnTo>
              <a:lnTo>
                <a:pt x="14739" y="947"/>
              </a:lnTo>
              <a:lnTo>
                <a:pt x="14700" y="944"/>
              </a:lnTo>
              <a:lnTo>
                <a:pt x="14657" y="942"/>
              </a:lnTo>
              <a:lnTo>
                <a:pt x="14611" y="941"/>
              </a:lnTo>
              <a:lnTo>
                <a:pt x="14561" y="941"/>
              </a:lnTo>
              <a:lnTo>
                <a:pt x="14526" y="941"/>
              </a:lnTo>
              <a:lnTo>
                <a:pt x="14491" y="942"/>
              </a:lnTo>
              <a:lnTo>
                <a:pt x="14456" y="943"/>
              </a:lnTo>
              <a:lnTo>
                <a:pt x="14422" y="945"/>
              </a:lnTo>
              <a:lnTo>
                <a:pt x="14388" y="947"/>
              </a:lnTo>
              <a:lnTo>
                <a:pt x="14355" y="950"/>
              </a:lnTo>
              <a:lnTo>
                <a:pt x="14322" y="955"/>
              </a:lnTo>
              <a:lnTo>
                <a:pt x="14290" y="959"/>
              </a:lnTo>
              <a:lnTo>
                <a:pt x="14258" y="963"/>
              </a:lnTo>
              <a:lnTo>
                <a:pt x="14226" y="968"/>
              </a:lnTo>
              <a:lnTo>
                <a:pt x="14194" y="973"/>
              </a:lnTo>
              <a:lnTo>
                <a:pt x="14164" y="979"/>
              </a:lnTo>
              <a:lnTo>
                <a:pt x="14134" y="986"/>
              </a:lnTo>
              <a:lnTo>
                <a:pt x="14103" y="993"/>
              </a:lnTo>
              <a:lnTo>
                <a:pt x="14075" y="1001"/>
              </a:lnTo>
              <a:lnTo>
                <a:pt x="14046" y="1009"/>
              </a:lnTo>
              <a:lnTo>
                <a:pt x="14017" y="1017"/>
              </a:lnTo>
              <a:lnTo>
                <a:pt x="13990" y="1026"/>
              </a:lnTo>
              <a:lnTo>
                <a:pt x="13962" y="1035"/>
              </a:lnTo>
              <a:lnTo>
                <a:pt x="13934" y="1046"/>
              </a:lnTo>
              <a:lnTo>
                <a:pt x="13908" y="1056"/>
              </a:lnTo>
              <a:lnTo>
                <a:pt x="13882" y="1066"/>
              </a:lnTo>
              <a:lnTo>
                <a:pt x="13856" y="1077"/>
              </a:lnTo>
              <a:lnTo>
                <a:pt x="13832" y="1090"/>
              </a:lnTo>
              <a:lnTo>
                <a:pt x="13807" y="1102"/>
              </a:lnTo>
              <a:lnTo>
                <a:pt x="13784" y="1114"/>
              </a:lnTo>
              <a:lnTo>
                <a:pt x="13760" y="1128"/>
              </a:lnTo>
              <a:lnTo>
                <a:pt x="13737" y="1141"/>
              </a:lnTo>
              <a:lnTo>
                <a:pt x="13714" y="1154"/>
              </a:lnTo>
              <a:lnTo>
                <a:pt x="13693" y="1169"/>
              </a:lnTo>
              <a:lnTo>
                <a:pt x="13671" y="1184"/>
              </a:lnTo>
              <a:lnTo>
                <a:pt x="13651" y="1199"/>
              </a:lnTo>
              <a:lnTo>
                <a:pt x="13630" y="1215"/>
              </a:lnTo>
              <a:lnTo>
                <a:pt x="13611" y="1230"/>
              </a:lnTo>
              <a:lnTo>
                <a:pt x="13591" y="1246"/>
              </a:lnTo>
              <a:lnTo>
                <a:pt x="13573" y="1264"/>
              </a:lnTo>
              <a:lnTo>
                <a:pt x="13555" y="1281"/>
              </a:lnTo>
              <a:lnTo>
                <a:pt x="13538" y="1299"/>
              </a:lnTo>
              <a:lnTo>
                <a:pt x="13521" y="1316"/>
              </a:lnTo>
              <a:lnTo>
                <a:pt x="13505" y="1334"/>
              </a:lnTo>
              <a:lnTo>
                <a:pt x="13489" y="1354"/>
              </a:lnTo>
              <a:lnTo>
                <a:pt x="13475" y="1372"/>
              </a:lnTo>
              <a:lnTo>
                <a:pt x="13460" y="1392"/>
              </a:lnTo>
              <a:lnTo>
                <a:pt x="13446" y="1412"/>
              </a:lnTo>
              <a:lnTo>
                <a:pt x="13434" y="1432"/>
              </a:lnTo>
              <a:lnTo>
                <a:pt x="13420" y="1452"/>
              </a:lnTo>
              <a:lnTo>
                <a:pt x="13409" y="1474"/>
              </a:lnTo>
              <a:lnTo>
                <a:pt x="13398" y="1494"/>
              </a:lnTo>
              <a:lnTo>
                <a:pt x="13387" y="1516"/>
              </a:lnTo>
              <a:lnTo>
                <a:pt x="13377" y="1538"/>
              </a:lnTo>
              <a:lnTo>
                <a:pt x="13368" y="1560"/>
              </a:lnTo>
              <a:lnTo>
                <a:pt x="13359" y="1582"/>
              </a:lnTo>
              <a:lnTo>
                <a:pt x="13351" y="1605"/>
              </a:lnTo>
              <a:lnTo>
                <a:pt x="13344" y="1627"/>
              </a:lnTo>
              <a:lnTo>
                <a:pt x="13337" y="1651"/>
              </a:lnTo>
              <a:lnTo>
                <a:pt x="13331" y="1674"/>
              </a:lnTo>
              <a:lnTo>
                <a:pt x="13326" y="1698"/>
              </a:lnTo>
              <a:lnTo>
                <a:pt x="13321" y="1723"/>
              </a:lnTo>
              <a:lnTo>
                <a:pt x="13317" y="1746"/>
              </a:lnTo>
              <a:lnTo>
                <a:pt x="13314" y="1771"/>
              </a:lnTo>
              <a:lnTo>
                <a:pt x="13312" y="1795"/>
              </a:lnTo>
              <a:lnTo>
                <a:pt x="13310" y="1821"/>
              </a:lnTo>
              <a:lnTo>
                <a:pt x="13309" y="1846"/>
              </a:lnTo>
              <a:lnTo>
                <a:pt x="13309" y="1871"/>
              </a:lnTo>
              <a:lnTo>
                <a:pt x="13309" y="1899"/>
              </a:lnTo>
              <a:lnTo>
                <a:pt x="13311" y="1927"/>
              </a:lnTo>
              <a:lnTo>
                <a:pt x="13313" y="1956"/>
              </a:lnTo>
              <a:lnTo>
                <a:pt x="13316" y="1985"/>
              </a:lnTo>
              <a:lnTo>
                <a:pt x="13320" y="2013"/>
              </a:lnTo>
              <a:lnTo>
                <a:pt x="13324" y="2043"/>
              </a:lnTo>
              <a:lnTo>
                <a:pt x="13330" y="2073"/>
              </a:lnTo>
              <a:lnTo>
                <a:pt x="13336" y="2102"/>
              </a:lnTo>
              <a:lnTo>
                <a:pt x="13345" y="2133"/>
              </a:lnTo>
              <a:lnTo>
                <a:pt x="13355" y="2163"/>
              </a:lnTo>
              <a:lnTo>
                <a:pt x="13366" y="2193"/>
              </a:lnTo>
              <a:lnTo>
                <a:pt x="13378" y="2220"/>
              </a:lnTo>
              <a:lnTo>
                <a:pt x="13392" y="2248"/>
              </a:lnTo>
              <a:lnTo>
                <a:pt x="13407" y="2275"/>
              </a:lnTo>
              <a:lnTo>
                <a:pt x="13422" y="2301"/>
              </a:lnTo>
              <a:lnTo>
                <a:pt x="13440" y="2327"/>
              </a:lnTo>
              <a:lnTo>
                <a:pt x="13458" y="2351"/>
              </a:lnTo>
              <a:lnTo>
                <a:pt x="13478" y="2375"/>
              </a:lnTo>
              <a:lnTo>
                <a:pt x="13497" y="2399"/>
              </a:lnTo>
              <a:lnTo>
                <a:pt x="13519" y="2421"/>
              </a:lnTo>
              <a:lnTo>
                <a:pt x="13540" y="2444"/>
              </a:lnTo>
              <a:lnTo>
                <a:pt x="13564" y="2465"/>
              </a:lnTo>
              <a:lnTo>
                <a:pt x="13587" y="2486"/>
              </a:lnTo>
              <a:lnTo>
                <a:pt x="13611" y="2506"/>
              </a:lnTo>
              <a:lnTo>
                <a:pt x="13636" y="2527"/>
              </a:lnTo>
              <a:lnTo>
                <a:pt x="13661" y="2546"/>
              </a:lnTo>
              <a:lnTo>
                <a:pt x="13688" y="2564"/>
              </a:lnTo>
              <a:lnTo>
                <a:pt x="13714" y="2583"/>
              </a:lnTo>
              <a:lnTo>
                <a:pt x="13768" y="2619"/>
              </a:lnTo>
              <a:lnTo>
                <a:pt x="13824" y="2654"/>
              </a:lnTo>
              <a:lnTo>
                <a:pt x="13881" y="2687"/>
              </a:lnTo>
              <a:lnTo>
                <a:pt x="13938" y="2719"/>
              </a:lnTo>
              <a:lnTo>
                <a:pt x="13996" y="2751"/>
              </a:lnTo>
              <a:lnTo>
                <a:pt x="14053" y="2782"/>
              </a:lnTo>
              <a:lnTo>
                <a:pt x="14110" y="2811"/>
              </a:lnTo>
              <a:lnTo>
                <a:pt x="14167" y="2841"/>
              </a:lnTo>
              <a:lnTo>
                <a:pt x="14222" y="2871"/>
              </a:lnTo>
              <a:lnTo>
                <a:pt x="14275" y="2900"/>
              </a:lnTo>
              <a:lnTo>
                <a:pt x="14327" y="2930"/>
              </a:lnTo>
              <a:lnTo>
                <a:pt x="14377" y="2960"/>
              </a:lnTo>
              <a:lnTo>
                <a:pt x="14400" y="2975"/>
              </a:lnTo>
              <a:lnTo>
                <a:pt x="14424" y="2991"/>
              </a:lnTo>
              <a:lnTo>
                <a:pt x="14446" y="3006"/>
              </a:lnTo>
              <a:lnTo>
                <a:pt x="14468" y="3021"/>
              </a:lnTo>
              <a:lnTo>
                <a:pt x="14488" y="3037"/>
              </a:lnTo>
              <a:lnTo>
                <a:pt x="14508" y="3052"/>
              </a:lnTo>
              <a:lnTo>
                <a:pt x="14526" y="3068"/>
              </a:lnTo>
              <a:lnTo>
                <a:pt x="14544" y="3085"/>
              </a:lnTo>
              <a:lnTo>
                <a:pt x="14561" y="3100"/>
              </a:lnTo>
              <a:lnTo>
                <a:pt x="14576" y="3116"/>
              </a:lnTo>
              <a:lnTo>
                <a:pt x="14590" y="3133"/>
              </a:lnTo>
              <a:lnTo>
                <a:pt x="14604" y="3150"/>
              </a:lnTo>
              <a:lnTo>
                <a:pt x="14616" y="3167"/>
              </a:lnTo>
              <a:lnTo>
                <a:pt x="14627" y="3184"/>
              </a:lnTo>
              <a:lnTo>
                <a:pt x="14637" y="3201"/>
              </a:lnTo>
              <a:lnTo>
                <a:pt x="14646" y="3219"/>
              </a:lnTo>
              <a:lnTo>
                <a:pt x="14653" y="3236"/>
              </a:lnTo>
              <a:lnTo>
                <a:pt x="14659" y="3255"/>
              </a:lnTo>
              <a:lnTo>
                <a:pt x="14663" y="3273"/>
              </a:lnTo>
              <a:lnTo>
                <a:pt x="14667" y="3292"/>
              </a:lnTo>
              <a:lnTo>
                <a:pt x="14668" y="3304"/>
              </a:lnTo>
              <a:lnTo>
                <a:pt x="14669" y="3317"/>
              </a:lnTo>
              <a:lnTo>
                <a:pt x="14670" y="3329"/>
              </a:lnTo>
              <a:lnTo>
                <a:pt x="14670" y="3342"/>
              </a:lnTo>
              <a:lnTo>
                <a:pt x="14670" y="3359"/>
              </a:lnTo>
              <a:lnTo>
                <a:pt x="14668" y="3377"/>
              </a:lnTo>
              <a:lnTo>
                <a:pt x="14666" y="3393"/>
              </a:lnTo>
              <a:lnTo>
                <a:pt x="14663" y="3410"/>
              </a:lnTo>
              <a:lnTo>
                <a:pt x="14659" y="3427"/>
              </a:lnTo>
              <a:lnTo>
                <a:pt x="14655" y="3442"/>
              </a:lnTo>
              <a:lnTo>
                <a:pt x="14649" y="3459"/>
              </a:lnTo>
              <a:lnTo>
                <a:pt x="14642" y="3474"/>
              </a:lnTo>
              <a:lnTo>
                <a:pt x="14635" y="3489"/>
              </a:lnTo>
              <a:lnTo>
                <a:pt x="14626" y="3505"/>
              </a:lnTo>
              <a:lnTo>
                <a:pt x="14616" y="3519"/>
              </a:lnTo>
              <a:lnTo>
                <a:pt x="14606" y="3533"/>
              </a:lnTo>
              <a:lnTo>
                <a:pt x="14595" y="3547"/>
              </a:lnTo>
              <a:lnTo>
                <a:pt x="14582" y="3561"/>
              </a:lnTo>
              <a:lnTo>
                <a:pt x="14569" y="3573"/>
              </a:lnTo>
              <a:lnTo>
                <a:pt x="14555" y="3587"/>
              </a:lnTo>
              <a:lnTo>
                <a:pt x="14539" y="3599"/>
              </a:lnTo>
              <a:lnTo>
                <a:pt x="14522" y="3610"/>
              </a:lnTo>
              <a:lnTo>
                <a:pt x="14504" y="3621"/>
              </a:lnTo>
              <a:lnTo>
                <a:pt x="14486" y="3632"/>
              </a:lnTo>
              <a:lnTo>
                <a:pt x="14467" y="3642"/>
              </a:lnTo>
              <a:lnTo>
                <a:pt x="14445" y="3651"/>
              </a:lnTo>
              <a:lnTo>
                <a:pt x="14424" y="3660"/>
              </a:lnTo>
              <a:lnTo>
                <a:pt x="14400" y="3668"/>
              </a:lnTo>
              <a:lnTo>
                <a:pt x="14375" y="3676"/>
              </a:lnTo>
              <a:lnTo>
                <a:pt x="14350" y="3682"/>
              </a:lnTo>
              <a:lnTo>
                <a:pt x="14323" y="3688"/>
              </a:lnTo>
              <a:lnTo>
                <a:pt x="14296" y="3693"/>
              </a:lnTo>
              <a:lnTo>
                <a:pt x="14266" y="3696"/>
              </a:lnTo>
              <a:lnTo>
                <a:pt x="14236" y="3699"/>
              </a:lnTo>
              <a:lnTo>
                <a:pt x="14205" y="3701"/>
              </a:lnTo>
              <a:lnTo>
                <a:pt x="14172" y="3702"/>
              </a:lnTo>
              <a:lnTo>
                <a:pt x="14164" y="3702"/>
              </a:lnTo>
              <a:lnTo>
                <a:pt x="14155" y="3702"/>
              </a:lnTo>
              <a:lnTo>
                <a:pt x="14120" y="3702"/>
              </a:lnTo>
              <a:lnTo>
                <a:pt x="14085" y="3700"/>
              </a:lnTo>
              <a:lnTo>
                <a:pt x="14050" y="3697"/>
              </a:lnTo>
              <a:lnTo>
                <a:pt x="14016" y="3693"/>
              </a:lnTo>
              <a:lnTo>
                <a:pt x="13983" y="3688"/>
              </a:lnTo>
              <a:lnTo>
                <a:pt x="13952" y="3683"/>
              </a:lnTo>
              <a:lnTo>
                <a:pt x="13920" y="3677"/>
              </a:lnTo>
              <a:lnTo>
                <a:pt x="13890" y="3670"/>
              </a:lnTo>
              <a:lnTo>
                <a:pt x="13861" y="3661"/>
              </a:lnTo>
              <a:lnTo>
                <a:pt x="13833" y="3653"/>
              </a:lnTo>
              <a:lnTo>
                <a:pt x="13805" y="3645"/>
              </a:lnTo>
              <a:lnTo>
                <a:pt x="13780" y="3636"/>
              </a:lnTo>
              <a:lnTo>
                <a:pt x="13732" y="3618"/>
              </a:lnTo>
              <a:lnTo>
                <a:pt x="13688" y="3600"/>
              </a:lnTo>
              <a:lnTo>
                <a:pt x="13670" y="3592"/>
              </a:lnTo>
              <a:lnTo>
                <a:pt x="13652" y="3585"/>
              </a:lnTo>
              <a:lnTo>
                <a:pt x="13634" y="3579"/>
              </a:lnTo>
              <a:lnTo>
                <a:pt x="13616" y="3574"/>
              </a:lnTo>
              <a:lnTo>
                <a:pt x="13598" y="3570"/>
              </a:lnTo>
              <a:lnTo>
                <a:pt x="13581" y="3568"/>
              </a:lnTo>
              <a:lnTo>
                <a:pt x="13564" y="3566"/>
              </a:lnTo>
              <a:lnTo>
                <a:pt x="13546" y="3566"/>
              </a:lnTo>
              <a:lnTo>
                <a:pt x="13525" y="3566"/>
              </a:lnTo>
              <a:lnTo>
                <a:pt x="13503" y="3569"/>
              </a:lnTo>
              <a:lnTo>
                <a:pt x="13484" y="3573"/>
              </a:lnTo>
              <a:lnTo>
                <a:pt x="13464" y="3579"/>
              </a:lnTo>
              <a:lnTo>
                <a:pt x="13445" y="3587"/>
              </a:lnTo>
              <a:lnTo>
                <a:pt x="13428" y="3596"/>
              </a:lnTo>
              <a:lnTo>
                <a:pt x="13411" y="3606"/>
              </a:lnTo>
              <a:lnTo>
                <a:pt x="13395" y="3618"/>
              </a:lnTo>
              <a:lnTo>
                <a:pt x="13380" y="3632"/>
              </a:lnTo>
              <a:lnTo>
                <a:pt x="13367" y="3646"/>
              </a:lnTo>
              <a:lnTo>
                <a:pt x="13355" y="3662"/>
              </a:lnTo>
              <a:lnTo>
                <a:pt x="13345" y="3680"/>
              </a:lnTo>
              <a:lnTo>
                <a:pt x="13335" y="3697"/>
              </a:lnTo>
              <a:lnTo>
                <a:pt x="13328" y="3717"/>
              </a:lnTo>
              <a:lnTo>
                <a:pt x="13322" y="3737"/>
              </a:lnTo>
              <a:lnTo>
                <a:pt x="13319" y="3758"/>
              </a:lnTo>
              <a:lnTo>
                <a:pt x="13318" y="3766"/>
              </a:lnTo>
              <a:lnTo>
                <a:pt x="13317" y="3774"/>
              </a:lnTo>
              <a:lnTo>
                <a:pt x="13316" y="3783"/>
              </a:lnTo>
              <a:lnTo>
                <a:pt x="13316" y="3791"/>
              </a:lnTo>
              <a:lnTo>
                <a:pt x="13317" y="3807"/>
              </a:lnTo>
              <a:lnTo>
                <a:pt x="13318" y="3821"/>
              </a:lnTo>
              <a:lnTo>
                <a:pt x="13321" y="3835"/>
              </a:lnTo>
              <a:lnTo>
                <a:pt x="13324" y="3850"/>
              </a:lnTo>
              <a:lnTo>
                <a:pt x="13328" y="3864"/>
              </a:lnTo>
              <a:lnTo>
                <a:pt x="13333" y="3877"/>
              </a:lnTo>
              <a:lnTo>
                <a:pt x="13339" y="3891"/>
              </a:lnTo>
              <a:lnTo>
                <a:pt x="13346" y="3904"/>
              </a:lnTo>
              <a:lnTo>
                <a:pt x="13353" y="3916"/>
              </a:lnTo>
              <a:lnTo>
                <a:pt x="13361" y="3929"/>
              </a:lnTo>
              <a:lnTo>
                <a:pt x="13369" y="3940"/>
              </a:lnTo>
              <a:lnTo>
                <a:pt x="13378" y="3951"/>
              </a:lnTo>
              <a:lnTo>
                <a:pt x="13389" y="3962"/>
              </a:lnTo>
              <a:lnTo>
                <a:pt x="13399" y="3974"/>
              </a:lnTo>
              <a:lnTo>
                <a:pt x="13409" y="3984"/>
              </a:lnTo>
              <a:lnTo>
                <a:pt x="13420" y="3994"/>
              </a:lnTo>
              <a:lnTo>
                <a:pt x="13438" y="4009"/>
              </a:lnTo>
              <a:lnTo>
                <a:pt x="13455" y="4022"/>
              </a:lnTo>
              <a:lnTo>
                <a:pt x="13475" y="4035"/>
              </a:lnTo>
              <a:lnTo>
                <a:pt x="13494" y="4048"/>
              </a:lnTo>
              <a:lnTo>
                <a:pt x="13515" y="4061"/>
              </a:lnTo>
              <a:lnTo>
                <a:pt x="13535" y="4072"/>
              </a:lnTo>
              <a:lnTo>
                <a:pt x="13556" y="4083"/>
              </a:lnTo>
              <a:lnTo>
                <a:pt x="13578" y="4094"/>
              </a:lnTo>
              <a:lnTo>
                <a:pt x="13601" y="4104"/>
              </a:lnTo>
              <a:lnTo>
                <a:pt x="13623" y="4113"/>
              </a:lnTo>
              <a:lnTo>
                <a:pt x="13646" y="4122"/>
              </a:lnTo>
              <a:lnTo>
                <a:pt x="13668" y="4131"/>
              </a:lnTo>
              <a:lnTo>
                <a:pt x="13714" y="4148"/>
              </a:lnTo>
              <a:lnTo>
                <a:pt x="13760" y="4162"/>
              </a:lnTo>
              <a:lnTo>
                <a:pt x="13632" y="4225"/>
              </a:lnTo>
              <a:lnTo>
                <a:pt x="13502" y="4287"/>
              </a:lnTo>
              <a:lnTo>
                <a:pt x="13368" y="4349"/>
              </a:lnTo>
              <a:lnTo>
                <a:pt x="13232" y="4410"/>
              </a:lnTo>
              <a:lnTo>
                <a:pt x="13092" y="4470"/>
              </a:lnTo>
              <a:lnTo>
                <a:pt x="12949" y="4530"/>
              </a:lnTo>
              <a:lnTo>
                <a:pt x="12804" y="4588"/>
              </a:lnTo>
              <a:lnTo>
                <a:pt x="12655" y="4646"/>
              </a:lnTo>
              <a:lnTo>
                <a:pt x="12503" y="4701"/>
              </a:lnTo>
              <a:lnTo>
                <a:pt x="12348" y="4756"/>
              </a:lnTo>
              <a:lnTo>
                <a:pt x="12191" y="4809"/>
              </a:lnTo>
              <a:lnTo>
                <a:pt x="12030" y="4862"/>
              </a:lnTo>
              <a:lnTo>
                <a:pt x="11866" y="4912"/>
              </a:lnTo>
              <a:lnTo>
                <a:pt x="11699" y="4961"/>
              </a:lnTo>
              <a:lnTo>
                <a:pt x="11529" y="5008"/>
              </a:lnTo>
              <a:lnTo>
                <a:pt x="11356" y="5053"/>
              </a:lnTo>
              <a:lnTo>
                <a:pt x="11180" y="5096"/>
              </a:lnTo>
              <a:lnTo>
                <a:pt x="11002" y="5138"/>
              </a:lnTo>
              <a:lnTo>
                <a:pt x="10820" y="5177"/>
              </a:lnTo>
              <a:lnTo>
                <a:pt x="10636" y="5213"/>
              </a:lnTo>
              <a:lnTo>
                <a:pt x="10447" y="5248"/>
              </a:lnTo>
              <a:lnTo>
                <a:pt x="10257" y="5279"/>
              </a:lnTo>
              <a:lnTo>
                <a:pt x="10063" y="5309"/>
              </a:lnTo>
              <a:lnTo>
                <a:pt x="9867" y="5336"/>
              </a:lnTo>
              <a:lnTo>
                <a:pt x="9668" y="5359"/>
              </a:lnTo>
              <a:lnTo>
                <a:pt x="9466" y="5381"/>
              </a:lnTo>
              <a:lnTo>
                <a:pt x="9260" y="5398"/>
              </a:lnTo>
              <a:lnTo>
                <a:pt x="9052" y="5414"/>
              </a:lnTo>
              <a:lnTo>
                <a:pt x="8841" y="5425"/>
              </a:lnTo>
              <a:lnTo>
                <a:pt x="8627" y="5434"/>
              </a:lnTo>
              <a:lnTo>
                <a:pt x="8410" y="5439"/>
              </a:lnTo>
              <a:lnTo>
                <a:pt x="8190" y="5441"/>
              </a:lnTo>
              <a:lnTo>
                <a:pt x="8190" y="5441"/>
              </a:lnTo>
              <a:lnTo>
                <a:pt x="8190" y="5441"/>
              </a:lnTo>
              <a:lnTo>
                <a:pt x="7968" y="5439"/>
              </a:lnTo>
              <a:lnTo>
                <a:pt x="7749" y="5434"/>
              </a:lnTo>
              <a:lnTo>
                <a:pt x="7533" y="5425"/>
              </a:lnTo>
              <a:lnTo>
                <a:pt x="7320" y="5413"/>
              </a:lnTo>
              <a:lnTo>
                <a:pt x="7110" y="5397"/>
              </a:lnTo>
              <a:lnTo>
                <a:pt x="6903" y="5379"/>
              </a:lnTo>
              <a:lnTo>
                <a:pt x="6698" y="5357"/>
              </a:lnTo>
              <a:lnTo>
                <a:pt x="6498" y="5334"/>
              </a:lnTo>
              <a:lnTo>
                <a:pt x="6299" y="5306"/>
              </a:lnTo>
              <a:lnTo>
                <a:pt x="6105" y="5276"/>
              </a:lnTo>
              <a:lnTo>
                <a:pt x="5912" y="5244"/>
              </a:lnTo>
              <a:lnTo>
                <a:pt x="5723" y="5209"/>
              </a:lnTo>
              <a:lnTo>
                <a:pt x="5536" y="5172"/>
              </a:lnTo>
              <a:lnTo>
                <a:pt x="5353" y="5132"/>
              </a:lnTo>
              <a:lnTo>
                <a:pt x="5174" y="5090"/>
              </a:lnTo>
              <a:lnTo>
                <a:pt x="4997" y="5046"/>
              </a:lnTo>
              <a:lnTo>
                <a:pt x="4823" y="5001"/>
              </a:lnTo>
              <a:lnTo>
                <a:pt x="4652" y="4953"/>
              </a:lnTo>
              <a:lnTo>
                <a:pt x="4484" y="4903"/>
              </a:lnTo>
              <a:lnTo>
                <a:pt x="4319" y="4851"/>
              </a:lnTo>
              <a:lnTo>
                <a:pt x="4156" y="4799"/>
              </a:lnTo>
              <a:lnTo>
                <a:pt x="3998" y="4745"/>
              </a:lnTo>
              <a:lnTo>
                <a:pt x="3842" y="4689"/>
              </a:lnTo>
              <a:lnTo>
                <a:pt x="3690" y="4632"/>
              </a:lnTo>
              <a:lnTo>
                <a:pt x="3540" y="4574"/>
              </a:lnTo>
              <a:lnTo>
                <a:pt x="3394" y="4514"/>
              </a:lnTo>
              <a:lnTo>
                <a:pt x="3250" y="4454"/>
              </a:lnTo>
              <a:lnTo>
                <a:pt x="3110" y="4394"/>
              </a:lnTo>
              <a:lnTo>
                <a:pt x="2973" y="4331"/>
              </a:lnTo>
              <a:lnTo>
                <a:pt x="2839" y="4269"/>
              </a:lnTo>
              <a:lnTo>
                <a:pt x="2708" y="4205"/>
              </a:lnTo>
              <a:lnTo>
                <a:pt x="2581" y="4142"/>
              </a:lnTo>
              <a:lnTo>
                <a:pt x="2632" y="4131"/>
              </a:lnTo>
              <a:lnTo>
                <a:pt x="2682" y="4120"/>
              </a:lnTo>
              <a:lnTo>
                <a:pt x="2731" y="4107"/>
              </a:lnTo>
              <a:lnTo>
                <a:pt x="2778" y="4091"/>
              </a:lnTo>
              <a:lnTo>
                <a:pt x="2825" y="4076"/>
              </a:lnTo>
              <a:lnTo>
                <a:pt x="2870" y="4059"/>
              </a:lnTo>
              <a:lnTo>
                <a:pt x="2914" y="4040"/>
              </a:lnTo>
              <a:lnTo>
                <a:pt x="2957" y="4021"/>
              </a:lnTo>
              <a:lnTo>
                <a:pt x="2998" y="4000"/>
              </a:lnTo>
              <a:lnTo>
                <a:pt x="3037" y="3979"/>
              </a:lnTo>
              <a:lnTo>
                <a:pt x="3076" y="3956"/>
              </a:lnTo>
              <a:lnTo>
                <a:pt x="3113" y="3932"/>
              </a:lnTo>
              <a:lnTo>
                <a:pt x="3149" y="3907"/>
              </a:lnTo>
              <a:lnTo>
                <a:pt x="3184" y="3880"/>
              </a:lnTo>
              <a:lnTo>
                <a:pt x="3217" y="3854"/>
              </a:lnTo>
              <a:lnTo>
                <a:pt x="3249" y="3826"/>
              </a:lnTo>
              <a:lnTo>
                <a:pt x="3271" y="3806"/>
              </a:lnTo>
              <a:lnTo>
                <a:pt x="3292" y="3785"/>
              </a:lnTo>
              <a:lnTo>
                <a:pt x="3313" y="3764"/>
              </a:lnTo>
              <a:lnTo>
                <a:pt x="3332" y="3742"/>
              </a:lnTo>
              <a:lnTo>
                <a:pt x="3352" y="3721"/>
              </a:lnTo>
              <a:lnTo>
                <a:pt x="3370" y="3698"/>
              </a:lnTo>
              <a:lnTo>
                <a:pt x="3388" y="3675"/>
              </a:lnTo>
              <a:lnTo>
                <a:pt x="3405" y="3652"/>
              </a:lnTo>
              <a:lnTo>
                <a:pt x="3421" y="3629"/>
              </a:lnTo>
              <a:lnTo>
                <a:pt x="3437" y="3605"/>
              </a:lnTo>
              <a:lnTo>
                <a:pt x="3451" y="3580"/>
              </a:lnTo>
              <a:lnTo>
                <a:pt x="3465" y="3556"/>
              </a:lnTo>
              <a:lnTo>
                <a:pt x="3480" y="3531"/>
              </a:lnTo>
              <a:lnTo>
                <a:pt x="3492" y="3507"/>
              </a:lnTo>
              <a:lnTo>
                <a:pt x="3504" y="3481"/>
              </a:lnTo>
              <a:lnTo>
                <a:pt x="3516" y="3455"/>
              </a:lnTo>
              <a:lnTo>
                <a:pt x="3527" y="3430"/>
              </a:lnTo>
              <a:lnTo>
                <a:pt x="3537" y="3403"/>
              </a:lnTo>
              <a:lnTo>
                <a:pt x="3546" y="3377"/>
              </a:lnTo>
              <a:lnTo>
                <a:pt x="3555" y="3350"/>
              </a:lnTo>
              <a:lnTo>
                <a:pt x="3564" y="3323"/>
              </a:lnTo>
              <a:lnTo>
                <a:pt x="3571" y="3297"/>
              </a:lnTo>
              <a:lnTo>
                <a:pt x="3577" y="3269"/>
              </a:lnTo>
              <a:lnTo>
                <a:pt x="3583" y="3242"/>
              </a:lnTo>
              <a:lnTo>
                <a:pt x="3588" y="3215"/>
              </a:lnTo>
              <a:lnTo>
                <a:pt x="3593" y="3187"/>
              </a:lnTo>
              <a:lnTo>
                <a:pt x="3596" y="3159"/>
              </a:lnTo>
              <a:lnTo>
                <a:pt x="3600" y="3132"/>
              </a:lnTo>
              <a:lnTo>
                <a:pt x="3603" y="3103"/>
              </a:lnTo>
              <a:lnTo>
                <a:pt x="3605" y="3076"/>
              </a:lnTo>
              <a:lnTo>
                <a:pt x="3606" y="3047"/>
              </a:lnTo>
              <a:lnTo>
                <a:pt x="3606" y="3019"/>
              </a:lnTo>
              <a:lnTo>
                <a:pt x="3606" y="2993"/>
              </a:lnTo>
              <a:lnTo>
                <a:pt x="3605" y="2967"/>
              </a:lnTo>
              <a:lnTo>
                <a:pt x="3603" y="2940"/>
              </a:lnTo>
              <a:lnTo>
                <a:pt x="3601" y="2915"/>
              </a:lnTo>
              <a:lnTo>
                <a:pt x="3598" y="2888"/>
              </a:lnTo>
              <a:lnTo>
                <a:pt x="3595" y="2862"/>
              </a:lnTo>
              <a:lnTo>
                <a:pt x="3591" y="2836"/>
              </a:lnTo>
              <a:lnTo>
                <a:pt x="3586" y="2810"/>
              </a:lnTo>
              <a:lnTo>
                <a:pt x="3582" y="2789"/>
              </a:lnTo>
              <a:lnTo>
                <a:pt x="3578" y="2767"/>
              </a:lnTo>
              <a:lnTo>
                <a:pt x="3573" y="2746"/>
              </a:lnTo>
              <a:lnTo>
                <a:pt x="3567" y="2725"/>
              </a:lnTo>
              <a:lnTo>
                <a:pt x="3554" y="2684"/>
              </a:lnTo>
              <a:lnTo>
                <a:pt x="3540" y="2644"/>
              </a:lnTo>
              <a:lnTo>
                <a:pt x="3524" y="2605"/>
              </a:lnTo>
              <a:lnTo>
                <a:pt x="3506" y="2569"/>
              </a:lnTo>
              <a:lnTo>
                <a:pt x="3487" y="2532"/>
              </a:lnTo>
              <a:lnTo>
                <a:pt x="3466" y="2496"/>
              </a:lnTo>
              <a:lnTo>
                <a:pt x="3444" y="2461"/>
              </a:lnTo>
              <a:lnTo>
                <a:pt x="3421" y="2427"/>
              </a:lnTo>
              <a:lnTo>
                <a:pt x="3396" y="2394"/>
              </a:lnTo>
              <a:lnTo>
                <a:pt x="3370" y="2363"/>
              </a:lnTo>
              <a:lnTo>
                <a:pt x="3344" y="2332"/>
              </a:lnTo>
              <a:lnTo>
                <a:pt x="3315" y="2301"/>
              </a:lnTo>
              <a:lnTo>
                <a:pt x="3286" y="2272"/>
              </a:lnTo>
              <a:lnTo>
                <a:pt x="3256" y="2243"/>
              </a:lnTo>
              <a:lnTo>
                <a:pt x="3233" y="2222"/>
              </a:lnTo>
              <a:lnTo>
                <a:pt x="3209" y="2202"/>
              </a:lnTo>
              <a:lnTo>
                <a:pt x="3185" y="2181"/>
              </a:lnTo>
              <a:lnTo>
                <a:pt x="3161" y="2162"/>
              </a:lnTo>
              <a:lnTo>
                <a:pt x="3111" y="2123"/>
              </a:lnTo>
              <a:lnTo>
                <a:pt x="3060" y="2085"/>
              </a:lnTo>
              <a:lnTo>
                <a:pt x="3007" y="2049"/>
              </a:lnTo>
              <a:lnTo>
                <a:pt x="2954" y="2013"/>
              </a:lnTo>
              <a:lnTo>
                <a:pt x="2900" y="1980"/>
              </a:lnTo>
              <a:lnTo>
                <a:pt x="2845" y="1946"/>
              </a:lnTo>
              <a:lnTo>
                <a:pt x="2791" y="1914"/>
              </a:lnTo>
              <a:lnTo>
                <a:pt x="2735" y="1882"/>
              </a:lnTo>
              <a:lnTo>
                <a:pt x="2680" y="1851"/>
              </a:lnTo>
              <a:lnTo>
                <a:pt x="2626" y="1820"/>
              </a:lnTo>
              <a:lnTo>
                <a:pt x="2572" y="1789"/>
              </a:lnTo>
              <a:lnTo>
                <a:pt x="2517" y="1759"/>
              </a:lnTo>
              <a:lnTo>
                <a:pt x="2465" y="1729"/>
              </a:lnTo>
              <a:lnTo>
                <a:pt x="2414" y="1699"/>
              </a:lnTo>
              <a:lnTo>
                <a:pt x="2364" y="1669"/>
              </a:lnTo>
              <a:lnTo>
                <a:pt x="2315" y="1640"/>
              </a:lnTo>
              <a:lnTo>
                <a:pt x="2268" y="1610"/>
              </a:lnTo>
              <a:lnTo>
                <a:pt x="2223" y="1580"/>
              </a:lnTo>
              <a:lnTo>
                <a:pt x="2180" y="1550"/>
              </a:lnTo>
              <a:lnTo>
                <a:pt x="2139" y="1519"/>
              </a:lnTo>
              <a:lnTo>
                <a:pt x="2119" y="1503"/>
              </a:lnTo>
              <a:lnTo>
                <a:pt x="2101" y="1488"/>
              </a:lnTo>
              <a:lnTo>
                <a:pt x="2082" y="1472"/>
              </a:lnTo>
              <a:lnTo>
                <a:pt x="2065" y="1456"/>
              </a:lnTo>
              <a:lnTo>
                <a:pt x="2049" y="1440"/>
              </a:lnTo>
              <a:lnTo>
                <a:pt x="2032" y="1424"/>
              </a:lnTo>
              <a:lnTo>
                <a:pt x="2017" y="1408"/>
              </a:lnTo>
              <a:lnTo>
                <a:pt x="2002" y="1392"/>
              </a:lnTo>
              <a:lnTo>
                <a:pt x="1989" y="1375"/>
              </a:lnTo>
              <a:lnTo>
                <a:pt x="1977" y="1358"/>
              </a:lnTo>
              <a:lnTo>
                <a:pt x="1965" y="1342"/>
              </a:lnTo>
              <a:lnTo>
                <a:pt x="1953" y="1325"/>
              </a:lnTo>
              <a:lnTo>
                <a:pt x="1943" y="1308"/>
              </a:lnTo>
              <a:lnTo>
                <a:pt x="1934" y="1290"/>
              </a:lnTo>
              <a:lnTo>
                <a:pt x="1926" y="1273"/>
              </a:lnTo>
              <a:lnTo>
                <a:pt x="1919" y="1256"/>
              </a:lnTo>
              <a:lnTo>
                <a:pt x="1911" y="1237"/>
              </a:lnTo>
              <a:lnTo>
                <a:pt x="1906" y="1219"/>
              </a:lnTo>
              <a:lnTo>
                <a:pt x="1901" y="1201"/>
              </a:lnTo>
              <a:lnTo>
                <a:pt x="1898" y="1182"/>
              </a:lnTo>
              <a:lnTo>
                <a:pt x="1894" y="1161"/>
              </a:lnTo>
              <a:lnTo>
                <a:pt x="1892" y="1141"/>
              </a:lnTo>
              <a:lnTo>
                <a:pt x="1891" y="1119"/>
              </a:lnTo>
              <a:lnTo>
                <a:pt x="1890" y="1098"/>
              </a:lnTo>
              <a:lnTo>
                <a:pt x="1891" y="1074"/>
              </a:lnTo>
              <a:lnTo>
                <a:pt x="1893" y="1050"/>
              </a:lnTo>
              <a:lnTo>
                <a:pt x="1896" y="1025"/>
              </a:lnTo>
              <a:lnTo>
                <a:pt x="1900" y="1001"/>
              </a:lnTo>
              <a:lnTo>
                <a:pt x="1905" y="976"/>
              </a:lnTo>
              <a:lnTo>
                <a:pt x="1911" y="952"/>
              </a:lnTo>
              <a:lnTo>
                <a:pt x="1920" y="928"/>
              </a:lnTo>
              <a:lnTo>
                <a:pt x="1929" y="904"/>
              </a:lnTo>
              <a:lnTo>
                <a:pt x="1939" y="881"/>
              </a:lnTo>
              <a:lnTo>
                <a:pt x="1950" y="857"/>
              </a:lnTo>
              <a:lnTo>
                <a:pt x="1964" y="834"/>
              </a:lnTo>
              <a:lnTo>
                <a:pt x="1978" y="811"/>
              </a:lnTo>
              <a:lnTo>
                <a:pt x="1993" y="790"/>
              </a:lnTo>
              <a:lnTo>
                <a:pt x="2011" y="768"/>
              </a:lnTo>
              <a:lnTo>
                <a:pt x="2029" y="748"/>
              </a:lnTo>
              <a:lnTo>
                <a:pt x="2049" y="727"/>
              </a:lnTo>
              <a:lnTo>
                <a:pt x="2070" y="708"/>
              </a:lnTo>
              <a:lnTo>
                <a:pt x="2093" y="689"/>
              </a:lnTo>
              <a:lnTo>
                <a:pt x="2116" y="672"/>
              </a:lnTo>
              <a:lnTo>
                <a:pt x="2142" y="654"/>
              </a:lnTo>
              <a:lnTo>
                <a:pt x="2169" y="639"/>
              </a:lnTo>
              <a:lnTo>
                <a:pt x="2198" y="624"/>
              </a:lnTo>
              <a:lnTo>
                <a:pt x="2229" y="609"/>
              </a:lnTo>
              <a:lnTo>
                <a:pt x="2260" y="597"/>
              </a:lnTo>
              <a:lnTo>
                <a:pt x="2294" y="586"/>
              </a:lnTo>
              <a:lnTo>
                <a:pt x="2329" y="576"/>
              </a:lnTo>
              <a:lnTo>
                <a:pt x="2366" y="566"/>
              </a:lnTo>
              <a:lnTo>
                <a:pt x="2405" y="559"/>
              </a:lnTo>
              <a:lnTo>
                <a:pt x="2446" y="554"/>
              </a:lnTo>
              <a:lnTo>
                <a:pt x="2488" y="549"/>
              </a:lnTo>
              <a:lnTo>
                <a:pt x="2532" y="547"/>
              </a:lnTo>
              <a:lnTo>
                <a:pt x="2578" y="546"/>
              </a:lnTo>
              <a:lnTo>
                <a:pt x="2603" y="546"/>
              </a:lnTo>
              <a:lnTo>
                <a:pt x="2630" y="547"/>
              </a:lnTo>
              <a:lnTo>
                <a:pt x="2657" y="548"/>
              </a:lnTo>
              <a:lnTo>
                <a:pt x="2684" y="550"/>
              </a:lnTo>
              <a:lnTo>
                <a:pt x="2712" y="553"/>
              </a:lnTo>
              <a:lnTo>
                <a:pt x="2741" y="556"/>
              </a:lnTo>
              <a:lnTo>
                <a:pt x="2769" y="559"/>
              </a:lnTo>
              <a:lnTo>
                <a:pt x="2799" y="563"/>
              </a:lnTo>
              <a:lnTo>
                <a:pt x="2830" y="568"/>
              </a:lnTo>
              <a:lnTo>
                <a:pt x="2860" y="575"/>
              </a:lnTo>
              <a:lnTo>
                <a:pt x="2891" y="581"/>
              </a:lnTo>
              <a:lnTo>
                <a:pt x="2923" y="587"/>
              </a:lnTo>
              <a:lnTo>
                <a:pt x="2956" y="595"/>
              </a:lnTo>
              <a:lnTo>
                <a:pt x="2988" y="603"/>
              </a:lnTo>
              <a:lnTo>
                <a:pt x="3022" y="612"/>
              </a:lnTo>
              <a:lnTo>
                <a:pt x="3056" y="622"/>
              </a:lnTo>
              <a:lnTo>
                <a:pt x="3076" y="627"/>
              </a:lnTo>
              <a:lnTo>
                <a:pt x="3096" y="632"/>
              </a:lnTo>
              <a:lnTo>
                <a:pt x="3114" y="636"/>
              </a:lnTo>
              <a:lnTo>
                <a:pt x="3133" y="639"/>
              </a:lnTo>
              <a:lnTo>
                <a:pt x="3151" y="641"/>
              </a:lnTo>
              <a:lnTo>
                <a:pt x="3170" y="643"/>
              </a:lnTo>
              <a:lnTo>
                <a:pt x="3186" y="644"/>
              </a:lnTo>
              <a:lnTo>
                <a:pt x="3203" y="644"/>
              </a:lnTo>
              <a:lnTo>
                <a:pt x="3227" y="644"/>
              </a:lnTo>
              <a:lnTo>
                <a:pt x="3249" y="642"/>
              </a:lnTo>
              <a:lnTo>
                <a:pt x="3271" y="638"/>
              </a:lnTo>
              <a:lnTo>
                <a:pt x="3291" y="634"/>
              </a:lnTo>
              <a:lnTo>
                <a:pt x="3312" y="627"/>
              </a:lnTo>
              <a:lnTo>
                <a:pt x="3330" y="619"/>
              </a:lnTo>
              <a:lnTo>
                <a:pt x="3349" y="609"/>
              </a:lnTo>
              <a:lnTo>
                <a:pt x="3366" y="599"/>
              </a:lnTo>
              <a:lnTo>
                <a:pt x="3381" y="588"/>
              </a:lnTo>
              <a:lnTo>
                <a:pt x="3397" y="575"/>
              </a:lnTo>
              <a:lnTo>
                <a:pt x="3410" y="561"/>
              </a:lnTo>
              <a:lnTo>
                <a:pt x="3423" y="546"/>
              </a:lnTo>
              <a:lnTo>
                <a:pt x="3435" y="529"/>
              </a:lnTo>
              <a:lnTo>
                <a:pt x="3445" y="513"/>
              </a:lnTo>
              <a:lnTo>
                <a:pt x="3454" y="496"/>
              </a:lnTo>
              <a:lnTo>
                <a:pt x="3461" y="477"/>
              </a:lnTo>
              <a:lnTo>
                <a:pt x="3466" y="464"/>
              </a:lnTo>
              <a:lnTo>
                <a:pt x="3472" y="451"/>
              </a:lnTo>
              <a:lnTo>
                <a:pt x="3475" y="437"/>
              </a:lnTo>
              <a:lnTo>
                <a:pt x="3478" y="424"/>
              </a:lnTo>
              <a:lnTo>
                <a:pt x="3480" y="411"/>
              </a:lnTo>
              <a:lnTo>
                <a:pt x="3482" y="397"/>
              </a:lnTo>
              <a:lnTo>
                <a:pt x="3483" y="384"/>
              </a:lnTo>
              <a:lnTo>
                <a:pt x="3483" y="372"/>
              </a:lnTo>
              <a:lnTo>
                <a:pt x="3483" y="355"/>
              </a:lnTo>
              <a:lnTo>
                <a:pt x="3481" y="340"/>
              </a:lnTo>
              <a:lnTo>
                <a:pt x="3479" y="325"/>
              </a:lnTo>
              <a:lnTo>
                <a:pt x="3476" y="309"/>
              </a:lnTo>
              <a:lnTo>
                <a:pt x="3471" y="295"/>
              </a:lnTo>
              <a:lnTo>
                <a:pt x="3465" y="281"/>
              </a:lnTo>
              <a:lnTo>
                <a:pt x="3459" y="266"/>
              </a:lnTo>
              <a:lnTo>
                <a:pt x="3453" y="253"/>
              </a:lnTo>
              <a:lnTo>
                <a:pt x="3445" y="241"/>
              </a:lnTo>
              <a:lnTo>
                <a:pt x="3437" y="227"/>
              </a:lnTo>
              <a:lnTo>
                <a:pt x="3428" y="215"/>
              </a:lnTo>
              <a:lnTo>
                <a:pt x="3418" y="204"/>
              </a:lnTo>
              <a:lnTo>
                <a:pt x="3408" y="193"/>
              </a:lnTo>
              <a:lnTo>
                <a:pt x="3398" y="181"/>
              </a:lnTo>
              <a:lnTo>
                <a:pt x="3387" y="171"/>
              </a:lnTo>
              <a:lnTo>
                <a:pt x="3374" y="162"/>
              </a:lnTo>
              <a:lnTo>
                <a:pt x="3363" y="153"/>
              </a:lnTo>
              <a:lnTo>
                <a:pt x="3350" y="143"/>
              </a:lnTo>
              <a:lnTo>
                <a:pt x="3337" y="135"/>
              </a:lnTo>
              <a:lnTo>
                <a:pt x="3324" y="127"/>
              </a:lnTo>
              <a:lnTo>
                <a:pt x="3296" y="112"/>
              </a:lnTo>
              <a:lnTo>
                <a:pt x="3268" y="97"/>
              </a:lnTo>
              <a:lnTo>
                <a:pt x="3238" y="86"/>
              </a:lnTo>
              <a:lnTo>
                <a:pt x="3207" y="75"/>
              </a:lnTo>
              <a:lnTo>
                <a:pt x="3176" y="66"/>
              </a:lnTo>
              <a:lnTo>
                <a:pt x="3144" y="58"/>
              </a:lnTo>
              <a:lnTo>
                <a:pt x="3078" y="46"/>
              </a:lnTo>
              <a:lnTo>
                <a:pt x="3012" y="35"/>
              </a:lnTo>
              <a:lnTo>
                <a:pt x="2944" y="25"/>
              </a:lnTo>
              <a:lnTo>
                <a:pt x="2876" y="16"/>
              </a:lnTo>
              <a:lnTo>
                <a:pt x="2806" y="9"/>
              </a:lnTo>
              <a:lnTo>
                <a:pt x="2735" y="4"/>
              </a:lnTo>
              <a:lnTo>
                <a:pt x="2663" y="1"/>
              </a:lnTo>
              <a:lnTo>
                <a:pt x="2590" y="0"/>
              </a:lnTo>
              <a:lnTo>
                <a:pt x="2585" y="0"/>
              </a:lnTo>
              <a:lnTo>
                <a:pt x="2536" y="0"/>
              </a:lnTo>
              <a:lnTo>
                <a:pt x="2489" y="2"/>
              </a:lnTo>
              <a:lnTo>
                <a:pt x="2442" y="4"/>
              </a:lnTo>
              <a:lnTo>
                <a:pt x="2396" y="7"/>
              </a:lnTo>
              <a:lnTo>
                <a:pt x="2351" y="10"/>
              </a:lnTo>
              <a:lnTo>
                <a:pt x="2305" y="15"/>
              </a:lnTo>
              <a:lnTo>
                <a:pt x="2262" y="20"/>
              </a:lnTo>
              <a:lnTo>
                <a:pt x="2219" y="27"/>
              </a:lnTo>
              <a:lnTo>
                <a:pt x="2178" y="33"/>
              </a:lnTo>
              <a:lnTo>
                <a:pt x="2137" y="41"/>
              </a:lnTo>
              <a:lnTo>
                <a:pt x="2097" y="49"/>
              </a:lnTo>
              <a:lnTo>
                <a:pt x="2057" y="57"/>
              </a:lnTo>
              <a:lnTo>
                <a:pt x="2018" y="68"/>
              </a:lnTo>
              <a:lnTo>
                <a:pt x="1980" y="78"/>
              </a:lnTo>
              <a:lnTo>
                <a:pt x="1943" y="89"/>
              </a:lnTo>
              <a:lnTo>
                <a:pt x="1907" y="100"/>
              </a:lnTo>
              <a:lnTo>
                <a:pt x="1871" y="113"/>
              </a:lnTo>
              <a:lnTo>
                <a:pt x="1837" y="126"/>
              </a:lnTo>
              <a:lnTo>
                <a:pt x="1803" y="139"/>
              </a:lnTo>
              <a:lnTo>
                <a:pt x="1770" y="154"/>
              </a:lnTo>
              <a:lnTo>
                <a:pt x="1737" y="168"/>
              </a:lnTo>
              <a:lnTo>
                <a:pt x="1707" y="183"/>
              </a:lnTo>
              <a:lnTo>
                <a:pt x="1676" y="200"/>
              </a:lnTo>
              <a:lnTo>
                <a:pt x="1646" y="216"/>
              </a:lnTo>
              <a:lnTo>
                <a:pt x="1617" y="232"/>
              </a:lnTo>
              <a:lnTo>
                <a:pt x="1588" y="250"/>
              </a:lnTo>
              <a:lnTo>
                <a:pt x="1560" y="268"/>
              </a:lnTo>
              <a:lnTo>
                <a:pt x="1534" y="287"/>
              </a:lnTo>
              <a:lnTo>
                <a:pt x="1508" y="305"/>
              </a:lnTo>
              <a:lnTo>
                <a:pt x="1482" y="325"/>
              </a:lnTo>
              <a:lnTo>
                <a:pt x="1458" y="345"/>
              </a:lnTo>
              <a:lnTo>
                <a:pt x="1434" y="365"/>
              </a:lnTo>
              <a:lnTo>
                <a:pt x="1412" y="386"/>
              </a:lnTo>
              <a:lnTo>
                <a:pt x="1389" y="407"/>
              </a:lnTo>
              <a:lnTo>
                <a:pt x="1368" y="428"/>
              </a:lnTo>
              <a:lnTo>
                <a:pt x="1347" y="451"/>
              </a:lnTo>
              <a:lnTo>
                <a:pt x="1328" y="472"/>
              </a:lnTo>
              <a:lnTo>
                <a:pt x="1308" y="495"/>
              </a:lnTo>
              <a:lnTo>
                <a:pt x="1291" y="518"/>
              </a:lnTo>
              <a:lnTo>
                <a:pt x="1273" y="541"/>
              </a:lnTo>
              <a:lnTo>
                <a:pt x="1256" y="564"/>
              </a:lnTo>
              <a:lnTo>
                <a:pt x="1240" y="588"/>
              </a:lnTo>
              <a:lnTo>
                <a:pt x="1225" y="612"/>
              </a:lnTo>
              <a:lnTo>
                <a:pt x="1210" y="636"/>
              </a:lnTo>
              <a:lnTo>
                <a:pt x="1197" y="661"/>
              </a:lnTo>
              <a:lnTo>
                <a:pt x="1183" y="685"/>
              </a:lnTo>
              <a:lnTo>
                <a:pt x="1171" y="711"/>
              </a:lnTo>
              <a:lnTo>
                <a:pt x="1160" y="735"/>
              </a:lnTo>
              <a:lnTo>
                <a:pt x="1149" y="761"/>
              </a:lnTo>
              <a:lnTo>
                <a:pt x="1138" y="786"/>
              </a:lnTo>
              <a:lnTo>
                <a:pt x="1129" y="811"/>
              </a:lnTo>
              <a:lnTo>
                <a:pt x="1121" y="837"/>
              </a:lnTo>
              <a:lnTo>
                <a:pt x="1113" y="862"/>
              </a:lnTo>
              <a:lnTo>
                <a:pt x="1106" y="889"/>
              </a:lnTo>
              <a:lnTo>
                <a:pt x="1098" y="915"/>
              </a:lnTo>
              <a:lnTo>
                <a:pt x="1093" y="940"/>
              </a:lnTo>
              <a:lnTo>
                <a:pt x="1088" y="967"/>
              </a:lnTo>
              <a:lnTo>
                <a:pt x="1083" y="992"/>
              </a:lnTo>
              <a:lnTo>
                <a:pt x="1080" y="1019"/>
              </a:lnTo>
              <a:lnTo>
                <a:pt x="1077" y="1045"/>
              </a:lnTo>
              <a:lnTo>
                <a:pt x="1074" y="1071"/>
              </a:lnTo>
              <a:lnTo>
                <a:pt x="1073" y="1097"/>
              </a:lnTo>
              <a:lnTo>
                <a:pt x="1072" y="1122"/>
              </a:lnTo>
              <a:lnTo>
                <a:pt x="1071" y="1149"/>
              </a:lnTo>
              <a:lnTo>
                <a:pt x="1071" y="1172"/>
              </a:lnTo>
              <a:lnTo>
                <a:pt x="1072" y="1194"/>
              </a:lnTo>
              <a:lnTo>
                <a:pt x="1074" y="1218"/>
              </a:lnTo>
              <a:lnTo>
                <a:pt x="1075" y="1240"/>
              </a:lnTo>
              <a:lnTo>
                <a:pt x="1078" y="1263"/>
              </a:lnTo>
              <a:lnTo>
                <a:pt x="1081" y="1285"/>
              </a:lnTo>
              <a:lnTo>
                <a:pt x="1084" y="1307"/>
              </a:lnTo>
              <a:lnTo>
                <a:pt x="1088" y="1329"/>
              </a:lnTo>
              <a:lnTo>
                <a:pt x="1096" y="1366"/>
              </a:lnTo>
              <a:lnTo>
                <a:pt x="1106" y="1403"/>
              </a:lnTo>
              <a:lnTo>
                <a:pt x="1117" y="1439"/>
              </a:lnTo>
              <a:lnTo>
                <a:pt x="1128" y="1474"/>
              </a:lnTo>
              <a:lnTo>
                <a:pt x="1143" y="1509"/>
              </a:lnTo>
              <a:lnTo>
                <a:pt x="1157" y="1541"/>
              </a:lnTo>
              <a:lnTo>
                <a:pt x="1173" y="1574"/>
              </a:lnTo>
              <a:lnTo>
                <a:pt x="1190" y="1606"/>
              </a:lnTo>
              <a:lnTo>
                <a:pt x="1208" y="1638"/>
              </a:lnTo>
              <a:lnTo>
                <a:pt x="1227" y="1667"/>
              </a:lnTo>
              <a:lnTo>
                <a:pt x="1248" y="1698"/>
              </a:lnTo>
              <a:lnTo>
                <a:pt x="1269" y="1727"/>
              </a:lnTo>
              <a:lnTo>
                <a:pt x="1292" y="1755"/>
              </a:lnTo>
              <a:lnTo>
                <a:pt x="1316" y="1783"/>
              </a:lnTo>
              <a:lnTo>
                <a:pt x="1339" y="1811"/>
              </a:lnTo>
              <a:lnTo>
                <a:pt x="1365" y="1837"/>
              </a:lnTo>
              <a:lnTo>
                <a:pt x="1390" y="1863"/>
              </a:lnTo>
              <a:lnTo>
                <a:pt x="1417" y="1889"/>
              </a:lnTo>
              <a:lnTo>
                <a:pt x="1443" y="1914"/>
              </a:lnTo>
              <a:lnTo>
                <a:pt x="1472" y="1939"/>
              </a:lnTo>
              <a:lnTo>
                <a:pt x="1500" y="1962"/>
              </a:lnTo>
              <a:lnTo>
                <a:pt x="1529" y="1986"/>
              </a:lnTo>
              <a:lnTo>
                <a:pt x="1558" y="2009"/>
              </a:lnTo>
              <a:lnTo>
                <a:pt x="1588" y="2032"/>
              </a:lnTo>
              <a:lnTo>
                <a:pt x="1649" y="2076"/>
              </a:lnTo>
              <a:lnTo>
                <a:pt x="1712" y="2118"/>
              </a:lnTo>
              <a:lnTo>
                <a:pt x="1774" y="2159"/>
              </a:lnTo>
              <a:lnTo>
                <a:pt x="1838" y="2199"/>
              </a:lnTo>
              <a:lnTo>
                <a:pt x="1902" y="2238"/>
              </a:lnTo>
              <a:lnTo>
                <a:pt x="1966" y="2275"/>
              </a:lnTo>
              <a:lnTo>
                <a:pt x="2030" y="2311"/>
              </a:lnTo>
              <a:lnTo>
                <a:pt x="2093" y="2348"/>
              </a:lnTo>
              <a:lnTo>
                <a:pt x="2155" y="2384"/>
              </a:lnTo>
              <a:lnTo>
                <a:pt x="2215" y="2419"/>
              </a:lnTo>
              <a:lnTo>
                <a:pt x="2275" y="2454"/>
              </a:lnTo>
              <a:lnTo>
                <a:pt x="2331" y="2489"/>
              </a:lnTo>
              <a:lnTo>
                <a:pt x="2385" y="2523"/>
              </a:lnTo>
              <a:lnTo>
                <a:pt x="2438" y="2557"/>
              </a:lnTo>
              <a:lnTo>
                <a:pt x="2462" y="2575"/>
              </a:lnTo>
              <a:lnTo>
                <a:pt x="2486" y="2592"/>
              </a:lnTo>
              <a:lnTo>
                <a:pt x="2509" y="2610"/>
              </a:lnTo>
              <a:lnTo>
                <a:pt x="2531" y="2626"/>
              </a:lnTo>
              <a:lnTo>
                <a:pt x="2552" y="2643"/>
              </a:lnTo>
              <a:lnTo>
                <a:pt x="2573" y="2661"/>
              </a:lnTo>
              <a:lnTo>
                <a:pt x="2591" y="2678"/>
              </a:lnTo>
              <a:lnTo>
                <a:pt x="2610" y="2696"/>
              </a:lnTo>
              <a:lnTo>
                <a:pt x="2627" y="2713"/>
              </a:lnTo>
              <a:lnTo>
                <a:pt x="2642" y="2730"/>
              </a:lnTo>
              <a:lnTo>
                <a:pt x="2657" y="2749"/>
              </a:lnTo>
              <a:lnTo>
                <a:pt x="2670" y="2766"/>
              </a:lnTo>
              <a:lnTo>
                <a:pt x="2683" y="2786"/>
              </a:lnTo>
              <a:lnTo>
                <a:pt x="2697" y="2805"/>
              </a:lnTo>
              <a:lnTo>
                <a:pt x="2708" y="2826"/>
              </a:lnTo>
              <a:lnTo>
                <a:pt x="2718" y="2846"/>
              </a:lnTo>
              <a:lnTo>
                <a:pt x="2728" y="2867"/>
              </a:lnTo>
              <a:lnTo>
                <a:pt x="2738" y="2888"/>
              </a:lnTo>
              <a:lnTo>
                <a:pt x="2746" y="2910"/>
              </a:lnTo>
              <a:lnTo>
                <a:pt x="2753" y="2931"/>
              </a:lnTo>
              <a:lnTo>
                <a:pt x="2759" y="2953"/>
              </a:lnTo>
              <a:lnTo>
                <a:pt x="2764" y="2975"/>
              </a:lnTo>
              <a:lnTo>
                <a:pt x="2769" y="2997"/>
              </a:lnTo>
              <a:lnTo>
                <a:pt x="2772" y="3019"/>
              </a:lnTo>
              <a:lnTo>
                <a:pt x="2775" y="3042"/>
              </a:lnTo>
              <a:lnTo>
                <a:pt x="2777" y="3063"/>
              </a:lnTo>
              <a:lnTo>
                <a:pt x="2778" y="3086"/>
              </a:lnTo>
              <a:lnTo>
                <a:pt x="2779" y="3108"/>
              </a:lnTo>
              <a:lnTo>
                <a:pt x="2778" y="3131"/>
              </a:lnTo>
              <a:lnTo>
                <a:pt x="2777" y="3153"/>
              </a:lnTo>
              <a:lnTo>
                <a:pt x="2775" y="3175"/>
              </a:lnTo>
              <a:lnTo>
                <a:pt x="2772" y="3197"/>
              </a:lnTo>
              <a:lnTo>
                <a:pt x="2768" y="3219"/>
              </a:lnTo>
              <a:lnTo>
                <a:pt x="2764" y="3239"/>
              </a:lnTo>
              <a:lnTo>
                <a:pt x="2758" y="3261"/>
              </a:lnTo>
              <a:lnTo>
                <a:pt x="2752" y="3281"/>
              </a:lnTo>
              <a:lnTo>
                <a:pt x="2745" y="3301"/>
              </a:lnTo>
              <a:lnTo>
                <a:pt x="2738" y="3320"/>
              </a:lnTo>
              <a:lnTo>
                <a:pt x="2728" y="3340"/>
              </a:lnTo>
              <a:lnTo>
                <a:pt x="2719" y="3358"/>
              </a:lnTo>
              <a:lnTo>
                <a:pt x="2709" y="3376"/>
              </a:lnTo>
              <a:lnTo>
                <a:pt x="2699" y="3393"/>
              </a:lnTo>
              <a:lnTo>
                <a:pt x="2686" y="3409"/>
              </a:lnTo>
              <a:lnTo>
                <a:pt x="2674" y="3425"/>
              </a:lnTo>
              <a:lnTo>
                <a:pt x="2662" y="3439"/>
              </a:lnTo>
              <a:lnTo>
                <a:pt x="2648" y="3453"/>
              </a:lnTo>
              <a:lnTo>
                <a:pt x="2635" y="3467"/>
              </a:lnTo>
              <a:lnTo>
                <a:pt x="2621" y="3480"/>
              </a:lnTo>
              <a:lnTo>
                <a:pt x="2606" y="3493"/>
              </a:lnTo>
              <a:lnTo>
                <a:pt x="2591" y="3507"/>
              </a:lnTo>
              <a:lnTo>
                <a:pt x="2575" y="3519"/>
              </a:lnTo>
              <a:lnTo>
                <a:pt x="2558" y="3531"/>
              </a:lnTo>
              <a:lnTo>
                <a:pt x="2541" y="3543"/>
              </a:lnTo>
              <a:lnTo>
                <a:pt x="2524" y="3554"/>
              </a:lnTo>
              <a:lnTo>
                <a:pt x="2505" y="3565"/>
              </a:lnTo>
              <a:lnTo>
                <a:pt x="2487" y="3575"/>
              </a:lnTo>
              <a:lnTo>
                <a:pt x="2468" y="3586"/>
              </a:lnTo>
              <a:lnTo>
                <a:pt x="2449" y="3595"/>
              </a:lnTo>
              <a:lnTo>
                <a:pt x="2428" y="3604"/>
              </a:lnTo>
              <a:lnTo>
                <a:pt x="2408" y="3612"/>
              </a:lnTo>
              <a:lnTo>
                <a:pt x="2387" y="3621"/>
              </a:lnTo>
              <a:lnTo>
                <a:pt x="2367" y="3629"/>
              </a:lnTo>
              <a:lnTo>
                <a:pt x="2345" y="3636"/>
              </a:lnTo>
              <a:lnTo>
                <a:pt x="2324" y="3643"/>
              </a:lnTo>
              <a:lnTo>
                <a:pt x="2301" y="3649"/>
              </a:lnTo>
              <a:lnTo>
                <a:pt x="2279" y="3655"/>
              </a:lnTo>
              <a:lnTo>
                <a:pt x="2256" y="3660"/>
              </a:lnTo>
              <a:lnTo>
                <a:pt x="2234" y="3665"/>
              </a:lnTo>
              <a:lnTo>
                <a:pt x="2210" y="3670"/>
              </a:lnTo>
              <a:lnTo>
                <a:pt x="2187" y="3674"/>
              </a:lnTo>
              <a:lnTo>
                <a:pt x="2163" y="3677"/>
              </a:lnTo>
              <a:lnTo>
                <a:pt x="2140" y="3679"/>
              </a:lnTo>
              <a:lnTo>
                <a:pt x="2116" y="3681"/>
              </a:lnTo>
              <a:lnTo>
                <a:pt x="2092" y="3683"/>
              </a:lnTo>
              <a:lnTo>
                <a:pt x="2067" y="3684"/>
              </a:lnTo>
              <a:lnTo>
                <a:pt x="2042" y="3684"/>
              </a:lnTo>
              <a:lnTo>
                <a:pt x="2012" y="3684"/>
              </a:lnTo>
              <a:lnTo>
                <a:pt x="1981" y="3682"/>
              </a:lnTo>
              <a:lnTo>
                <a:pt x="1949" y="3680"/>
              </a:lnTo>
              <a:lnTo>
                <a:pt x="1919" y="3676"/>
              </a:lnTo>
              <a:lnTo>
                <a:pt x="1887" y="3672"/>
              </a:lnTo>
              <a:lnTo>
                <a:pt x="1856" y="3666"/>
              </a:lnTo>
              <a:lnTo>
                <a:pt x="1824" y="3659"/>
              </a:lnTo>
              <a:lnTo>
                <a:pt x="1794" y="3652"/>
              </a:lnTo>
              <a:lnTo>
                <a:pt x="1763" y="3643"/>
              </a:lnTo>
              <a:lnTo>
                <a:pt x="1732" y="3634"/>
              </a:lnTo>
              <a:lnTo>
                <a:pt x="1701" y="3622"/>
              </a:lnTo>
              <a:lnTo>
                <a:pt x="1671" y="3610"/>
              </a:lnTo>
              <a:lnTo>
                <a:pt x="1640" y="3597"/>
              </a:lnTo>
              <a:lnTo>
                <a:pt x="1610" y="3582"/>
              </a:lnTo>
              <a:lnTo>
                <a:pt x="1581" y="3567"/>
              </a:lnTo>
              <a:lnTo>
                <a:pt x="1551" y="3551"/>
              </a:lnTo>
              <a:lnTo>
                <a:pt x="1543" y="3546"/>
              </a:lnTo>
              <a:lnTo>
                <a:pt x="1532" y="3539"/>
              </a:lnTo>
              <a:lnTo>
                <a:pt x="1521" y="3534"/>
              </a:lnTo>
              <a:lnTo>
                <a:pt x="1516" y="3531"/>
              </a:lnTo>
              <a:lnTo>
                <a:pt x="1448" y="3485"/>
              </a:lnTo>
              <a:lnTo>
                <a:pt x="1380" y="3440"/>
              </a:lnTo>
              <a:lnTo>
                <a:pt x="1314" y="3396"/>
              </a:lnTo>
              <a:lnTo>
                <a:pt x="1250" y="3352"/>
              </a:lnTo>
              <a:lnTo>
                <a:pt x="1188" y="3308"/>
              </a:lnTo>
              <a:lnTo>
                <a:pt x="1127" y="3265"/>
              </a:lnTo>
              <a:lnTo>
                <a:pt x="1068" y="3222"/>
              </a:lnTo>
              <a:lnTo>
                <a:pt x="1010" y="3180"/>
              </a:lnTo>
              <a:lnTo>
                <a:pt x="955" y="3139"/>
              </a:lnTo>
              <a:lnTo>
                <a:pt x="901" y="3098"/>
              </a:lnTo>
              <a:lnTo>
                <a:pt x="849" y="3058"/>
              </a:lnTo>
              <a:lnTo>
                <a:pt x="799" y="3019"/>
              </a:lnTo>
              <a:lnTo>
                <a:pt x="749" y="2980"/>
              </a:lnTo>
              <a:lnTo>
                <a:pt x="702" y="2943"/>
              </a:lnTo>
              <a:lnTo>
                <a:pt x="657" y="2907"/>
              </a:lnTo>
              <a:lnTo>
                <a:pt x="614" y="2871"/>
              </a:lnTo>
              <a:lnTo>
                <a:pt x="551" y="2818"/>
              </a:lnTo>
              <a:lnTo>
                <a:pt x="492" y="2768"/>
              </a:lnTo>
              <a:lnTo>
                <a:pt x="437" y="2721"/>
              </a:lnTo>
              <a:lnTo>
                <a:pt x="387" y="2677"/>
              </a:lnTo>
              <a:lnTo>
                <a:pt x="340" y="2635"/>
              </a:lnTo>
              <a:lnTo>
                <a:pt x="297" y="2596"/>
              </a:lnTo>
              <a:lnTo>
                <a:pt x="259" y="2560"/>
              </a:lnTo>
              <a:lnTo>
                <a:pt x="224" y="2527"/>
              </a:lnTo>
              <a:lnTo>
                <a:pt x="193" y="2498"/>
              </a:lnTo>
              <a:lnTo>
                <a:pt x="167" y="2471"/>
              </a:lnTo>
              <a:lnTo>
                <a:pt x="144" y="2450"/>
              </a:lnTo>
              <a:lnTo>
                <a:pt x="126" y="2431"/>
              </a:lnTo>
              <a:lnTo>
                <a:pt x="113" y="2416"/>
              </a:lnTo>
              <a:lnTo>
                <a:pt x="102" y="2406"/>
              </a:lnTo>
              <a:lnTo>
                <a:pt x="96" y="2400"/>
              </a:lnTo>
              <a:lnTo>
                <a:pt x="94" y="2398"/>
              </a:lnTo>
              <a:lnTo>
                <a:pt x="89" y="2393"/>
              </a:lnTo>
              <a:lnTo>
                <a:pt x="84" y="2389"/>
              </a:lnTo>
              <a:lnTo>
                <a:pt x="79" y="2386"/>
              </a:lnTo>
              <a:lnTo>
                <a:pt x="73" y="2384"/>
              </a:lnTo>
              <a:lnTo>
                <a:pt x="67" y="2383"/>
              </a:lnTo>
              <a:lnTo>
                <a:pt x="59" y="2383"/>
              </a:lnTo>
              <a:lnTo>
                <a:pt x="53" y="2383"/>
              </a:lnTo>
              <a:lnTo>
                <a:pt x="47" y="2385"/>
              </a:lnTo>
              <a:lnTo>
                <a:pt x="41" y="2387"/>
              </a:lnTo>
              <a:lnTo>
                <a:pt x="36" y="2390"/>
              </a:lnTo>
              <a:lnTo>
                <a:pt x="31" y="2394"/>
              </a:lnTo>
              <a:lnTo>
                <a:pt x="26" y="2399"/>
              </a:lnTo>
              <a:lnTo>
                <a:pt x="23" y="2404"/>
              </a:lnTo>
              <a:lnTo>
                <a:pt x="19" y="2410"/>
              </a:lnTo>
              <a:lnTo>
                <a:pt x="17" y="2416"/>
              </a:lnTo>
              <a:lnTo>
                <a:pt x="15" y="2422"/>
              </a:lnTo>
              <a:lnTo>
                <a:pt x="12" y="2446"/>
              </a:lnTo>
              <a:lnTo>
                <a:pt x="9" y="2471"/>
              </a:lnTo>
              <a:lnTo>
                <a:pt x="7" y="2498"/>
              </a:lnTo>
              <a:lnTo>
                <a:pt x="5" y="2526"/>
              </a:lnTo>
              <a:lnTo>
                <a:pt x="3" y="2555"/>
              </a:lnTo>
              <a:lnTo>
                <a:pt x="1" y="2586"/>
              </a:lnTo>
              <a:lnTo>
                <a:pt x="0" y="2618"/>
              </a:lnTo>
              <a:lnTo>
                <a:pt x="0" y="2650"/>
              </a:lnTo>
              <a:lnTo>
                <a:pt x="0" y="2655"/>
              </a:lnTo>
              <a:lnTo>
                <a:pt x="0" y="2660"/>
              </a:lnTo>
              <a:lnTo>
                <a:pt x="0" y="2664"/>
              </a:lnTo>
              <a:lnTo>
                <a:pt x="0" y="2685"/>
              </a:lnTo>
              <a:lnTo>
                <a:pt x="0" y="2692"/>
              </a:lnTo>
              <a:lnTo>
                <a:pt x="2" y="2738"/>
              </a:lnTo>
              <a:lnTo>
                <a:pt x="5" y="2783"/>
              </a:lnTo>
              <a:lnTo>
                <a:pt x="8" y="2804"/>
              </a:lnTo>
              <a:lnTo>
                <a:pt x="11" y="2826"/>
              </a:lnTo>
              <a:lnTo>
                <a:pt x="15" y="2846"/>
              </a:lnTo>
              <a:lnTo>
                <a:pt x="19" y="2868"/>
              </a:lnTo>
              <a:lnTo>
                <a:pt x="24" y="2888"/>
              </a:lnTo>
              <a:lnTo>
                <a:pt x="30" y="2909"/>
              </a:lnTo>
              <a:lnTo>
                <a:pt x="35" y="2929"/>
              </a:lnTo>
              <a:lnTo>
                <a:pt x="42" y="2950"/>
              </a:lnTo>
              <a:lnTo>
                <a:pt x="49" y="2969"/>
              </a:lnTo>
              <a:lnTo>
                <a:pt x="56" y="2988"/>
              </a:lnTo>
              <a:lnTo>
                <a:pt x="64" y="3009"/>
              </a:lnTo>
              <a:lnTo>
                <a:pt x="74" y="3028"/>
              </a:lnTo>
              <a:lnTo>
                <a:pt x="83" y="3048"/>
              </a:lnTo>
              <a:lnTo>
                <a:pt x="93" y="3067"/>
              </a:lnTo>
              <a:lnTo>
                <a:pt x="104" y="3086"/>
              </a:lnTo>
              <a:lnTo>
                <a:pt x="116" y="3105"/>
              </a:lnTo>
              <a:lnTo>
                <a:pt x="128" y="3125"/>
              </a:lnTo>
              <a:lnTo>
                <a:pt x="141" y="3143"/>
              </a:lnTo>
              <a:lnTo>
                <a:pt x="155" y="3163"/>
              </a:lnTo>
              <a:lnTo>
                <a:pt x="169" y="3182"/>
              </a:lnTo>
              <a:lnTo>
                <a:pt x="184" y="3200"/>
              </a:lnTo>
              <a:lnTo>
                <a:pt x="200" y="3220"/>
              </a:lnTo>
              <a:lnTo>
                <a:pt x="217" y="3239"/>
              </a:lnTo>
              <a:lnTo>
                <a:pt x="234" y="3258"/>
              </a:lnTo>
              <a:lnTo>
                <a:pt x="271" y="3297"/>
              </a:lnTo>
              <a:lnTo>
                <a:pt x="311" y="3336"/>
              </a:lnTo>
              <a:lnTo>
                <a:pt x="325" y="3349"/>
              </a:lnTo>
              <a:lnTo>
                <a:pt x="355" y="3380"/>
              </a:lnTo>
              <a:lnTo>
                <a:pt x="403" y="3425"/>
              </a:lnTo>
              <a:lnTo>
                <a:pt x="468" y="3484"/>
              </a:lnTo>
              <a:lnTo>
                <a:pt x="548" y="3557"/>
              </a:lnTo>
              <a:lnTo>
                <a:pt x="645" y="3642"/>
              </a:lnTo>
              <a:lnTo>
                <a:pt x="758" y="3738"/>
              </a:lnTo>
              <a:lnTo>
                <a:pt x="886" y="3844"/>
              </a:lnTo>
              <a:lnTo>
                <a:pt x="1030" y="3957"/>
              </a:lnTo>
              <a:lnTo>
                <a:pt x="1190" y="4079"/>
              </a:lnTo>
              <a:lnTo>
                <a:pt x="1365" y="4208"/>
              </a:lnTo>
              <a:lnTo>
                <a:pt x="1554" y="4341"/>
              </a:lnTo>
              <a:lnTo>
                <a:pt x="1759" y="4480"/>
              </a:lnTo>
              <a:lnTo>
                <a:pt x="1978" y="4621"/>
              </a:lnTo>
              <a:lnTo>
                <a:pt x="2211" y="4764"/>
              </a:lnTo>
              <a:lnTo>
                <a:pt x="2458" y="4909"/>
              </a:lnTo>
              <a:lnTo>
                <a:pt x="2720" y="5052"/>
              </a:lnTo>
              <a:lnTo>
                <a:pt x="2994" y="5195"/>
              </a:lnTo>
              <a:lnTo>
                <a:pt x="3283" y="5336"/>
              </a:lnTo>
              <a:lnTo>
                <a:pt x="3585" y="5473"/>
              </a:lnTo>
              <a:lnTo>
                <a:pt x="3900" y="5605"/>
              </a:lnTo>
              <a:lnTo>
                <a:pt x="4228" y="5732"/>
              </a:lnTo>
              <a:lnTo>
                <a:pt x="4569" y="5853"/>
              </a:lnTo>
              <a:lnTo>
                <a:pt x="4922" y="5965"/>
              </a:lnTo>
              <a:lnTo>
                <a:pt x="5288" y="6068"/>
              </a:lnTo>
              <a:lnTo>
                <a:pt x="5665" y="6161"/>
              </a:lnTo>
              <a:lnTo>
                <a:pt x="6054" y="6243"/>
              </a:lnTo>
              <a:lnTo>
                <a:pt x="6456" y="6313"/>
              </a:lnTo>
              <a:lnTo>
                <a:pt x="6868" y="6369"/>
              </a:lnTo>
              <a:lnTo>
                <a:pt x="7292" y="6411"/>
              </a:lnTo>
              <a:lnTo>
                <a:pt x="7726" y="6438"/>
              </a:lnTo>
              <a:lnTo>
                <a:pt x="8173" y="6447"/>
              </a:lnTo>
              <a:close/>
              <a:moveTo>
                <a:pt x="10068" y="4222"/>
              </a:moveTo>
              <a:lnTo>
                <a:pt x="10071" y="4222"/>
              </a:lnTo>
              <a:lnTo>
                <a:pt x="10098" y="4221"/>
              </a:lnTo>
              <a:lnTo>
                <a:pt x="10126" y="4219"/>
              </a:lnTo>
              <a:lnTo>
                <a:pt x="10153" y="4217"/>
              </a:lnTo>
              <a:lnTo>
                <a:pt x="10179" y="4214"/>
              </a:lnTo>
              <a:lnTo>
                <a:pt x="10206" y="4211"/>
              </a:lnTo>
              <a:lnTo>
                <a:pt x="10231" y="4206"/>
              </a:lnTo>
              <a:lnTo>
                <a:pt x="10256" y="4202"/>
              </a:lnTo>
              <a:lnTo>
                <a:pt x="10280" y="4196"/>
              </a:lnTo>
              <a:lnTo>
                <a:pt x="10304" y="4190"/>
              </a:lnTo>
              <a:lnTo>
                <a:pt x="10328" y="4184"/>
              </a:lnTo>
              <a:lnTo>
                <a:pt x="10351" y="4176"/>
              </a:lnTo>
              <a:lnTo>
                <a:pt x="10373" y="4168"/>
              </a:lnTo>
              <a:lnTo>
                <a:pt x="10394" y="4161"/>
              </a:lnTo>
              <a:lnTo>
                <a:pt x="10416" y="4153"/>
              </a:lnTo>
              <a:lnTo>
                <a:pt x="10436" y="4144"/>
              </a:lnTo>
              <a:lnTo>
                <a:pt x="10456" y="4134"/>
              </a:lnTo>
              <a:lnTo>
                <a:pt x="10493" y="4116"/>
              </a:lnTo>
              <a:lnTo>
                <a:pt x="10527" y="4097"/>
              </a:lnTo>
              <a:lnTo>
                <a:pt x="10559" y="4076"/>
              </a:lnTo>
              <a:lnTo>
                <a:pt x="10588" y="4057"/>
              </a:lnTo>
              <a:lnTo>
                <a:pt x="10613" y="4036"/>
              </a:lnTo>
              <a:lnTo>
                <a:pt x="10635" y="4016"/>
              </a:lnTo>
              <a:lnTo>
                <a:pt x="10645" y="4005"/>
              </a:lnTo>
              <a:lnTo>
                <a:pt x="10654" y="3996"/>
              </a:lnTo>
              <a:lnTo>
                <a:pt x="10662" y="3986"/>
              </a:lnTo>
              <a:lnTo>
                <a:pt x="10670" y="3977"/>
              </a:lnTo>
              <a:lnTo>
                <a:pt x="10678" y="3963"/>
              </a:lnTo>
              <a:lnTo>
                <a:pt x="10685" y="3950"/>
              </a:lnTo>
              <a:lnTo>
                <a:pt x="10691" y="3937"/>
              </a:lnTo>
              <a:lnTo>
                <a:pt x="10696" y="3922"/>
              </a:lnTo>
              <a:lnTo>
                <a:pt x="10700" y="3907"/>
              </a:lnTo>
              <a:lnTo>
                <a:pt x="10703" y="3892"/>
              </a:lnTo>
              <a:lnTo>
                <a:pt x="10705" y="3876"/>
              </a:lnTo>
              <a:lnTo>
                <a:pt x="10706" y="3860"/>
              </a:lnTo>
              <a:lnTo>
                <a:pt x="10706" y="3848"/>
              </a:lnTo>
              <a:lnTo>
                <a:pt x="10705" y="3835"/>
              </a:lnTo>
              <a:lnTo>
                <a:pt x="10703" y="3823"/>
              </a:lnTo>
              <a:lnTo>
                <a:pt x="10701" y="3812"/>
              </a:lnTo>
              <a:lnTo>
                <a:pt x="10698" y="3800"/>
              </a:lnTo>
              <a:lnTo>
                <a:pt x="10694" y="3786"/>
              </a:lnTo>
              <a:lnTo>
                <a:pt x="10689" y="3774"/>
              </a:lnTo>
              <a:lnTo>
                <a:pt x="10684" y="3762"/>
              </a:lnTo>
              <a:lnTo>
                <a:pt x="10677" y="3748"/>
              </a:lnTo>
              <a:lnTo>
                <a:pt x="10667" y="3736"/>
              </a:lnTo>
              <a:lnTo>
                <a:pt x="10658" y="3724"/>
              </a:lnTo>
              <a:lnTo>
                <a:pt x="10648" y="3713"/>
              </a:lnTo>
              <a:lnTo>
                <a:pt x="10638" y="3703"/>
              </a:lnTo>
              <a:lnTo>
                <a:pt x="10627" y="3694"/>
              </a:lnTo>
              <a:lnTo>
                <a:pt x="10614" y="3686"/>
              </a:lnTo>
              <a:lnTo>
                <a:pt x="10602" y="3678"/>
              </a:lnTo>
              <a:lnTo>
                <a:pt x="10589" y="3672"/>
              </a:lnTo>
              <a:lnTo>
                <a:pt x="10576" y="3665"/>
              </a:lnTo>
              <a:lnTo>
                <a:pt x="10563" y="3661"/>
              </a:lnTo>
              <a:lnTo>
                <a:pt x="10549" y="3657"/>
              </a:lnTo>
              <a:lnTo>
                <a:pt x="10535" y="3654"/>
              </a:lnTo>
              <a:lnTo>
                <a:pt x="10522" y="3651"/>
              </a:lnTo>
              <a:lnTo>
                <a:pt x="10508" y="3650"/>
              </a:lnTo>
              <a:lnTo>
                <a:pt x="10494" y="3649"/>
              </a:lnTo>
              <a:lnTo>
                <a:pt x="10485" y="3649"/>
              </a:lnTo>
              <a:lnTo>
                <a:pt x="10475" y="3650"/>
              </a:lnTo>
              <a:lnTo>
                <a:pt x="10466" y="3652"/>
              </a:lnTo>
              <a:lnTo>
                <a:pt x="10457" y="3654"/>
              </a:lnTo>
              <a:lnTo>
                <a:pt x="10429" y="3662"/>
              </a:lnTo>
              <a:lnTo>
                <a:pt x="10405" y="3671"/>
              </a:lnTo>
              <a:lnTo>
                <a:pt x="10384" y="3679"/>
              </a:lnTo>
              <a:lnTo>
                <a:pt x="10363" y="3687"/>
              </a:lnTo>
              <a:lnTo>
                <a:pt x="10343" y="3693"/>
              </a:lnTo>
              <a:lnTo>
                <a:pt x="10318" y="3698"/>
              </a:lnTo>
              <a:lnTo>
                <a:pt x="10305" y="3699"/>
              </a:lnTo>
              <a:lnTo>
                <a:pt x="10291" y="3701"/>
              </a:lnTo>
              <a:lnTo>
                <a:pt x="10274" y="3702"/>
              </a:lnTo>
              <a:lnTo>
                <a:pt x="10256" y="3702"/>
              </a:lnTo>
              <a:lnTo>
                <a:pt x="10242" y="3702"/>
              </a:lnTo>
              <a:lnTo>
                <a:pt x="10227" y="3701"/>
              </a:lnTo>
              <a:lnTo>
                <a:pt x="10213" y="3699"/>
              </a:lnTo>
              <a:lnTo>
                <a:pt x="10201" y="3697"/>
              </a:lnTo>
              <a:lnTo>
                <a:pt x="10188" y="3694"/>
              </a:lnTo>
              <a:lnTo>
                <a:pt x="10177" y="3690"/>
              </a:lnTo>
              <a:lnTo>
                <a:pt x="10166" y="3686"/>
              </a:lnTo>
              <a:lnTo>
                <a:pt x="10156" y="3682"/>
              </a:lnTo>
              <a:lnTo>
                <a:pt x="10145" y="3678"/>
              </a:lnTo>
              <a:lnTo>
                <a:pt x="10136" y="3673"/>
              </a:lnTo>
              <a:lnTo>
                <a:pt x="10128" y="3666"/>
              </a:lnTo>
              <a:lnTo>
                <a:pt x="10120" y="3661"/>
              </a:lnTo>
              <a:lnTo>
                <a:pt x="10104" y="3649"/>
              </a:lnTo>
              <a:lnTo>
                <a:pt x="10092" y="3638"/>
              </a:lnTo>
              <a:lnTo>
                <a:pt x="10087" y="3633"/>
              </a:lnTo>
              <a:lnTo>
                <a:pt x="10080" y="3622"/>
              </a:lnTo>
              <a:lnTo>
                <a:pt x="10070" y="3608"/>
              </a:lnTo>
              <a:lnTo>
                <a:pt x="10058" y="3591"/>
              </a:lnTo>
              <a:lnTo>
                <a:pt x="10047" y="3569"/>
              </a:lnTo>
              <a:lnTo>
                <a:pt x="10035" y="3545"/>
              </a:lnTo>
              <a:lnTo>
                <a:pt x="10030" y="3531"/>
              </a:lnTo>
              <a:lnTo>
                <a:pt x="10025" y="3518"/>
              </a:lnTo>
              <a:lnTo>
                <a:pt x="10020" y="3504"/>
              </a:lnTo>
              <a:lnTo>
                <a:pt x="10016" y="3489"/>
              </a:lnTo>
              <a:lnTo>
                <a:pt x="10011" y="3465"/>
              </a:lnTo>
              <a:lnTo>
                <a:pt x="10006" y="3438"/>
              </a:lnTo>
              <a:lnTo>
                <a:pt x="10002" y="3411"/>
              </a:lnTo>
              <a:lnTo>
                <a:pt x="9998" y="3383"/>
              </a:lnTo>
              <a:lnTo>
                <a:pt x="9993" y="3325"/>
              </a:lnTo>
              <a:lnTo>
                <a:pt x="9989" y="3267"/>
              </a:lnTo>
              <a:lnTo>
                <a:pt x="9986" y="3208"/>
              </a:lnTo>
              <a:lnTo>
                <a:pt x="9984" y="3150"/>
              </a:lnTo>
              <a:lnTo>
                <a:pt x="9983" y="3095"/>
              </a:lnTo>
              <a:lnTo>
                <a:pt x="9983" y="3044"/>
              </a:lnTo>
              <a:lnTo>
                <a:pt x="9983" y="3007"/>
              </a:lnTo>
              <a:lnTo>
                <a:pt x="9983" y="2916"/>
              </a:lnTo>
              <a:lnTo>
                <a:pt x="9983" y="2780"/>
              </a:lnTo>
              <a:lnTo>
                <a:pt x="9984" y="2606"/>
              </a:lnTo>
              <a:lnTo>
                <a:pt x="9984" y="2402"/>
              </a:lnTo>
              <a:lnTo>
                <a:pt x="9984" y="2175"/>
              </a:lnTo>
              <a:lnTo>
                <a:pt x="9984" y="1934"/>
              </a:lnTo>
              <a:lnTo>
                <a:pt x="9984" y="1684"/>
              </a:lnTo>
              <a:lnTo>
                <a:pt x="9984" y="1433"/>
              </a:lnTo>
              <a:lnTo>
                <a:pt x="9984" y="1190"/>
              </a:lnTo>
              <a:lnTo>
                <a:pt x="9984" y="962"/>
              </a:lnTo>
              <a:lnTo>
                <a:pt x="9984" y="756"/>
              </a:lnTo>
              <a:lnTo>
                <a:pt x="9984" y="580"/>
              </a:lnTo>
              <a:lnTo>
                <a:pt x="9984" y="441"/>
              </a:lnTo>
              <a:lnTo>
                <a:pt x="9984" y="347"/>
              </a:lnTo>
              <a:lnTo>
                <a:pt x="9984" y="305"/>
              </a:lnTo>
              <a:lnTo>
                <a:pt x="9984" y="287"/>
              </a:lnTo>
              <a:lnTo>
                <a:pt x="9982" y="269"/>
              </a:lnTo>
              <a:lnTo>
                <a:pt x="9978" y="252"/>
              </a:lnTo>
              <a:lnTo>
                <a:pt x="9975" y="236"/>
              </a:lnTo>
              <a:lnTo>
                <a:pt x="9970" y="220"/>
              </a:lnTo>
              <a:lnTo>
                <a:pt x="9965" y="204"/>
              </a:lnTo>
              <a:lnTo>
                <a:pt x="9958" y="189"/>
              </a:lnTo>
              <a:lnTo>
                <a:pt x="9951" y="175"/>
              </a:lnTo>
              <a:lnTo>
                <a:pt x="9943" y="162"/>
              </a:lnTo>
              <a:lnTo>
                <a:pt x="9933" y="149"/>
              </a:lnTo>
              <a:lnTo>
                <a:pt x="9924" y="136"/>
              </a:lnTo>
              <a:lnTo>
                <a:pt x="9913" y="124"/>
              </a:lnTo>
              <a:lnTo>
                <a:pt x="9902" y="113"/>
              </a:lnTo>
              <a:lnTo>
                <a:pt x="9890" y="102"/>
              </a:lnTo>
              <a:lnTo>
                <a:pt x="9878" y="93"/>
              </a:lnTo>
              <a:lnTo>
                <a:pt x="9865" y="84"/>
              </a:lnTo>
              <a:lnTo>
                <a:pt x="9852" y="75"/>
              </a:lnTo>
              <a:lnTo>
                <a:pt x="9838" y="68"/>
              </a:lnTo>
              <a:lnTo>
                <a:pt x="9825" y="60"/>
              </a:lnTo>
              <a:lnTo>
                <a:pt x="9811" y="53"/>
              </a:lnTo>
              <a:lnTo>
                <a:pt x="9795" y="47"/>
              </a:lnTo>
              <a:lnTo>
                <a:pt x="9781" y="41"/>
              </a:lnTo>
              <a:lnTo>
                <a:pt x="9766" y="37"/>
              </a:lnTo>
              <a:lnTo>
                <a:pt x="9750" y="32"/>
              </a:lnTo>
              <a:lnTo>
                <a:pt x="9735" y="28"/>
              </a:lnTo>
              <a:lnTo>
                <a:pt x="9718" y="25"/>
              </a:lnTo>
              <a:lnTo>
                <a:pt x="9703" y="22"/>
              </a:lnTo>
              <a:lnTo>
                <a:pt x="9687" y="19"/>
              </a:lnTo>
              <a:lnTo>
                <a:pt x="9654" y="16"/>
              </a:lnTo>
              <a:lnTo>
                <a:pt x="9621" y="15"/>
              </a:lnTo>
              <a:lnTo>
                <a:pt x="9588" y="16"/>
              </a:lnTo>
              <a:lnTo>
                <a:pt x="9556" y="19"/>
              </a:lnTo>
              <a:lnTo>
                <a:pt x="9539" y="22"/>
              </a:lnTo>
              <a:lnTo>
                <a:pt x="9523" y="25"/>
              </a:lnTo>
              <a:lnTo>
                <a:pt x="9507" y="28"/>
              </a:lnTo>
              <a:lnTo>
                <a:pt x="9491" y="32"/>
              </a:lnTo>
              <a:lnTo>
                <a:pt x="9476" y="37"/>
              </a:lnTo>
              <a:lnTo>
                <a:pt x="9459" y="42"/>
              </a:lnTo>
              <a:lnTo>
                <a:pt x="9445" y="47"/>
              </a:lnTo>
              <a:lnTo>
                <a:pt x="9430" y="53"/>
              </a:lnTo>
              <a:lnTo>
                <a:pt x="9415" y="60"/>
              </a:lnTo>
              <a:lnTo>
                <a:pt x="9401" y="68"/>
              </a:lnTo>
              <a:lnTo>
                <a:pt x="9388" y="75"/>
              </a:lnTo>
              <a:lnTo>
                <a:pt x="9373" y="84"/>
              </a:lnTo>
              <a:lnTo>
                <a:pt x="9361" y="92"/>
              </a:lnTo>
              <a:lnTo>
                <a:pt x="9349" y="102"/>
              </a:lnTo>
              <a:lnTo>
                <a:pt x="9337" y="113"/>
              </a:lnTo>
              <a:lnTo>
                <a:pt x="9325" y="123"/>
              </a:lnTo>
              <a:lnTo>
                <a:pt x="9314" y="135"/>
              </a:lnTo>
              <a:lnTo>
                <a:pt x="9304" y="147"/>
              </a:lnTo>
              <a:lnTo>
                <a:pt x="9295" y="160"/>
              </a:lnTo>
              <a:lnTo>
                <a:pt x="9286" y="173"/>
              </a:lnTo>
              <a:lnTo>
                <a:pt x="9278" y="187"/>
              </a:lnTo>
              <a:lnTo>
                <a:pt x="9272" y="202"/>
              </a:lnTo>
              <a:lnTo>
                <a:pt x="9266" y="217"/>
              </a:lnTo>
              <a:lnTo>
                <a:pt x="9261" y="232"/>
              </a:lnTo>
              <a:lnTo>
                <a:pt x="9257" y="249"/>
              </a:lnTo>
              <a:lnTo>
                <a:pt x="9254" y="265"/>
              </a:lnTo>
              <a:lnTo>
                <a:pt x="9253" y="283"/>
              </a:lnTo>
              <a:lnTo>
                <a:pt x="9252" y="301"/>
              </a:lnTo>
              <a:lnTo>
                <a:pt x="9252" y="3403"/>
              </a:lnTo>
              <a:lnTo>
                <a:pt x="9253" y="3436"/>
              </a:lnTo>
              <a:lnTo>
                <a:pt x="9254" y="3470"/>
              </a:lnTo>
              <a:lnTo>
                <a:pt x="9257" y="3504"/>
              </a:lnTo>
              <a:lnTo>
                <a:pt x="9262" y="3537"/>
              </a:lnTo>
              <a:lnTo>
                <a:pt x="9267" y="3572"/>
              </a:lnTo>
              <a:lnTo>
                <a:pt x="9274" y="3607"/>
              </a:lnTo>
              <a:lnTo>
                <a:pt x="9282" y="3642"/>
              </a:lnTo>
              <a:lnTo>
                <a:pt x="9293" y="3677"/>
              </a:lnTo>
              <a:lnTo>
                <a:pt x="9304" y="3712"/>
              </a:lnTo>
              <a:lnTo>
                <a:pt x="9316" y="3745"/>
              </a:lnTo>
              <a:lnTo>
                <a:pt x="9331" y="3779"/>
              </a:lnTo>
              <a:lnTo>
                <a:pt x="9347" y="3813"/>
              </a:lnTo>
              <a:lnTo>
                <a:pt x="9365" y="3847"/>
              </a:lnTo>
              <a:lnTo>
                <a:pt x="9385" y="3878"/>
              </a:lnTo>
              <a:lnTo>
                <a:pt x="9406" y="3910"/>
              </a:lnTo>
              <a:lnTo>
                <a:pt x="9429" y="3941"/>
              </a:lnTo>
              <a:lnTo>
                <a:pt x="9441" y="3956"/>
              </a:lnTo>
              <a:lnTo>
                <a:pt x="9453" y="3972"/>
              </a:lnTo>
              <a:lnTo>
                <a:pt x="9467" y="3986"/>
              </a:lnTo>
              <a:lnTo>
                <a:pt x="9481" y="4000"/>
              </a:lnTo>
              <a:lnTo>
                <a:pt x="9494" y="4014"/>
              </a:lnTo>
              <a:lnTo>
                <a:pt x="9510" y="4027"/>
              </a:lnTo>
              <a:lnTo>
                <a:pt x="9524" y="4040"/>
              </a:lnTo>
              <a:lnTo>
                <a:pt x="9540" y="4054"/>
              </a:lnTo>
              <a:lnTo>
                <a:pt x="9556" y="4066"/>
              </a:lnTo>
              <a:lnTo>
                <a:pt x="9573" y="4078"/>
              </a:lnTo>
              <a:lnTo>
                <a:pt x="9589" y="4089"/>
              </a:lnTo>
              <a:lnTo>
                <a:pt x="9608" y="4101"/>
              </a:lnTo>
              <a:lnTo>
                <a:pt x="9625" y="4112"/>
              </a:lnTo>
              <a:lnTo>
                <a:pt x="9644" y="4122"/>
              </a:lnTo>
              <a:lnTo>
                <a:pt x="9663" y="4132"/>
              </a:lnTo>
              <a:lnTo>
                <a:pt x="9683" y="4142"/>
              </a:lnTo>
              <a:lnTo>
                <a:pt x="9703" y="4151"/>
              </a:lnTo>
              <a:lnTo>
                <a:pt x="9724" y="4160"/>
              </a:lnTo>
              <a:lnTo>
                <a:pt x="9745" y="4168"/>
              </a:lnTo>
              <a:lnTo>
                <a:pt x="9767" y="4175"/>
              </a:lnTo>
              <a:lnTo>
                <a:pt x="9789" y="4183"/>
              </a:lnTo>
              <a:lnTo>
                <a:pt x="9812" y="4189"/>
              </a:lnTo>
              <a:lnTo>
                <a:pt x="9834" y="4195"/>
              </a:lnTo>
              <a:lnTo>
                <a:pt x="9859" y="4200"/>
              </a:lnTo>
              <a:lnTo>
                <a:pt x="9882" y="4205"/>
              </a:lnTo>
              <a:lnTo>
                <a:pt x="9908" y="4209"/>
              </a:lnTo>
              <a:lnTo>
                <a:pt x="9932" y="4213"/>
              </a:lnTo>
              <a:lnTo>
                <a:pt x="9959" y="4216"/>
              </a:lnTo>
              <a:lnTo>
                <a:pt x="9986" y="4218"/>
              </a:lnTo>
              <a:lnTo>
                <a:pt x="10012" y="4221"/>
              </a:lnTo>
              <a:lnTo>
                <a:pt x="10040" y="4222"/>
              </a:lnTo>
              <a:lnTo>
                <a:pt x="10068" y="4222"/>
              </a:lnTo>
              <a:close/>
              <a:moveTo>
                <a:pt x="11567" y="1666"/>
              </a:moveTo>
              <a:lnTo>
                <a:pt x="11584" y="1642"/>
              </a:lnTo>
              <a:lnTo>
                <a:pt x="11601" y="1619"/>
              </a:lnTo>
              <a:lnTo>
                <a:pt x="11619" y="1598"/>
              </a:lnTo>
              <a:lnTo>
                <a:pt x="11636" y="1578"/>
              </a:lnTo>
              <a:lnTo>
                <a:pt x="11653" y="1559"/>
              </a:lnTo>
              <a:lnTo>
                <a:pt x="11671" y="1541"/>
              </a:lnTo>
              <a:lnTo>
                <a:pt x="11688" y="1525"/>
              </a:lnTo>
              <a:lnTo>
                <a:pt x="11705" y="1510"/>
              </a:lnTo>
              <a:lnTo>
                <a:pt x="11722" y="1494"/>
              </a:lnTo>
              <a:lnTo>
                <a:pt x="11738" y="1481"/>
              </a:lnTo>
              <a:lnTo>
                <a:pt x="11756" y="1469"/>
              </a:lnTo>
              <a:lnTo>
                <a:pt x="11772" y="1457"/>
              </a:lnTo>
              <a:lnTo>
                <a:pt x="11788" y="1447"/>
              </a:lnTo>
              <a:lnTo>
                <a:pt x="11804" y="1437"/>
              </a:lnTo>
              <a:lnTo>
                <a:pt x="11820" y="1429"/>
              </a:lnTo>
              <a:lnTo>
                <a:pt x="11836" y="1420"/>
              </a:lnTo>
              <a:lnTo>
                <a:pt x="11851" y="1413"/>
              </a:lnTo>
              <a:lnTo>
                <a:pt x="11866" y="1406"/>
              </a:lnTo>
              <a:lnTo>
                <a:pt x="11881" y="1401"/>
              </a:lnTo>
              <a:lnTo>
                <a:pt x="11895" y="1396"/>
              </a:lnTo>
              <a:lnTo>
                <a:pt x="11923" y="1387"/>
              </a:lnTo>
              <a:lnTo>
                <a:pt x="11949" y="1381"/>
              </a:lnTo>
              <a:lnTo>
                <a:pt x="11973" y="1376"/>
              </a:lnTo>
              <a:lnTo>
                <a:pt x="11995" y="1373"/>
              </a:lnTo>
              <a:lnTo>
                <a:pt x="12016" y="1371"/>
              </a:lnTo>
              <a:lnTo>
                <a:pt x="12034" y="1371"/>
              </a:lnTo>
              <a:lnTo>
                <a:pt x="12035" y="1371"/>
              </a:lnTo>
              <a:lnTo>
                <a:pt x="12049" y="1371"/>
              </a:lnTo>
              <a:lnTo>
                <a:pt x="12063" y="1372"/>
              </a:lnTo>
              <a:lnTo>
                <a:pt x="12076" y="1373"/>
              </a:lnTo>
              <a:lnTo>
                <a:pt x="12090" y="1376"/>
              </a:lnTo>
              <a:lnTo>
                <a:pt x="12104" y="1379"/>
              </a:lnTo>
              <a:lnTo>
                <a:pt x="12117" y="1382"/>
              </a:lnTo>
              <a:lnTo>
                <a:pt x="12130" y="1386"/>
              </a:lnTo>
              <a:lnTo>
                <a:pt x="12145" y="1391"/>
              </a:lnTo>
              <a:lnTo>
                <a:pt x="12158" y="1396"/>
              </a:lnTo>
              <a:lnTo>
                <a:pt x="12170" y="1401"/>
              </a:lnTo>
              <a:lnTo>
                <a:pt x="12184" y="1408"/>
              </a:lnTo>
              <a:lnTo>
                <a:pt x="12196" y="1414"/>
              </a:lnTo>
              <a:lnTo>
                <a:pt x="12209" y="1423"/>
              </a:lnTo>
              <a:lnTo>
                <a:pt x="12221" y="1431"/>
              </a:lnTo>
              <a:lnTo>
                <a:pt x="12233" y="1440"/>
              </a:lnTo>
              <a:lnTo>
                <a:pt x="12245" y="1449"/>
              </a:lnTo>
              <a:lnTo>
                <a:pt x="12256" y="1459"/>
              </a:lnTo>
              <a:lnTo>
                <a:pt x="12268" y="1471"/>
              </a:lnTo>
              <a:lnTo>
                <a:pt x="12278" y="1482"/>
              </a:lnTo>
              <a:lnTo>
                <a:pt x="12288" y="1494"/>
              </a:lnTo>
              <a:lnTo>
                <a:pt x="12298" y="1508"/>
              </a:lnTo>
              <a:lnTo>
                <a:pt x="12308" y="1522"/>
              </a:lnTo>
              <a:lnTo>
                <a:pt x="12317" y="1536"/>
              </a:lnTo>
              <a:lnTo>
                <a:pt x="12325" y="1552"/>
              </a:lnTo>
              <a:lnTo>
                <a:pt x="12333" y="1567"/>
              </a:lnTo>
              <a:lnTo>
                <a:pt x="12341" y="1583"/>
              </a:lnTo>
              <a:lnTo>
                <a:pt x="12348" y="1601"/>
              </a:lnTo>
              <a:lnTo>
                <a:pt x="12355" y="1619"/>
              </a:lnTo>
              <a:lnTo>
                <a:pt x="12361" y="1639"/>
              </a:lnTo>
              <a:lnTo>
                <a:pt x="12367" y="1658"/>
              </a:lnTo>
              <a:lnTo>
                <a:pt x="12372" y="1679"/>
              </a:lnTo>
              <a:lnTo>
                <a:pt x="12376" y="1700"/>
              </a:lnTo>
              <a:lnTo>
                <a:pt x="12380" y="1729"/>
              </a:lnTo>
              <a:lnTo>
                <a:pt x="12383" y="1757"/>
              </a:lnTo>
              <a:lnTo>
                <a:pt x="12385" y="1785"/>
              </a:lnTo>
              <a:lnTo>
                <a:pt x="12386" y="1813"/>
              </a:lnTo>
              <a:lnTo>
                <a:pt x="12385" y="1842"/>
              </a:lnTo>
              <a:lnTo>
                <a:pt x="12383" y="1871"/>
              </a:lnTo>
              <a:lnTo>
                <a:pt x="12380" y="1900"/>
              </a:lnTo>
              <a:lnTo>
                <a:pt x="12375" y="1928"/>
              </a:lnTo>
              <a:lnTo>
                <a:pt x="12369" y="1955"/>
              </a:lnTo>
              <a:lnTo>
                <a:pt x="12362" y="1982"/>
              </a:lnTo>
              <a:lnTo>
                <a:pt x="12354" y="2008"/>
              </a:lnTo>
              <a:lnTo>
                <a:pt x="12344" y="2034"/>
              </a:lnTo>
              <a:lnTo>
                <a:pt x="12334" y="2059"/>
              </a:lnTo>
              <a:lnTo>
                <a:pt x="12322" y="2083"/>
              </a:lnTo>
              <a:lnTo>
                <a:pt x="12310" y="2107"/>
              </a:lnTo>
              <a:lnTo>
                <a:pt x="12296" y="2130"/>
              </a:lnTo>
              <a:lnTo>
                <a:pt x="12281" y="2152"/>
              </a:lnTo>
              <a:lnTo>
                <a:pt x="12267" y="2174"/>
              </a:lnTo>
              <a:lnTo>
                <a:pt x="12250" y="2195"/>
              </a:lnTo>
              <a:lnTo>
                <a:pt x="12233" y="2214"/>
              </a:lnTo>
              <a:lnTo>
                <a:pt x="12212" y="2237"/>
              </a:lnTo>
              <a:lnTo>
                <a:pt x="12191" y="2258"/>
              </a:lnTo>
              <a:lnTo>
                <a:pt x="12169" y="2279"/>
              </a:lnTo>
              <a:lnTo>
                <a:pt x="12147" y="2298"/>
              </a:lnTo>
              <a:lnTo>
                <a:pt x="12124" y="2317"/>
              </a:lnTo>
              <a:lnTo>
                <a:pt x="12101" y="2334"/>
              </a:lnTo>
              <a:lnTo>
                <a:pt x="12077" y="2351"/>
              </a:lnTo>
              <a:lnTo>
                <a:pt x="12054" y="2367"/>
              </a:lnTo>
              <a:lnTo>
                <a:pt x="12029" y="2382"/>
              </a:lnTo>
              <a:lnTo>
                <a:pt x="12004" y="2397"/>
              </a:lnTo>
              <a:lnTo>
                <a:pt x="11979" y="2410"/>
              </a:lnTo>
              <a:lnTo>
                <a:pt x="11953" y="2423"/>
              </a:lnTo>
              <a:lnTo>
                <a:pt x="11928" y="2435"/>
              </a:lnTo>
              <a:lnTo>
                <a:pt x="11901" y="2447"/>
              </a:lnTo>
              <a:lnTo>
                <a:pt x="11874" y="2457"/>
              </a:lnTo>
              <a:lnTo>
                <a:pt x="11848" y="2467"/>
              </a:lnTo>
              <a:lnTo>
                <a:pt x="11820" y="2476"/>
              </a:lnTo>
              <a:lnTo>
                <a:pt x="11793" y="2486"/>
              </a:lnTo>
              <a:lnTo>
                <a:pt x="11765" y="2494"/>
              </a:lnTo>
              <a:lnTo>
                <a:pt x="11737" y="2502"/>
              </a:lnTo>
              <a:lnTo>
                <a:pt x="11680" y="2515"/>
              </a:lnTo>
              <a:lnTo>
                <a:pt x="11623" y="2528"/>
              </a:lnTo>
              <a:lnTo>
                <a:pt x="11564" y="2538"/>
              </a:lnTo>
              <a:lnTo>
                <a:pt x="11505" y="2547"/>
              </a:lnTo>
              <a:lnTo>
                <a:pt x="11446" y="2555"/>
              </a:lnTo>
              <a:lnTo>
                <a:pt x="11385" y="2562"/>
              </a:lnTo>
              <a:lnTo>
                <a:pt x="11384" y="2541"/>
              </a:lnTo>
              <a:lnTo>
                <a:pt x="11384" y="2519"/>
              </a:lnTo>
              <a:lnTo>
                <a:pt x="11383" y="2497"/>
              </a:lnTo>
              <a:lnTo>
                <a:pt x="11383" y="2475"/>
              </a:lnTo>
              <a:lnTo>
                <a:pt x="11384" y="2421"/>
              </a:lnTo>
              <a:lnTo>
                <a:pt x="11385" y="2367"/>
              </a:lnTo>
              <a:lnTo>
                <a:pt x="11388" y="2313"/>
              </a:lnTo>
              <a:lnTo>
                <a:pt x="11391" y="2257"/>
              </a:lnTo>
              <a:lnTo>
                <a:pt x="11396" y="2203"/>
              </a:lnTo>
              <a:lnTo>
                <a:pt x="11404" y="2148"/>
              </a:lnTo>
              <a:lnTo>
                <a:pt x="11411" y="2094"/>
              </a:lnTo>
              <a:lnTo>
                <a:pt x="11421" y="2040"/>
              </a:lnTo>
              <a:lnTo>
                <a:pt x="11432" y="1988"/>
              </a:lnTo>
              <a:lnTo>
                <a:pt x="11446" y="1937"/>
              </a:lnTo>
              <a:lnTo>
                <a:pt x="11453" y="1912"/>
              </a:lnTo>
              <a:lnTo>
                <a:pt x="11460" y="1886"/>
              </a:lnTo>
              <a:lnTo>
                <a:pt x="11468" y="1863"/>
              </a:lnTo>
              <a:lnTo>
                <a:pt x="11477" y="1838"/>
              </a:lnTo>
              <a:lnTo>
                <a:pt x="11486" y="1815"/>
              </a:lnTo>
              <a:lnTo>
                <a:pt x="11496" y="1792"/>
              </a:lnTo>
              <a:lnTo>
                <a:pt x="11507" y="1770"/>
              </a:lnTo>
              <a:lnTo>
                <a:pt x="11517" y="1748"/>
              </a:lnTo>
              <a:lnTo>
                <a:pt x="11528" y="1727"/>
              </a:lnTo>
              <a:lnTo>
                <a:pt x="11541" y="1705"/>
              </a:lnTo>
              <a:lnTo>
                <a:pt x="11554" y="1686"/>
              </a:lnTo>
              <a:lnTo>
                <a:pt x="11567" y="1666"/>
              </a:lnTo>
              <a:close/>
              <a:moveTo>
                <a:pt x="11082" y="3850"/>
              </a:moveTo>
              <a:lnTo>
                <a:pt x="11105" y="3871"/>
              </a:lnTo>
              <a:lnTo>
                <a:pt x="11128" y="3892"/>
              </a:lnTo>
              <a:lnTo>
                <a:pt x="11152" y="3911"/>
              </a:lnTo>
              <a:lnTo>
                <a:pt x="11176" y="3932"/>
              </a:lnTo>
              <a:lnTo>
                <a:pt x="11201" y="3950"/>
              </a:lnTo>
              <a:lnTo>
                <a:pt x="11226" y="3969"/>
              </a:lnTo>
              <a:lnTo>
                <a:pt x="11252" y="3986"/>
              </a:lnTo>
              <a:lnTo>
                <a:pt x="11279" y="4003"/>
              </a:lnTo>
              <a:lnTo>
                <a:pt x="11305" y="4021"/>
              </a:lnTo>
              <a:lnTo>
                <a:pt x="11333" y="4036"/>
              </a:lnTo>
              <a:lnTo>
                <a:pt x="11361" y="4052"/>
              </a:lnTo>
              <a:lnTo>
                <a:pt x="11389" y="4067"/>
              </a:lnTo>
              <a:lnTo>
                <a:pt x="11418" y="4081"/>
              </a:lnTo>
              <a:lnTo>
                <a:pt x="11448" y="4095"/>
              </a:lnTo>
              <a:lnTo>
                <a:pt x="11477" y="4108"/>
              </a:lnTo>
              <a:lnTo>
                <a:pt x="11508" y="4119"/>
              </a:lnTo>
              <a:lnTo>
                <a:pt x="11539" y="4131"/>
              </a:lnTo>
              <a:lnTo>
                <a:pt x="11570" y="4142"/>
              </a:lnTo>
              <a:lnTo>
                <a:pt x="11602" y="4152"/>
              </a:lnTo>
              <a:lnTo>
                <a:pt x="11634" y="4162"/>
              </a:lnTo>
              <a:lnTo>
                <a:pt x="11668" y="4170"/>
              </a:lnTo>
              <a:lnTo>
                <a:pt x="11700" y="4179"/>
              </a:lnTo>
              <a:lnTo>
                <a:pt x="11734" y="4186"/>
              </a:lnTo>
              <a:lnTo>
                <a:pt x="11769" y="4193"/>
              </a:lnTo>
              <a:lnTo>
                <a:pt x="11804" y="4198"/>
              </a:lnTo>
              <a:lnTo>
                <a:pt x="11840" y="4203"/>
              </a:lnTo>
              <a:lnTo>
                <a:pt x="11876" y="4208"/>
              </a:lnTo>
              <a:lnTo>
                <a:pt x="11911" y="4211"/>
              </a:lnTo>
              <a:lnTo>
                <a:pt x="11948" y="4214"/>
              </a:lnTo>
              <a:lnTo>
                <a:pt x="11986" y="4216"/>
              </a:lnTo>
              <a:lnTo>
                <a:pt x="12023" y="4217"/>
              </a:lnTo>
              <a:lnTo>
                <a:pt x="12062" y="4217"/>
              </a:lnTo>
              <a:lnTo>
                <a:pt x="12063" y="4217"/>
              </a:lnTo>
              <a:lnTo>
                <a:pt x="12105" y="4217"/>
              </a:lnTo>
              <a:lnTo>
                <a:pt x="12146" y="4216"/>
              </a:lnTo>
              <a:lnTo>
                <a:pt x="12187" y="4213"/>
              </a:lnTo>
              <a:lnTo>
                <a:pt x="12227" y="4210"/>
              </a:lnTo>
              <a:lnTo>
                <a:pt x="12267" y="4207"/>
              </a:lnTo>
              <a:lnTo>
                <a:pt x="12305" y="4202"/>
              </a:lnTo>
              <a:lnTo>
                <a:pt x="12343" y="4197"/>
              </a:lnTo>
              <a:lnTo>
                <a:pt x="12381" y="4191"/>
              </a:lnTo>
              <a:lnTo>
                <a:pt x="12418" y="4184"/>
              </a:lnTo>
              <a:lnTo>
                <a:pt x="12454" y="4175"/>
              </a:lnTo>
              <a:lnTo>
                <a:pt x="12489" y="4167"/>
              </a:lnTo>
              <a:lnTo>
                <a:pt x="12523" y="4158"/>
              </a:lnTo>
              <a:lnTo>
                <a:pt x="12556" y="4148"/>
              </a:lnTo>
              <a:lnTo>
                <a:pt x="12588" y="4138"/>
              </a:lnTo>
              <a:lnTo>
                <a:pt x="12619" y="4126"/>
              </a:lnTo>
              <a:lnTo>
                <a:pt x="12648" y="4115"/>
              </a:lnTo>
              <a:lnTo>
                <a:pt x="12677" y="4103"/>
              </a:lnTo>
              <a:lnTo>
                <a:pt x="12705" y="4089"/>
              </a:lnTo>
              <a:lnTo>
                <a:pt x="12730" y="4075"/>
              </a:lnTo>
              <a:lnTo>
                <a:pt x="12755" y="4061"/>
              </a:lnTo>
              <a:lnTo>
                <a:pt x="12778" y="4046"/>
              </a:lnTo>
              <a:lnTo>
                <a:pt x="12800" y="4030"/>
              </a:lnTo>
              <a:lnTo>
                <a:pt x="12820" y="4014"/>
              </a:lnTo>
              <a:lnTo>
                <a:pt x="12839" y="3997"/>
              </a:lnTo>
              <a:lnTo>
                <a:pt x="12856" y="3980"/>
              </a:lnTo>
              <a:lnTo>
                <a:pt x="12872" y="3961"/>
              </a:lnTo>
              <a:lnTo>
                <a:pt x="12879" y="3951"/>
              </a:lnTo>
              <a:lnTo>
                <a:pt x="12885" y="3942"/>
              </a:lnTo>
              <a:lnTo>
                <a:pt x="12891" y="3932"/>
              </a:lnTo>
              <a:lnTo>
                <a:pt x="12897" y="3921"/>
              </a:lnTo>
              <a:lnTo>
                <a:pt x="12901" y="3911"/>
              </a:lnTo>
              <a:lnTo>
                <a:pt x="12906" y="3900"/>
              </a:lnTo>
              <a:lnTo>
                <a:pt x="12909" y="3890"/>
              </a:lnTo>
              <a:lnTo>
                <a:pt x="12913" y="3878"/>
              </a:lnTo>
              <a:lnTo>
                <a:pt x="12916" y="3867"/>
              </a:lnTo>
              <a:lnTo>
                <a:pt x="12917" y="3856"/>
              </a:lnTo>
              <a:lnTo>
                <a:pt x="12919" y="3845"/>
              </a:lnTo>
              <a:lnTo>
                <a:pt x="12919" y="3832"/>
              </a:lnTo>
              <a:lnTo>
                <a:pt x="12918" y="3818"/>
              </a:lnTo>
              <a:lnTo>
                <a:pt x="12916" y="3803"/>
              </a:lnTo>
              <a:lnTo>
                <a:pt x="12913" y="3783"/>
              </a:lnTo>
              <a:lnTo>
                <a:pt x="12906" y="3765"/>
              </a:lnTo>
              <a:lnTo>
                <a:pt x="12900" y="3746"/>
              </a:lnTo>
              <a:lnTo>
                <a:pt x="12892" y="3730"/>
              </a:lnTo>
              <a:lnTo>
                <a:pt x="12882" y="3715"/>
              </a:lnTo>
              <a:lnTo>
                <a:pt x="12872" y="3699"/>
              </a:lnTo>
              <a:lnTo>
                <a:pt x="12859" y="3686"/>
              </a:lnTo>
              <a:lnTo>
                <a:pt x="12846" y="3674"/>
              </a:lnTo>
              <a:lnTo>
                <a:pt x="12832" y="3662"/>
              </a:lnTo>
              <a:lnTo>
                <a:pt x="12817" y="3653"/>
              </a:lnTo>
              <a:lnTo>
                <a:pt x="12801" y="3644"/>
              </a:lnTo>
              <a:lnTo>
                <a:pt x="12785" y="3638"/>
              </a:lnTo>
              <a:lnTo>
                <a:pt x="12768" y="3632"/>
              </a:lnTo>
              <a:lnTo>
                <a:pt x="12750" y="3629"/>
              </a:lnTo>
              <a:lnTo>
                <a:pt x="12732" y="3627"/>
              </a:lnTo>
              <a:lnTo>
                <a:pt x="12714" y="3625"/>
              </a:lnTo>
              <a:lnTo>
                <a:pt x="12696" y="3627"/>
              </a:lnTo>
              <a:lnTo>
                <a:pt x="12676" y="3629"/>
              </a:lnTo>
              <a:lnTo>
                <a:pt x="12658" y="3632"/>
              </a:lnTo>
              <a:lnTo>
                <a:pt x="12639" y="3638"/>
              </a:lnTo>
              <a:lnTo>
                <a:pt x="12593" y="3651"/>
              </a:lnTo>
              <a:lnTo>
                <a:pt x="12548" y="3663"/>
              </a:lnTo>
              <a:lnTo>
                <a:pt x="12502" y="3674"/>
              </a:lnTo>
              <a:lnTo>
                <a:pt x="12456" y="3682"/>
              </a:lnTo>
              <a:lnTo>
                <a:pt x="12409" y="3689"/>
              </a:lnTo>
              <a:lnTo>
                <a:pt x="12360" y="3693"/>
              </a:lnTo>
              <a:lnTo>
                <a:pt x="12310" y="3696"/>
              </a:lnTo>
              <a:lnTo>
                <a:pt x="12256" y="3697"/>
              </a:lnTo>
              <a:lnTo>
                <a:pt x="12226" y="3697"/>
              </a:lnTo>
              <a:lnTo>
                <a:pt x="12194" y="3696"/>
              </a:lnTo>
              <a:lnTo>
                <a:pt x="12162" y="3695"/>
              </a:lnTo>
              <a:lnTo>
                <a:pt x="12128" y="3692"/>
              </a:lnTo>
              <a:lnTo>
                <a:pt x="12101" y="3689"/>
              </a:lnTo>
              <a:lnTo>
                <a:pt x="12073" y="3686"/>
              </a:lnTo>
              <a:lnTo>
                <a:pt x="12046" y="3682"/>
              </a:lnTo>
              <a:lnTo>
                <a:pt x="12020" y="3676"/>
              </a:lnTo>
              <a:lnTo>
                <a:pt x="11995" y="3670"/>
              </a:lnTo>
              <a:lnTo>
                <a:pt x="11971" y="3663"/>
              </a:lnTo>
              <a:lnTo>
                <a:pt x="11946" y="3655"/>
              </a:lnTo>
              <a:lnTo>
                <a:pt x="11924" y="3647"/>
              </a:lnTo>
              <a:lnTo>
                <a:pt x="11901" y="3638"/>
              </a:lnTo>
              <a:lnTo>
                <a:pt x="11879" y="3628"/>
              </a:lnTo>
              <a:lnTo>
                <a:pt x="11857" y="3617"/>
              </a:lnTo>
              <a:lnTo>
                <a:pt x="11837" y="3606"/>
              </a:lnTo>
              <a:lnTo>
                <a:pt x="11816" y="3595"/>
              </a:lnTo>
              <a:lnTo>
                <a:pt x="11797" y="3582"/>
              </a:lnTo>
              <a:lnTo>
                <a:pt x="11778" y="3570"/>
              </a:lnTo>
              <a:lnTo>
                <a:pt x="11760" y="3557"/>
              </a:lnTo>
              <a:lnTo>
                <a:pt x="11742" y="3543"/>
              </a:lnTo>
              <a:lnTo>
                <a:pt x="11725" y="3528"/>
              </a:lnTo>
              <a:lnTo>
                <a:pt x="11709" y="3514"/>
              </a:lnTo>
              <a:lnTo>
                <a:pt x="11692" y="3500"/>
              </a:lnTo>
              <a:lnTo>
                <a:pt x="11677" y="3484"/>
              </a:lnTo>
              <a:lnTo>
                <a:pt x="11662" y="3468"/>
              </a:lnTo>
              <a:lnTo>
                <a:pt x="11647" y="3452"/>
              </a:lnTo>
              <a:lnTo>
                <a:pt x="11633" y="3436"/>
              </a:lnTo>
              <a:lnTo>
                <a:pt x="11607" y="3402"/>
              </a:lnTo>
              <a:lnTo>
                <a:pt x="11583" y="3368"/>
              </a:lnTo>
              <a:lnTo>
                <a:pt x="11559" y="3334"/>
              </a:lnTo>
              <a:lnTo>
                <a:pt x="11539" y="3299"/>
              </a:lnTo>
              <a:lnTo>
                <a:pt x="11519" y="3264"/>
              </a:lnTo>
              <a:lnTo>
                <a:pt x="11502" y="3229"/>
              </a:lnTo>
              <a:lnTo>
                <a:pt x="11485" y="3195"/>
              </a:lnTo>
              <a:lnTo>
                <a:pt x="11471" y="3162"/>
              </a:lnTo>
              <a:lnTo>
                <a:pt x="11459" y="3130"/>
              </a:lnTo>
              <a:lnTo>
                <a:pt x="11448" y="3098"/>
              </a:lnTo>
              <a:lnTo>
                <a:pt x="11438" y="3068"/>
              </a:lnTo>
              <a:lnTo>
                <a:pt x="11429" y="3041"/>
              </a:lnTo>
              <a:lnTo>
                <a:pt x="11423" y="3018"/>
              </a:lnTo>
              <a:lnTo>
                <a:pt x="11418" y="2997"/>
              </a:lnTo>
              <a:lnTo>
                <a:pt x="11413" y="2978"/>
              </a:lnTo>
              <a:lnTo>
                <a:pt x="11410" y="2961"/>
              </a:lnTo>
              <a:lnTo>
                <a:pt x="11486" y="2958"/>
              </a:lnTo>
              <a:lnTo>
                <a:pt x="11562" y="2953"/>
              </a:lnTo>
              <a:lnTo>
                <a:pt x="11637" y="2947"/>
              </a:lnTo>
              <a:lnTo>
                <a:pt x="11711" y="2940"/>
              </a:lnTo>
              <a:lnTo>
                <a:pt x="11783" y="2932"/>
              </a:lnTo>
              <a:lnTo>
                <a:pt x="11855" y="2923"/>
              </a:lnTo>
              <a:lnTo>
                <a:pt x="11925" y="2912"/>
              </a:lnTo>
              <a:lnTo>
                <a:pt x="11994" y="2899"/>
              </a:lnTo>
              <a:lnTo>
                <a:pt x="12029" y="2892"/>
              </a:lnTo>
              <a:lnTo>
                <a:pt x="12063" y="2884"/>
              </a:lnTo>
              <a:lnTo>
                <a:pt x="12097" y="2876"/>
              </a:lnTo>
              <a:lnTo>
                <a:pt x="12130" y="2868"/>
              </a:lnTo>
              <a:lnTo>
                <a:pt x="12164" y="2858"/>
              </a:lnTo>
              <a:lnTo>
                <a:pt x="12198" y="2848"/>
              </a:lnTo>
              <a:lnTo>
                <a:pt x="12231" y="2838"/>
              </a:lnTo>
              <a:lnTo>
                <a:pt x="12265" y="2827"/>
              </a:lnTo>
              <a:lnTo>
                <a:pt x="12297" y="2815"/>
              </a:lnTo>
              <a:lnTo>
                <a:pt x="12330" y="2803"/>
              </a:lnTo>
              <a:lnTo>
                <a:pt x="12362" y="2791"/>
              </a:lnTo>
              <a:lnTo>
                <a:pt x="12395" y="2776"/>
              </a:lnTo>
              <a:lnTo>
                <a:pt x="12427" y="2762"/>
              </a:lnTo>
              <a:lnTo>
                <a:pt x="12459" y="2748"/>
              </a:lnTo>
              <a:lnTo>
                <a:pt x="12491" y="2731"/>
              </a:lnTo>
              <a:lnTo>
                <a:pt x="12523" y="2715"/>
              </a:lnTo>
              <a:lnTo>
                <a:pt x="12556" y="2697"/>
              </a:lnTo>
              <a:lnTo>
                <a:pt x="12589" y="2676"/>
              </a:lnTo>
              <a:lnTo>
                <a:pt x="12624" y="2655"/>
              </a:lnTo>
              <a:lnTo>
                <a:pt x="12659" y="2631"/>
              </a:lnTo>
              <a:lnTo>
                <a:pt x="12693" y="2606"/>
              </a:lnTo>
              <a:lnTo>
                <a:pt x="12727" y="2581"/>
              </a:lnTo>
              <a:lnTo>
                <a:pt x="12762" y="2553"/>
              </a:lnTo>
              <a:lnTo>
                <a:pt x="12796" y="2525"/>
              </a:lnTo>
              <a:lnTo>
                <a:pt x="12829" y="2495"/>
              </a:lnTo>
              <a:lnTo>
                <a:pt x="12860" y="2463"/>
              </a:lnTo>
              <a:lnTo>
                <a:pt x="12892" y="2430"/>
              </a:lnTo>
              <a:lnTo>
                <a:pt x="12921" y="2395"/>
              </a:lnTo>
              <a:lnTo>
                <a:pt x="12935" y="2378"/>
              </a:lnTo>
              <a:lnTo>
                <a:pt x="12949" y="2360"/>
              </a:lnTo>
              <a:lnTo>
                <a:pt x="12963" y="2341"/>
              </a:lnTo>
              <a:lnTo>
                <a:pt x="12975" y="2323"/>
              </a:lnTo>
              <a:lnTo>
                <a:pt x="12987" y="2303"/>
              </a:lnTo>
              <a:lnTo>
                <a:pt x="13000" y="2284"/>
              </a:lnTo>
              <a:lnTo>
                <a:pt x="13011" y="2263"/>
              </a:lnTo>
              <a:lnTo>
                <a:pt x="13021" y="2244"/>
              </a:lnTo>
              <a:lnTo>
                <a:pt x="13034" y="2217"/>
              </a:lnTo>
              <a:lnTo>
                <a:pt x="13046" y="2190"/>
              </a:lnTo>
              <a:lnTo>
                <a:pt x="13057" y="2162"/>
              </a:lnTo>
              <a:lnTo>
                <a:pt x="13067" y="2134"/>
              </a:lnTo>
              <a:lnTo>
                <a:pt x="13076" y="2106"/>
              </a:lnTo>
              <a:lnTo>
                <a:pt x="13086" y="2077"/>
              </a:lnTo>
              <a:lnTo>
                <a:pt x="13094" y="2048"/>
              </a:lnTo>
              <a:lnTo>
                <a:pt x="13100" y="2020"/>
              </a:lnTo>
              <a:lnTo>
                <a:pt x="13107" y="1991"/>
              </a:lnTo>
              <a:lnTo>
                <a:pt x="13112" y="1962"/>
              </a:lnTo>
              <a:lnTo>
                <a:pt x="13116" y="1934"/>
              </a:lnTo>
              <a:lnTo>
                <a:pt x="13120" y="1905"/>
              </a:lnTo>
              <a:lnTo>
                <a:pt x="13123" y="1876"/>
              </a:lnTo>
              <a:lnTo>
                <a:pt x="13125" y="1848"/>
              </a:lnTo>
              <a:lnTo>
                <a:pt x="13128" y="1819"/>
              </a:lnTo>
              <a:lnTo>
                <a:pt x="13128" y="1791"/>
              </a:lnTo>
              <a:lnTo>
                <a:pt x="13127" y="1756"/>
              </a:lnTo>
              <a:lnTo>
                <a:pt x="13124" y="1723"/>
              </a:lnTo>
              <a:lnTo>
                <a:pt x="13121" y="1690"/>
              </a:lnTo>
              <a:lnTo>
                <a:pt x="13116" y="1657"/>
              </a:lnTo>
              <a:lnTo>
                <a:pt x="13109" y="1620"/>
              </a:lnTo>
              <a:lnTo>
                <a:pt x="13100" y="1583"/>
              </a:lnTo>
              <a:lnTo>
                <a:pt x="13089" y="1547"/>
              </a:lnTo>
              <a:lnTo>
                <a:pt x="13076" y="1513"/>
              </a:lnTo>
              <a:lnTo>
                <a:pt x="13062" y="1478"/>
              </a:lnTo>
              <a:lnTo>
                <a:pt x="13046" y="1444"/>
              </a:lnTo>
              <a:lnTo>
                <a:pt x="13028" y="1411"/>
              </a:lnTo>
              <a:lnTo>
                <a:pt x="13009" y="1379"/>
              </a:lnTo>
              <a:lnTo>
                <a:pt x="12987" y="1348"/>
              </a:lnTo>
              <a:lnTo>
                <a:pt x="12965" y="1317"/>
              </a:lnTo>
              <a:lnTo>
                <a:pt x="12941" y="1287"/>
              </a:lnTo>
              <a:lnTo>
                <a:pt x="12915" y="1259"/>
              </a:lnTo>
              <a:lnTo>
                <a:pt x="12888" y="1231"/>
              </a:lnTo>
              <a:lnTo>
                <a:pt x="12859" y="1205"/>
              </a:lnTo>
              <a:lnTo>
                <a:pt x="12829" y="1180"/>
              </a:lnTo>
              <a:lnTo>
                <a:pt x="12797" y="1155"/>
              </a:lnTo>
              <a:lnTo>
                <a:pt x="12764" y="1133"/>
              </a:lnTo>
              <a:lnTo>
                <a:pt x="12729" y="1111"/>
              </a:lnTo>
              <a:lnTo>
                <a:pt x="12692" y="1091"/>
              </a:lnTo>
              <a:lnTo>
                <a:pt x="12656" y="1071"/>
              </a:lnTo>
              <a:lnTo>
                <a:pt x="12616" y="1053"/>
              </a:lnTo>
              <a:lnTo>
                <a:pt x="12576" y="1036"/>
              </a:lnTo>
              <a:lnTo>
                <a:pt x="12534" y="1021"/>
              </a:lnTo>
              <a:lnTo>
                <a:pt x="12491" y="1008"/>
              </a:lnTo>
              <a:lnTo>
                <a:pt x="12447" y="995"/>
              </a:lnTo>
              <a:lnTo>
                <a:pt x="12401" y="985"/>
              </a:lnTo>
              <a:lnTo>
                <a:pt x="12354" y="976"/>
              </a:lnTo>
              <a:lnTo>
                <a:pt x="12305" y="969"/>
              </a:lnTo>
              <a:lnTo>
                <a:pt x="12256" y="963"/>
              </a:lnTo>
              <a:lnTo>
                <a:pt x="12205" y="959"/>
              </a:lnTo>
              <a:lnTo>
                <a:pt x="12153" y="956"/>
              </a:lnTo>
              <a:lnTo>
                <a:pt x="12100" y="956"/>
              </a:lnTo>
              <a:lnTo>
                <a:pt x="12062" y="956"/>
              </a:lnTo>
              <a:lnTo>
                <a:pt x="12024" y="958"/>
              </a:lnTo>
              <a:lnTo>
                <a:pt x="11984" y="960"/>
              </a:lnTo>
              <a:lnTo>
                <a:pt x="11945" y="963"/>
              </a:lnTo>
              <a:lnTo>
                <a:pt x="11905" y="968"/>
              </a:lnTo>
              <a:lnTo>
                <a:pt x="11864" y="973"/>
              </a:lnTo>
              <a:lnTo>
                <a:pt x="11824" y="980"/>
              </a:lnTo>
              <a:lnTo>
                <a:pt x="11783" y="987"/>
              </a:lnTo>
              <a:lnTo>
                <a:pt x="11742" y="996"/>
              </a:lnTo>
              <a:lnTo>
                <a:pt x="11700" y="1007"/>
              </a:lnTo>
              <a:lnTo>
                <a:pt x="11659" y="1018"/>
              </a:lnTo>
              <a:lnTo>
                <a:pt x="11619" y="1030"/>
              </a:lnTo>
              <a:lnTo>
                <a:pt x="11577" y="1045"/>
              </a:lnTo>
              <a:lnTo>
                <a:pt x="11536" y="1060"/>
              </a:lnTo>
              <a:lnTo>
                <a:pt x="11495" y="1076"/>
              </a:lnTo>
              <a:lnTo>
                <a:pt x="11454" y="1095"/>
              </a:lnTo>
              <a:lnTo>
                <a:pt x="11413" y="1114"/>
              </a:lnTo>
              <a:lnTo>
                <a:pt x="11372" y="1135"/>
              </a:lnTo>
              <a:lnTo>
                <a:pt x="11332" y="1157"/>
              </a:lnTo>
              <a:lnTo>
                <a:pt x="11293" y="1181"/>
              </a:lnTo>
              <a:lnTo>
                <a:pt x="11253" y="1206"/>
              </a:lnTo>
              <a:lnTo>
                <a:pt x="11215" y="1234"/>
              </a:lnTo>
              <a:lnTo>
                <a:pt x="11177" y="1263"/>
              </a:lnTo>
              <a:lnTo>
                <a:pt x="11139" y="1292"/>
              </a:lnTo>
              <a:lnTo>
                <a:pt x="11103" y="1324"/>
              </a:lnTo>
              <a:lnTo>
                <a:pt x="11067" y="1358"/>
              </a:lnTo>
              <a:lnTo>
                <a:pt x="11032" y="1394"/>
              </a:lnTo>
              <a:lnTo>
                <a:pt x="10998" y="1431"/>
              </a:lnTo>
              <a:lnTo>
                <a:pt x="10965" y="1470"/>
              </a:lnTo>
              <a:lnTo>
                <a:pt x="10933" y="1511"/>
              </a:lnTo>
              <a:lnTo>
                <a:pt x="10902" y="1554"/>
              </a:lnTo>
              <a:lnTo>
                <a:pt x="10871" y="1598"/>
              </a:lnTo>
              <a:lnTo>
                <a:pt x="10849" y="1636"/>
              </a:lnTo>
              <a:lnTo>
                <a:pt x="10825" y="1677"/>
              </a:lnTo>
              <a:lnTo>
                <a:pt x="10801" y="1723"/>
              </a:lnTo>
              <a:lnTo>
                <a:pt x="10776" y="1771"/>
              </a:lnTo>
              <a:lnTo>
                <a:pt x="10752" y="1824"/>
              </a:lnTo>
              <a:lnTo>
                <a:pt x="10729" y="1880"/>
              </a:lnTo>
              <a:lnTo>
                <a:pt x="10718" y="1909"/>
              </a:lnTo>
              <a:lnTo>
                <a:pt x="10706" y="1940"/>
              </a:lnTo>
              <a:lnTo>
                <a:pt x="10695" y="1970"/>
              </a:lnTo>
              <a:lnTo>
                <a:pt x="10685" y="2002"/>
              </a:lnTo>
              <a:lnTo>
                <a:pt x="10675" y="2035"/>
              </a:lnTo>
              <a:lnTo>
                <a:pt x="10665" y="2068"/>
              </a:lnTo>
              <a:lnTo>
                <a:pt x="10655" y="2103"/>
              </a:lnTo>
              <a:lnTo>
                <a:pt x="10647" y="2137"/>
              </a:lnTo>
              <a:lnTo>
                <a:pt x="10638" y="2172"/>
              </a:lnTo>
              <a:lnTo>
                <a:pt x="10631" y="2209"/>
              </a:lnTo>
              <a:lnTo>
                <a:pt x="10623" y="2246"/>
              </a:lnTo>
              <a:lnTo>
                <a:pt x="10616" y="2284"/>
              </a:lnTo>
              <a:lnTo>
                <a:pt x="10610" y="2322"/>
              </a:lnTo>
              <a:lnTo>
                <a:pt x="10605" y="2361"/>
              </a:lnTo>
              <a:lnTo>
                <a:pt x="10600" y="2401"/>
              </a:lnTo>
              <a:lnTo>
                <a:pt x="10596" y="2441"/>
              </a:lnTo>
              <a:lnTo>
                <a:pt x="10593" y="2482"/>
              </a:lnTo>
              <a:lnTo>
                <a:pt x="10591" y="2523"/>
              </a:lnTo>
              <a:lnTo>
                <a:pt x="10590" y="2565"/>
              </a:lnTo>
              <a:lnTo>
                <a:pt x="10589" y="2607"/>
              </a:lnTo>
              <a:lnTo>
                <a:pt x="10590" y="2649"/>
              </a:lnTo>
              <a:lnTo>
                <a:pt x="10591" y="2691"/>
              </a:lnTo>
              <a:lnTo>
                <a:pt x="10593" y="2733"/>
              </a:lnTo>
              <a:lnTo>
                <a:pt x="10597" y="2776"/>
              </a:lnTo>
              <a:lnTo>
                <a:pt x="10601" y="2819"/>
              </a:lnTo>
              <a:lnTo>
                <a:pt x="10606" y="2862"/>
              </a:lnTo>
              <a:lnTo>
                <a:pt x="10612" y="2907"/>
              </a:lnTo>
              <a:lnTo>
                <a:pt x="10619" y="2951"/>
              </a:lnTo>
              <a:lnTo>
                <a:pt x="10627" y="2984"/>
              </a:lnTo>
              <a:lnTo>
                <a:pt x="10634" y="3017"/>
              </a:lnTo>
              <a:lnTo>
                <a:pt x="10641" y="3049"/>
              </a:lnTo>
              <a:lnTo>
                <a:pt x="10649" y="3082"/>
              </a:lnTo>
              <a:lnTo>
                <a:pt x="10658" y="3113"/>
              </a:lnTo>
              <a:lnTo>
                <a:pt x="10667" y="3145"/>
              </a:lnTo>
              <a:lnTo>
                <a:pt x="10677" y="3177"/>
              </a:lnTo>
              <a:lnTo>
                <a:pt x="10687" y="3209"/>
              </a:lnTo>
              <a:lnTo>
                <a:pt x="10698" y="3239"/>
              </a:lnTo>
              <a:lnTo>
                <a:pt x="10708" y="3270"/>
              </a:lnTo>
              <a:lnTo>
                <a:pt x="10721" y="3301"/>
              </a:lnTo>
              <a:lnTo>
                <a:pt x="10733" y="3331"/>
              </a:lnTo>
              <a:lnTo>
                <a:pt x="10745" y="3360"/>
              </a:lnTo>
              <a:lnTo>
                <a:pt x="10759" y="3390"/>
              </a:lnTo>
              <a:lnTo>
                <a:pt x="10772" y="3419"/>
              </a:lnTo>
              <a:lnTo>
                <a:pt x="10786" y="3447"/>
              </a:lnTo>
              <a:lnTo>
                <a:pt x="10801" y="3476"/>
              </a:lnTo>
              <a:lnTo>
                <a:pt x="10816" y="3504"/>
              </a:lnTo>
              <a:lnTo>
                <a:pt x="10831" y="3531"/>
              </a:lnTo>
              <a:lnTo>
                <a:pt x="10848" y="3558"/>
              </a:lnTo>
              <a:lnTo>
                <a:pt x="10864" y="3585"/>
              </a:lnTo>
              <a:lnTo>
                <a:pt x="10881" y="3611"/>
              </a:lnTo>
              <a:lnTo>
                <a:pt x="10900" y="3637"/>
              </a:lnTo>
              <a:lnTo>
                <a:pt x="10917" y="3662"/>
              </a:lnTo>
              <a:lnTo>
                <a:pt x="10937" y="3688"/>
              </a:lnTo>
              <a:lnTo>
                <a:pt x="10955" y="3713"/>
              </a:lnTo>
              <a:lnTo>
                <a:pt x="10976" y="3736"/>
              </a:lnTo>
              <a:lnTo>
                <a:pt x="10995" y="3760"/>
              </a:lnTo>
              <a:lnTo>
                <a:pt x="11017" y="3783"/>
              </a:lnTo>
              <a:lnTo>
                <a:pt x="11037" y="3806"/>
              </a:lnTo>
              <a:lnTo>
                <a:pt x="11060" y="3828"/>
              </a:lnTo>
              <a:lnTo>
                <a:pt x="11082" y="3850"/>
              </a:lnTo>
              <a:close/>
              <a:moveTo>
                <a:pt x="3968" y="4105"/>
              </a:moveTo>
              <a:lnTo>
                <a:pt x="3981" y="4113"/>
              </a:lnTo>
              <a:lnTo>
                <a:pt x="3995" y="4121"/>
              </a:lnTo>
              <a:lnTo>
                <a:pt x="4009" y="4128"/>
              </a:lnTo>
              <a:lnTo>
                <a:pt x="4023" y="4136"/>
              </a:lnTo>
              <a:lnTo>
                <a:pt x="4038" y="4142"/>
              </a:lnTo>
              <a:lnTo>
                <a:pt x="4052" y="4147"/>
              </a:lnTo>
              <a:lnTo>
                <a:pt x="4067" y="4152"/>
              </a:lnTo>
              <a:lnTo>
                <a:pt x="4083" y="4156"/>
              </a:lnTo>
              <a:lnTo>
                <a:pt x="4099" y="4160"/>
              </a:lnTo>
              <a:lnTo>
                <a:pt x="4114" y="4164"/>
              </a:lnTo>
              <a:lnTo>
                <a:pt x="4131" y="4166"/>
              </a:lnTo>
              <a:lnTo>
                <a:pt x="4146" y="4169"/>
              </a:lnTo>
              <a:lnTo>
                <a:pt x="4179" y="4171"/>
              </a:lnTo>
              <a:lnTo>
                <a:pt x="4212" y="4172"/>
              </a:lnTo>
              <a:lnTo>
                <a:pt x="4228" y="4172"/>
              </a:lnTo>
              <a:lnTo>
                <a:pt x="4244" y="4171"/>
              </a:lnTo>
              <a:lnTo>
                <a:pt x="4261" y="4170"/>
              </a:lnTo>
              <a:lnTo>
                <a:pt x="4277" y="4168"/>
              </a:lnTo>
              <a:lnTo>
                <a:pt x="4294" y="4166"/>
              </a:lnTo>
              <a:lnTo>
                <a:pt x="4310" y="4163"/>
              </a:lnTo>
              <a:lnTo>
                <a:pt x="4326" y="4160"/>
              </a:lnTo>
              <a:lnTo>
                <a:pt x="4342" y="4156"/>
              </a:lnTo>
              <a:lnTo>
                <a:pt x="4358" y="4152"/>
              </a:lnTo>
              <a:lnTo>
                <a:pt x="4373" y="4147"/>
              </a:lnTo>
              <a:lnTo>
                <a:pt x="4389" y="4142"/>
              </a:lnTo>
              <a:lnTo>
                <a:pt x="4403" y="4136"/>
              </a:lnTo>
              <a:lnTo>
                <a:pt x="4417" y="4128"/>
              </a:lnTo>
              <a:lnTo>
                <a:pt x="4432" y="4121"/>
              </a:lnTo>
              <a:lnTo>
                <a:pt x="4446" y="4113"/>
              </a:lnTo>
              <a:lnTo>
                <a:pt x="4459" y="4105"/>
              </a:lnTo>
              <a:lnTo>
                <a:pt x="4473" y="4096"/>
              </a:lnTo>
              <a:lnTo>
                <a:pt x="4485" y="4086"/>
              </a:lnTo>
              <a:lnTo>
                <a:pt x="4496" y="4076"/>
              </a:lnTo>
              <a:lnTo>
                <a:pt x="4509" y="4065"/>
              </a:lnTo>
              <a:lnTo>
                <a:pt x="4519" y="4054"/>
              </a:lnTo>
              <a:lnTo>
                <a:pt x="4529" y="4041"/>
              </a:lnTo>
              <a:lnTo>
                <a:pt x="4538" y="4028"/>
              </a:lnTo>
              <a:lnTo>
                <a:pt x="4546" y="4015"/>
              </a:lnTo>
              <a:lnTo>
                <a:pt x="4555" y="4001"/>
              </a:lnTo>
              <a:lnTo>
                <a:pt x="4562" y="3986"/>
              </a:lnTo>
              <a:lnTo>
                <a:pt x="4567" y="3971"/>
              </a:lnTo>
              <a:lnTo>
                <a:pt x="4572" y="3955"/>
              </a:lnTo>
              <a:lnTo>
                <a:pt x="4576" y="3939"/>
              </a:lnTo>
              <a:lnTo>
                <a:pt x="4579" y="3922"/>
              </a:lnTo>
              <a:lnTo>
                <a:pt x="4580" y="3905"/>
              </a:lnTo>
              <a:lnTo>
                <a:pt x="4581" y="3888"/>
              </a:lnTo>
              <a:lnTo>
                <a:pt x="4581" y="3868"/>
              </a:lnTo>
              <a:lnTo>
                <a:pt x="4581" y="3815"/>
              </a:lnTo>
              <a:lnTo>
                <a:pt x="4581" y="3731"/>
              </a:lnTo>
              <a:lnTo>
                <a:pt x="4581" y="3622"/>
              </a:lnTo>
              <a:lnTo>
                <a:pt x="4581" y="3494"/>
              </a:lnTo>
              <a:lnTo>
                <a:pt x="4581" y="3351"/>
              </a:lnTo>
              <a:lnTo>
                <a:pt x="4581" y="3197"/>
              </a:lnTo>
              <a:lnTo>
                <a:pt x="4582" y="3039"/>
              </a:lnTo>
              <a:lnTo>
                <a:pt x="4582" y="2880"/>
              </a:lnTo>
              <a:lnTo>
                <a:pt x="4582" y="2726"/>
              </a:lnTo>
              <a:lnTo>
                <a:pt x="4582" y="2582"/>
              </a:lnTo>
              <a:lnTo>
                <a:pt x="4582" y="2453"/>
              </a:lnTo>
              <a:lnTo>
                <a:pt x="4582" y="2343"/>
              </a:lnTo>
              <a:lnTo>
                <a:pt x="4582" y="2258"/>
              </a:lnTo>
              <a:lnTo>
                <a:pt x="4582" y="2203"/>
              </a:lnTo>
              <a:lnTo>
                <a:pt x="4582" y="2182"/>
              </a:lnTo>
              <a:lnTo>
                <a:pt x="4583" y="2158"/>
              </a:lnTo>
              <a:lnTo>
                <a:pt x="4585" y="2132"/>
              </a:lnTo>
              <a:lnTo>
                <a:pt x="4588" y="2105"/>
              </a:lnTo>
              <a:lnTo>
                <a:pt x="4592" y="2077"/>
              </a:lnTo>
              <a:lnTo>
                <a:pt x="4597" y="2049"/>
              </a:lnTo>
              <a:lnTo>
                <a:pt x="4602" y="2021"/>
              </a:lnTo>
              <a:lnTo>
                <a:pt x="4607" y="1992"/>
              </a:lnTo>
              <a:lnTo>
                <a:pt x="4614" y="1963"/>
              </a:lnTo>
              <a:lnTo>
                <a:pt x="4621" y="1934"/>
              </a:lnTo>
              <a:lnTo>
                <a:pt x="4630" y="1905"/>
              </a:lnTo>
              <a:lnTo>
                <a:pt x="4640" y="1875"/>
              </a:lnTo>
              <a:lnTo>
                <a:pt x="4650" y="1848"/>
              </a:lnTo>
              <a:lnTo>
                <a:pt x="4661" y="1819"/>
              </a:lnTo>
              <a:lnTo>
                <a:pt x="4672" y="1791"/>
              </a:lnTo>
              <a:lnTo>
                <a:pt x="4686" y="1764"/>
              </a:lnTo>
              <a:lnTo>
                <a:pt x="4700" y="1738"/>
              </a:lnTo>
              <a:lnTo>
                <a:pt x="4715" y="1712"/>
              </a:lnTo>
              <a:lnTo>
                <a:pt x="4731" y="1688"/>
              </a:lnTo>
              <a:lnTo>
                <a:pt x="4748" y="1664"/>
              </a:lnTo>
              <a:lnTo>
                <a:pt x="4766" y="1643"/>
              </a:lnTo>
              <a:lnTo>
                <a:pt x="4785" y="1621"/>
              </a:lnTo>
              <a:lnTo>
                <a:pt x="4804" y="1602"/>
              </a:lnTo>
              <a:lnTo>
                <a:pt x="4826" y="1584"/>
              </a:lnTo>
              <a:lnTo>
                <a:pt x="4848" y="1567"/>
              </a:lnTo>
              <a:lnTo>
                <a:pt x="4860" y="1560"/>
              </a:lnTo>
              <a:lnTo>
                <a:pt x="4871" y="1553"/>
              </a:lnTo>
              <a:lnTo>
                <a:pt x="4883" y="1545"/>
              </a:lnTo>
              <a:lnTo>
                <a:pt x="4896" y="1539"/>
              </a:lnTo>
              <a:lnTo>
                <a:pt x="4909" y="1533"/>
              </a:lnTo>
              <a:lnTo>
                <a:pt x="4921" y="1528"/>
              </a:lnTo>
              <a:lnTo>
                <a:pt x="4934" y="1523"/>
              </a:lnTo>
              <a:lnTo>
                <a:pt x="4949" y="1519"/>
              </a:lnTo>
              <a:lnTo>
                <a:pt x="4962" y="1515"/>
              </a:lnTo>
              <a:lnTo>
                <a:pt x="4976" y="1511"/>
              </a:lnTo>
              <a:lnTo>
                <a:pt x="4992" y="1508"/>
              </a:lnTo>
              <a:lnTo>
                <a:pt x="5006" y="1505"/>
              </a:lnTo>
              <a:lnTo>
                <a:pt x="5021" y="1503"/>
              </a:lnTo>
              <a:lnTo>
                <a:pt x="5038" y="1501"/>
              </a:lnTo>
              <a:lnTo>
                <a:pt x="5053" y="1500"/>
              </a:lnTo>
              <a:lnTo>
                <a:pt x="5071" y="1500"/>
              </a:lnTo>
              <a:lnTo>
                <a:pt x="5085" y="1500"/>
              </a:lnTo>
              <a:lnTo>
                <a:pt x="5099" y="1501"/>
              </a:lnTo>
              <a:lnTo>
                <a:pt x="5114" y="1503"/>
              </a:lnTo>
              <a:lnTo>
                <a:pt x="5127" y="1505"/>
              </a:lnTo>
              <a:lnTo>
                <a:pt x="5140" y="1508"/>
              </a:lnTo>
              <a:lnTo>
                <a:pt x="5153" y="1512"/>
              </a:lnTo>
              <a:lnTo>
                <a:pt x="5164" y="1515"/>
              </a:lnTo>
              <a:lnTo>
                <a:pt x="5176" y="1519"/>
              </a:lnTo>
              <a:lnTo>
                <a:pt x="5186" y="1524"/>
              </a:lnTo>
              <a:lnTo>
                <a:pt x="5198" y="1529"/>
              </a:lnTo>
              <a:lnTo>
                <a:pt x="5208" y="1534"/>
              </a:lnTo>
              <a:lnTo>
                <a:pt x="5217" y="1540"/>
              </a:lnTo>
              <a:lnTo>
                <a:pt x="5236" y="1554"/>
              </a:lnTo>
              <a:lnTo>
                <a:pt x="5254" y="1568"/>
              </a:lnTo>
              <a:lnTo>
                <a:pt x="5266" y="1580"/>
              </a:lnTo>
              <a:lnTo>
                <a:pt x="5278" y="1593"/>
              </a:lnTo>
              <a:lnTo>
                <a:pt x="5290" y="1607"/>
              </a:lnTo>
              <a:lnTo>
                <a:pt x="5300" y="1621"/>
              </a:lnTo>
              <a:lnTo>
                <a:pt x="5310" y="1637"/>
              </a:lnTo>
              <a:lnTo>
                <a:pt x="5319" y="1653"/>
              </a:lnTo>
              <a:lnTo>
                <a:pt x="5329" y="1669"/>
              </a:lnTo>
              <a:lnTo>
                <a:pt x="5337" y="1687"/>
              </a:lnTo>
              <a:lnTo>
                <a:pt x="5344" y="1704"/>
              </a:lnTo>
              <a:lnTo>
                <a:pt x="5351" y="1723"/>
              </a:lnTo>
              <a:lnTo>
                <a:pt x="5358" y="1741"/>
              </a:lnTo>
              <a:lnTo>
                <a:pt x="5364" y="1761"/>
              </a:lnTo>
              <a:lnTo>
                <a:pt x="5370" y="1780"/>
              </a:lnTo>
              <a:lnTo>
                <a:pt x="5375" y="1799"/>
              </a:lnTo>
              <a:lnTo>
                <a:pt x="5380" y="1819"/>
              </a:lnTo>
              <a:lnTo>
                <a:pt x="5384" y="1838"/>
              </a:lnTo>
              <a:lnTo>
                <a:pt x="5390" y="1877"/>
              </a:lnTo>
              <a:lnTo>
                <a:pt x="5396" y="1916"/>
              </a:lnTo>
              <a:lnTo>
                <a:pt x="5400" y="1954"/>
              </a:lnTo>
              <a:lnTo>
                <a:pt x="5403" y="1990"/>
              </a:lnTo>
              <a:lnTo>
                <a:pt x="5405" y="2024"/>
              </a:lnTo>
              <a:lnTo>
                <a:pt x="5406" y="2054"/>
              </a:lnTo>
              <a:lnTo>
                <a:pt x="5406" y="2082"/>
              </a:lnTo>
              <a:lnTo>
                <a:pt x="5406" y="2107"/>
              </a:lnTo>
              <a:lnTo>
                <a:pt x="5406" y="2128"/>
              </a:lnTo>
              <a:lnTo>
                <a:pt x="5406" y="2186"/>
              </a:lnTo>
              <a:lnTo>
                <a:pt x="5407" y="2272"/>
              </a:lnTo>
              <a:lnTo>
                <a:pt x="5407" y="2384"/>
              </a:lnTo>
              <a:lnTo>
                <a:pt x="5407" y="2515"/>
              </a:lnTo>
              <a:lnTo>
                <a:pt x="5407" y="2663"/>
              </a:lnTo>
              <a:lnTo>
                <a:pt x="5407" y="2820"/>
              </a:lnTo>
              <a:lnTo>
                <a:pt x="5407" y="2983"/>
              </a:lnTo>
              <a:lnTo>
                <a:pt x="5407" y="3146"/>
              </a:lnTo>
              <a:lnTo>
                <a:pt x="5407" y="3305"/>
              </a:lnTo>
              <a:lnTo>
                <a:pt x="5407" y="3453"/>
              </a:lnTo>
              <a:lnTo>
                <a:pt x="5407" y="3589"/>
              </a:lnTo>
              <a:lnTo>
                <a:pt x="5407" y="3703"/>
              </a:lnTo>
              <a:lnTo>
                <a:pt x="5407" y="3794"/>
              </a:lnTo>
              <a:lnTo>
                <a:pt x="5407" y="3856"/>
              </a:lnTo>
              <a:lnTo>
                <a:pt x="5407" y="3884"/>
              </a:lnTo>
              <a:lnTo>
                <a:pt x="5407" y="3902"/>
              </a:lnTo>
              <a:lnTo>
                <a:pt x="5409" y="3919"/>
              </a:lnTo>
              <a:lnTo>
                <a:pt x="5413" y="3937"/>
              </a:lnTo>
              <a:lnTo>
                <a:pt x="5417" y="3953"/>
              </a:lnTo>
              <a:lnTo>
                <a:pt x="5422" y="3970"/>
              </a:lnTo>
              <a:lnTo>
                <a:pt x="5428" y="3985"/>
              </a:lnTo>
              <a:lnTo>
                <a:pt x="5434" y="4000"/>
              </a:lnTo>
              <a:lnTo>
                <a:pt x="5442" y="4015"/>
              </a:lnTo>
              <a:lnTo>
                <a:pt x="5451" y="4028"/>
              </a:lnTo>
              <a:lnTo>
                <a:pt x="5461" y="4041"/>
              </a:lnTo>
              <a:lnTo>
                <a:pt x="5472" y="4054"/>
              </a:lnTo>
              <a:lnTo>
                <a:pt x="5482" y="4066"/>
              </a:lnTo>
              <a:lnTo>
                <a:pt x="5494" y="4076"/>
              </a:lnTo>
              <a:lnTo>
                <a:pt x="5507" y="4087"/>
              </a:lnTo>
              <a:lnTo>
                <a:pt x="5520" y="4097"/>
              </a:lnTo>
              <a:lnTo>
                <a:pt x="5533" y="4106"/>
              </a:lnTo>
              <a:lnTo>
                <a:pt x="5548" y="4114"/>
              </a:lnTo>
              <a:lnTo>
                <a:pt x="5562" y="4122"/>
              </a:lnTo>
              <a:lnTo>
                <a:pt x="5576" y="4129"/>
              </a:lnTo>
              <a:lnTo>
                <a:pt x="5592" y="4136"/>
              </a:lnTo>
              <a:lnTo>
                <a:pt x="5607" y="4142"/>
              </a:lnTo>
              <a:lnTo>
                <a:pt x="5623" y="4148"/>
              </a:lnTo>
              <a:lnTo>
                <a:pt x="5639" y="4152"/>
              </a:lnTo>
              <a:lnTo>
                <a:pt x="5655" y="4157"/>
              </a:lnTo>
              <a:lnTo>
                <a:pt x="5672" y="4160"/>
              </a:lnTo>
              <a:lnTo>
                <a:pt x="5689" y="4164"/>
              </a:lnTo>
              <a:lnTo>
                <a:pt x="5705" y="4166"/>
              </a:lnTo>
              <a:lnTo>
                <a:pt x="5723" y="4169"/>
              </a:lnTo>
              <a:lnTo>
                <a:pt x="5757" y="4171"/>
              </a:lnTo>
              <a:lnTo>
                <a:pt x="5791" y="4172"/>
              </a:lnTo>
              <a:lnTo>
                <a:pt x="5826" y="4171"/>
              </a:lnTo>
              <a:lnTo>
                <a:pt x="5861" y="4168"/>
              </a:lnTo>
              <a:lnTo>
                <a:pt x="5878" y="4166"/>
              </a:lnTo>
              <a:lnTo>
                <a:pt x="5896" y="4164"/>
              </a:lnTo>
              <a:lnTo>
                <a:pt x="5912" y="4160"/>
              </a:lnTo>
              <a:lnTo>
                <a:pt x="5930" y="4156"/>
              </a:lnTo>
              <a:lnTo>
                <a:pt x="5946" y="4152"/>
              </a:lnTo>
              <a:lnTo>
                <a:pt x="5962" y="4147"/>
              </a:lnTo>
              <a:lnTo>
                <a:pt x="5978" y="4142"/>
              </a:lnTo>
              <a:lnTo>
                <a:pt x="5994" y="4136"/>
              </a:lnTo>
              <a:lnTo>
                <a:pt x="6009" y="4128"/>
              </a:lnTo>
              <a:lnTo>
                <a:pt x="6025" y="4121"/>
              </a:lnTo>
              <a:lnTo>
                <a:pt x="6039" y="4114"/>
              </a:lnTo>
              <a:lnTo>
                <a:pt x="6053" y="4106"/>
              </a:lnTo>
              <a:lnTo>
                <a:pt x="6067" y="4097"/>
              </a:lnTo>
              <a:lnTo>
                <a:pt x="6080" y="4087"/>
              </a:lnTo>
              <a:lnTo>
                <a:pt x="6093" y="4077"/>
              </a:lnTo>
              <a:lnTo>
                <a:pt x="6106" y="4066"/>
              </a:lnTo>
              <a:lnTo>
                <a:pt x="6117" y="4055"/>
              </a:lnTo>
              <a:lnTo>
                <a:pt x="6127" y="4042"/>
              </a:lnTo>
              <a:lnTo>
                <a:pt x="6137" y="4029"/>
              </a:lnTo>
              <a:lnTo>
                <a:pt x="6147" y="4016"/>
              </a:lnTo>
              <a:lnTo>
                <a:pt x="6155" y="4001"/>
              </a:lnTo>
              <a:lnTo>
                <a:pt x="6162" y="3987"/>
              </a:lnTo>
              <a:lnTo>
                <a:pt x="6169" y="3972"/>
              </a:lnTo>
              <a:lnTo>
                <a:pt x="6174" y="3956"/>
              </a:lnTo>
              <a:lnTo>
                <a:pt x="6178" y="3940"/>
              </a:lnTo>
              <a:lnTo>
                <a:pt x="6181" y="3922"/>
              </a:lnTo>
              <a:lnTo>
                <a:pt x="6183" y="3906"/>
              </a:lnTo>
              <a:lnTo>
                <a:pt x="6183" y="3888"/>
              </a:lnTo>
              <a:lnTo>
                <a:pt x="6183" y="2181"/>
              </a:lnTo>
              <a:lnTo>
                <a:pt x="6185" y="2157"/>
              </a:lnTo>
              <a:lnTo>
                <a:pt x="6188" y="2130"/>
              </a:lnTo>
              <a:lnTo>
                <a:pt x="6190" y="2104"/>
              </a:lnTo>
              <a:lnTo>
                <a:pt x="6194" y="2076"/>
              </a:lnTo>
              <a:lnTo>
                <a:pt x="6198" y="2048"/>
              </a:lnTo>
              <a:lnTo>
                <a:pt x="6203" y="2020"/>
              </a:lnTo>
              <a:lnTo>
                <a:pt x="6208" y="1991"/>
              </a:lnTo>
              <a:lnTo>
                <a:pt x="6215" y="1962"/>
              </a:lnTo>
              <a:lnTo>
                <a:pt x="6222" y="1934"/>
              </a:lnTo>
              <a:lnTo>
                <a:pt x="6232" y="1904"/>
              </a:lnTo>
              <a:lnTo>
                <a:pt x="6241" y="1875"/>
              </a:lnTo>
              <a:lnTo>
                <a:pt x="6251" y="1847"/>
              </a:lnTo>
              <a:lnTo>
                <a:pt x="6261" y="1819"/>
              </a:lnTo>
              <a:lnTo>
                <a:pt x="6274" y="1791"/>
              </a:lnTo>
              <a:lnTo>
                <a:pt x="6287" y="1764"/>
              </a:lnTo>
              <a:lnTo>
                <a:pt x="6300" y="1738"/>
              </a:lnTo>
              <a:lnTo>
                <a:pt x="6316" y="1712"/>
              </a:lnTo>
              <a:lnTo>
                <a:pt x="6332" y="1688"/>
              </a:lnTo>
              <a:lnTo>
                <a:pt x="6349" y="1664"/>
              </a:lnTo>
              <a:lnTo>
                <a:pt x="6367" y="1643"/>
              </a:lnTo>
              <a:lnTo>
                <a:pt x="6386" y="1621"/>
              </a:lnTo>
              <a:lnTo>
                <a:pt x="6407" y="1602"/>
              </a:lnTo>
              <a:lnTo>
                <a:pt x="6427" y="1584"/>
              </a:lnTo>
              <a:lnTo>
                <a:pt x="6450" y="1567"/>
              </a:lnTo>
              <a:lnTo>
                <a:pt x="6461" y="1560"/>
              </a:lnTo>
              <a:lnTo>
                <a:pt x="6472" y="1553"/>
              </a:lnTo>
              <a:lnTo>
                <a:pt x="6484" y="1545"/>
              </a:lnTo>
              <a:lnTo>
                <a:pt x="6497" y="1539"/>
              </a:lnTo>
              <a:lnTo>
                <a:pt x="6510" y="1533"/>
              </a:lnTo>
              <a:lnTo>
                <a:pt x="6523" y="1528"/>
              </a:lnTo>
              <a:lnTo>
                <a:pt x="6537" y="1523"/>
              </a:lnTo>
              <a:lnTo>
                <a:pt x="6550" y="1519"/>
              </a:lnTo>
              <a:lnTo>
                <a:pt x="6564" y="1515"/>
              </a:lnTo>
              <a:lnTo>
                <a:pt x="6579" y="1511"/>
              </a:lnTo>
              <a:lnTo>
                <a:pt x="6593" y="1508"/>
              </a:lnTo>
              <a:lnTo>
                <a:pt x="6608" y="1505"/>
              </a:lnTo>
              <a:lnTo>
                <a:pt x="6624" y="1503"/>
              </a:lnTo>
              <a:lnTo>
                <a:pt x="6639" y="1501"/>
              </a:lnTo>
              <a:lnTo>
                <a:pt x="6655" y="1500"/>
              </a:lnTo>
              <a:lnTo>
                <a:pt x="6672" y="1500"/>
              </a:lnTo>
              <a:lnTo>
                <a:pt x="6686" y="1500"/>
              </a:lnTo>
              <a:lnTo>
                <a:pt x="6701" y="1501"/>
              </a:lnTo>
              <a:lnTo>
                <a:pt x="6715" y="1503"/>
              </a:lnTo>
              <a:lnTo>
                <a:pt x="6728" y="1505"/>
              </a:lnTo>
              <a:lnTo>
                <a:pt x="6741" y="1508"/>
              </a:lnTo>
              <a:lnTo>
                <a:pt x="6754" y="1512"/>
              </a:lnTo>
              <a:lnTo>
                <a:pt x="6765" y="1515"/>
              </a:lnTo>
              <a:lnTo>
                <a:pt x="6777" y="1519"/>
              </a:lnTo>
              <a:lnTo>
                <a:pt x="6787" y="1524"/>
              </a:lnTo>
              <a:lnTo>
                <a:pt x="6799" y="1529"/>
              </a:lnTo>
              <a:lnTo>
                <a:pt x="6809" y="1534"/>
              </a:lnTo>
              <a:lnTo>
                <a:pt x="6818" y="1540"/>
              </a:lnTo>
              <a:lnTo>
                <a:pt x="6838" y="1554"/>
              </a:lnTo>
              <a:lnTo>
                <a:pt x="6855" y="1568"/>
              </a:lnTo>
              <a:lnTo>
                <a:pt x="6867" y="1580"/>
              </a:lnTo>
              <a:lnTo>
                <a:pt x="6880" y="1593"/>
              </a:lnTo>
              <a:lnTo>
                <a:pt x="6891" y="1607"/>
              </a:lnTo>
              <a:lnTo>
                <a:pt x="6901" y="1621"/>
              </a:lnTo>
              <a:lnTo>
                <a:pt x="6911" y="1637"/>
              </a:lnTo>
              <a:lnTo>
                <a:pt x="6921" y="1653"/>
              </a:lnTo>
              <a:lnTo>
                <a:pt x="6930" y="1669"/>
              </a:lnTo>
              <a:lnTo>
                <a:pt x="6938" y="1687"/>
              </a:lnTo>
              <a:lnTo>
                <a:pt x="6945" y="1705"/>
              </a:lnTo>
              <a:lnTo>
                <a:pt x="6952" y="1723"/>
              </a:lnTo>
              <a:lnTo>
                <a:pt x="6959" y="1742"/>
              </a:lnTo>
              <a:lnTo>
                <a:pt x="6966" y="1761"/>
              </a:lnTo>
              <a:lnTo>
                <a:pt x="6971" y="1780"/>
              </a:lnTo>
              <a:lnTo>
                <a:pt x="6976" y="1799"/>
              </a:lnTo>
              <a:lnTo>
                <a:pt x="6981" y="1819"/>
              </a:lnTo>
              <a:lnTo>
                <a:pt x="6985" y="1838"/>
              </a:lnTo>
              <a:lnTo>
                <a:pt x="6992" y="1878"/>
              </a:lnTo>
              <a:lnTo>
                <a:pt x="6997" y="1917"/>
              </a:lnTo>
              <a:lnTo>
                <a:pt x="7001" y="1954"/>
              </a:lnTo>
              <a:lnTo>
                <a:pt x="7004" y="1990"/>
              </a:lnTo>
              <a:lnTo>
                <a:pt x="7007" y="2024"/>
              </a:lnTo>
              <a:lnTo>
                <a:pt x="7008" y="2054"/>
              </a:lnTo>
              <a:lnTo>
                <a:pt x="7008" y="2083"/>
              </a:lnTo>
              <a:lnTo>
                <a:pt x="7008" y="2107"/>
              </a:lnTo>
              <a:lnTo>
                <a:pt x="7008" y="2128"/>
              </a:lnTo>
              <a:lnTo>
                <a:pt x="7008" y="2182"/>
              </a:lnTo>
              <a:lnTo>
                <a:pt x="7008" y="2266"/>
              </a:lnTo>
              <a:lnTo>
                <a:pt x="7008" y="2375"/>
              </a:lnTo>
              <a:lnTo>
                <a:pt x="7009" y="2503"/>
              </a:lnTo>
              <a:lnTo>
                <a:pt x="7009" y="2646"/>
              </a:lnTo>
              <a:lnTo>
                <a:pt x="7009" y="2800"/>
              </a:lnTo>
              <a:lnTo>
                <a:pt x="7009" y="2959"/>
              </a:lnTo>
              <a:lnTo>
                <a:pt x="7009" y="3120"/>
              </a:lnTo>
              <a:lnTo>
                <a:pt x="7009" y="3276"/>
              </a:lnTo>
              <a:lnTo>
                <a:pt x="7009" y="3426"/>
              </a:lnTo>
              <a:lnTo>
                <a:pt x="7009" y="3561"/>
              </a:lnTo>
              <a:lnTo>
                <a:pt x="7009" y="3680"/>
              </a:lnTo>
              <a:lnTo>
                <a:pt x="7009" y="3776"/>
              </a:lnTo>
              <a:lnTo>
                <a:pt x="7009" y="3846"/>
              </a:lnTo>
              <a:lnTo>
                <a:pt x="7009" y="3884"/>
              </a:lnTo>
              <a:lnTo>
                <a:pt x="7010" y="3902"/>
              </a:lnTo>
              <a:lnTo>
                <a:pt x="7011" y="3919"/>
              </a:lnTo>
              <a:lnTo>
                <a:pt x="7014" y="3937"/>
              </a:lnTo>
              <a:lnTo>
                <a:pt x="7018" y="3953"/>
              </a:lnTo>
              <a:lnTo>
                <a:pt x="7023" y="3970"/>
              </a:lnTo>
              <a:lnTo>
                <a:pt x="7029" y="3985"/>
              </a:lnTo>
              <a:lnTo>
                <a:pt x="7036" y="4000"/>
              </a:lnTo>
              <a:lnTo>
                <a:pt x="7044" y="4015"/>
              </a:lnTo>
              <a:lnTo>
                <a:pt x="7053" y="4028"/>
              </a:lnTo>
              <a:lnTo>
                <a:pt x="7063" y="4041"/>
              </a:lnTo>
              <a:lnTo>
                <a:pt x="7073" y="4054"/>
              </a:lnTo>
              <a:lnTo>
                <a:pt x="7084" y="4066"/>
              </a:lnTo>
              <a:lnTo>
                <a:pt x="7096" y="4076"/>
              </a:lnTo>
              <a:lnTo>
                <a:pt x="7108" y="4087"/>
              </a:lnTo>
              <a:lnTo>
                <a:pt x="7121" y="4097"/>
              </a:lnTo>
              <a:lnTo>
                <a:pt x="7135" y="4106"/>
              </a:lnTo>
              <a:lnTo>
                <a:pt x="7149" y="4114"/>
              </a:lnTo>
              <a:lnTo>
                <a:pt x="7163" y="4122"/>
              </a:lnTo>
              <a:lnTo>
                <a:pt x="7178" y="4129"/>
              </a:lnTo>
              <a:lnTo>
                <a:pt x="7193" y="4136"/>
              </a:lnTo>
              <a:lnTo>
                <a:pt x="7208" y="4142"/>
              </a:lnTo>
              <a:lnTo>
                <a:pt x="7225" y="4148"/>
              </a:lnTo>
              <a:lnTo>
                <a:pt x="7240" y="4152"/>
              </a:lnTo>
              <a:lnTo>
                <a:pt x="7256" y="4157"/>
              </a:lnTo>
              <a:lnTo>
                <a:pt x="7274" y="4160"/>
              </a:lnTo>
              <a:lnTo>
                <a:pt x="7290" y="4164"/>
              </a:lnTo>
              <a:lnTo>
                <a:pt x="7307" y="4166"/>
              </a:lnTo>
              <a:lnTo>
                <a:pt x="7324" y="4169"/>
              </a:lnTo>
              <a:lnTo>
                <a:pt x="7358" y="4171"/>
              </a:lnTo>
              <a:lnTo>
                <a:pt x="7392" y="4172"/>
              </a:lnTo>
              <a:lnTo>
                <a:pt x="7427" y="4171"/>
              </a:lnTo>
              <a:lnTo>
                <a:pt x="7462" y="4168"/>
              </a:lnTo>
              <a:lnTo>
                <a:pt x="7480" y="4166"/>
              </a:lnTo>
              <a:lnTo>
                <a:pt x="7497" y="4164"/>
              </a:lnTo>
              <a:lnTo>
                <a:pt x="7513" y="4160"/>
              </a:lnTo>
              <a:lnTo>
                <a:pt x="7531" y="4156"/>
              </a:lnTo>
              <a:lnTo>
                <a:pt x="7547" y="4152"/>
              </a:lnTo>
              <a:lnTo>
                <a:pt x="7563" y="4147"/>
              </a:lnTo>
              <a:lnTo>
                <a:pt x="7580" y="4142"/>
              </a:lnTo>
              <a:lnTo>
                <a:pt x="7595" y="4136"/>
              </a:lnTo>
              <a:lnTo>
                <a:pt x="7611" y="4128"/>
              </a:lnTo>
              <a:lnTo>
                <a:pt x="7626" y="4121"/>
              </a:lnTo>
              <a:lnTo>
                <a:pt x="7640" y="4114"/>
              </a:lnTo>
              <a:lnTo>
                <a:pt x="7655" y="4106"/>
              </a:lnTo>
              <a:lnTo>
                <a:pt x="7669" y="4097"/>
              </a:lnTo>
              <a:lnTo>
                <a:pt x="7682" y="4087"/>
              </a:lnTo>
              <a:lnTo>
                <a:pt x="7695" y="4077"/>
              </a:lnTo>
              <a:lnTo>
                <a:pt x="7707" y="4066"/>
              </a:lnTo>
              <a:lnTo>
                <a:pt x="7718" y="4055"/>
              </a:lnTo>
              <a:lnTo>
                <a:pt x="7729" y="4042"/>
              </a:lnTo>
              <a:lnTo>
                <a:pt x="7739" y="4029"/>
              </a:lnTo>
              <a:lnTo>
                <a:pt x="7748" y="4016"/>
              </a:lnTo>
              <a:lnTo>
                <a:pt x="7757" y="4001"/>
              </a:lnTo>
              <a:lnTo>
                <a:pt x="7764" y="3987"/>
              </a:lnTo>
              <a:lnTo>
                <a:pt x="7770" y="3972"/>
              </a:lnTo>
              <a:lnTo>
                <a:pt x="7775" y="3956"/>
              </a:lnTo>
              <a:lnTo>
                <a:pt x="7779" y="3940"/>
              </a:lnTo>
              <a:lnTo>
                <a:pt x="7783" y="3922"/>
              </a:lnTo>
              <a:lnTo>
                <a:pt x="7785" y="3906"/>
              </a:lnTo>
              <a:lnTo>
                <a:pt x="7785" y="3888"/>
              </a:lnTo>
              <a:lnTo>
                <a:pt x="7785" y="2213"/>
              </a:lnTo>
              <a:lnTo>
                <a:pt x="7784" y="2135"/>
              </a:lnTo>
              <a:lnTo>
                <a:pt x="7781" y="2060"/>
              </a:lnTo>
              <a:lnTo>
                <a:pt x="7778" y="2023"/>
              </a:lnTo>
              <a:lnTo>
                <a:pt x="7776" y="1986"/>
              </a:lnTo>
              <a:lnTo>
                <a:pt x="7773" y="1951"/>
              </a:lnTo>
              <a:lnTo>
                <a:pt x="7769" y="1915"/>
              </a:lnTo>
              <a:lnTo>
                <a:pt x="7765" y="1881"/>
              </a:lnTo>
              <a:lnTo>
                <a:pt x="7761" y="1848"/>
              </a:lnTo>
              <a:lnTo>
                <a:pt x="7756" y="1814"/>
              </a:lnTo>
              <a:lnTo>
                <a:pt x="7751" y="1781"/>
              </a:lnTo>
              <a:lnTo>
                <a:pt x="7745" y="1749"/>
              </a:lnTo>
              <a:lnTo>
                <a:pt x="7738" y="1719"/>
              </a:lnTo>
              <a:lnTo>
                <a:pt x="7731" y="1688"/>
              </a:lnTo>
              <a:lnTo>
                <a:pt x="7724" y="1657"/>
              </a:lnTo>
              <a:lnTo>
                <a:pt x="7716" y="1628"/>
              </a:lnTo>
              <a:lnTo>
                <a:pt x="7708" y="1599"/>
              </a:lnTo>
              <a:lnTo>
                <a:pt x="7700" y="1571"/>
              </a:lnTo>
              <a:lnTo>
                <a:pt x="7690" y="1543"/>
              </a:lnTo>
              <a:lnTo>
                <a:pt x="7680" y="1517"/>
              </a:lnTo>
              <a:lnTo>
                <a:pt x="7671" y="1490"/>
              </a:lnTo>
              <a:lnTo>
                <a:pt x="7660" y="1465"/>
              </a:lnTo>
              <a:lnTo>
                <a:pt x="7649" y="1439"/>
              </a:lnTo>
              <a:lnTo>
                <a:pt x="7638" y="1414"/>
              </a:lnTo>
              <a:lnTo>
                <a:pt x="7626" y="1391"/>
              </a:lnTo>
              <a:lnTo>
                <a:pt x="7614" y="1367"/>
              </a:lnTo>
              <a:lnTo>
                <a:pt x="7601" y="1345"/>
              </a:lnTo>
              <a:lnTo>
                <a:pt x="7588" y="1322"/>
              </a:lnTo>
              <a:lnTo>
                <a:pt x="7575" y="1301"/>
              </a:lnTo>
              <a:lnTo>
                <a:pt x="7560" y="1280"/>
              </a:lnTo>
              <a:lnTo>
                <a:pt x="7546" y="1260"/>
              </a:lnTo>
              <a:lnTo>
                <a:pt x="7532" y="1240"/>
              </a:lnTo>
              <a:lnTo>
                <a:pt x="7516" y="1221"/>
              </a:lnTo>
              <a:lnTo>
                <a:pt x="7501" y="1202"/>
              </a:lnTo>
              <a:lnTo>
                <a:pt x="7485" y="1185"/>
              </a:lnTo>
              <a:lnTo>
                <a:pt x="7468" y="1168"/>
              </a:lnTo>
              <a:lnTo>
                <a:pt x="7452" y="1151"/>
              </a:lnTo>
              <a:lnTo>
                <a:pt x="7434" y="1135"/>
              </a:lnTo>
              <a:lnTo>
                <a:pt x="7416" y="1119"/>
              </a:lnTo>
              <a:lnTo>
                <a:pt x="7399" y="1105"/>
              </a:lnTo>
              <a:lnTo>
                <a:pt x="7380" y="1091"/>
              </a:lnTo>
              <a:lnTo>
                <a:pt x="7361" y="1077"/>
              </a:lnTo>
              <a:lnTo>
                <a:pt x="7341" y="1065"/>
              </a:lnTo>
              <a:lnTo>
                <a:pt x="7322" y="1053"/>
              </a:lnTo>
              <a:lnTo>
                <a:pt x="7302" y="1042"/>
              </a:lnTo>
              <a:lnTo>
                <a:pt x="7282" y="1030"/>
              </a:lnTo>
              <a:lnTo>
                <a:pt x="7261" y="1020"/>
              </a:lnTo>
              <a:lnTo>
                <a:pt x="7240" y="1011"/>
              </a:lnTo>
              <a:lnTo>
                <a:pt x="7218" y="1002"/>
              </a:lnTo>
              <a:lnTo>
                <a:pt x="7197" y="993"/>
              </a:lnTo>
              <a:lnTo>
                <a:pt x="7175" y="986"/>
              </a:lnTo>
              <a:lnTo>
                <a:pt x="7153" y="979"/>
              </a:lnTo>
              <a:lnTo>
                <a:pt x="7130" y="972"/>
              </a:lnTo>
              <a:lnTo>
                <a:pt x="7107" y="967"/>
              </a:lnTo>
              <a:lnTo>
                <a:pt x="7084" y="962"/>
              </a:lnTo>
              <a:lnTo>
                <a:pt x="7061" y="957"/>
              </a:lnTo>
              <a:lnTo>
                <a:pt x="7037" y="952"/>
              </a:lnTo>
              <a:lnTo>
                <a:pt x="7013" y="949"/>
              </a:lnTo>
              <a:lnTo>
                <a:pt x="6988" y="946"/>
              </a:lnTo>
              <a:lnTo>
                <a:pt x="6964" y="944"/>
              </a:lnTo>
              <a:lnTo>
                <a:pt x="6939" y="943"/>
              </a:lnTo>
              <a:lnTo>
                <a:pt x="6913" y="942"/>
              </a:lnTo>
              <a:lnTo>
                <a:pt x="6889" y="942"/>
              </a:lnTo>
              <a:lnTo>
                <a:pt x="6864" y="942"/>
              </a:lnTo>
              <a:lnTo>
                <a:pt x="6840" y="943"/>
              </a:lnTo>
              <a:lnTo>
                <a:pt x="6816" y="945"/>
              </a:lnTo>
              <a:lnTo>
                <a:pt x="6794" y="947"/>
              </a:lnTo>
              <a:lnTo>
                <a:pt x="6770" y="950"/>
              </a:lnTo>
              <a:lnTo>
                <a:pt x="6748" y="955"/>
              </a:lnTo>
              <a:lnTo>
                <a:pt x="6726" y="959"/>
              </a:lnTo>
              <a:lnTo>
                <a:pt x="6704" y="964"/>
              </a:lnTo>
              <a:lnTo>
                <a:pt x="6682" y="970"/>
              </a:lnTo>
              <a:lnTo>
                <a:pt x="6662" y="976"/>
              </a:lnTo>
              <a:lnTo>
                <a:pt x="6640" y="982"/>
              </a:lnTo>
              <a:lnTo>
                <a:pt x="6620" y="989"/>
              </a:lnTo>
              <a:lnTo>
                <a:pt x="6600" y="998"/>
              </a:lnTo>
              <a:lnTo>
                <a:pt x="6581" y="1006"/>
              </a:lnTo>
              <a:lnTo>
                <a:pt x="6561" y="1014"/>
              </a:lnTo>
              <a:lnTo>
                <a:pt x="6542" y="1023"/>
              </a:lnTo>
              <a:lnTo>
                <a:pt x="6505" y="1043"/>
              </a:lnTo>
              <a:lnTo>
                <a:pt x="6470" y="1064"/>
              </a:lnTo>
              <a:lnTo>
                <a:pt x="6435" y="1087"/>
              </a:lnTo>
              <a:lnTo>
                <a:pt x="6404" y="1110"/>
              </a:lnTo>
              <a:lnTo>
                <a:pt x="6372" y="1135"/>
              </a:lnTo>
              <a:lnTo>
                <a:pt x="6342" y="1160"/>
              </a:lnTo>
              <a:lnTo>
                <a:pt x="6313" y="1186"/>
              </a:lnTo>
              <a:lnTo>
                <a:pt x="6287" y="1213"/>
              </a:lnTo>
              <a:lnTo>
                <a:pt x="6268" y="1232"/>
              </a:lnTo>
              <a:lnTo>
                <a:pt x="6252" y="1250"/>
              </a:lnTo>
              <a:lnTo>
                <a:pt x="6236" y="1270"/>
              </a:lnTo>
              <a:lnTo>
                <a:pt x="6219" y="1288"/>
              </a:lnTo>
              <a:lnTo>
                <a:pt x="6190" y="1326"/>
              </a:lnTo>
              <a:lnTo>
                <a:pt x="6162" y="1364"/>
              </a:lnTo>
              <a:lnTo>
                <a:pt x="6136" y="1401"/>
              </a:lnTo>
              <a:lnTo>
                <a:pt x="6114" y="1437"/>
              </a:lnTo>
              <a:lnTo>
                <a:pt x="6093" y="1472"/>
              </a:lnTo>
              <a:lnTo>
                <a:pt x="6075" y="1504"/>
              </a:lnTo>
              <a:lnTo>
                <a:pt x="6063" y="1473"/>
              </a:lnTo>
              <a:lnTo>
                <a:pt x="6049" y="1442"/>
              </a:lnTo>
              <a:lnTo>
                <a:pt x="6035" y="1412"/>
              </a:lnTo>
              <a:lnTo>
                <a:pt x="6021" y="1384"/>
              </a:lnTo>
              <a:lnTo>
                <a:pt x="6006" y="1356"/>
              </a:lnTo>
              <a:lnTo>
                <a:pt x="5990" y="1328"/>
              </a:lnTo>
              <a:lnTo>
                <a:pt x="5975" y="1303"/>
              </a:lnTo>
              <a:lnTo>
                <a:pt x="5957" y="1277"/>
              </a:lnTo>
              <a:lnTo>
                <a:pt x="5940" y="1253"/>
              </a:lnTo>
              <a:lnTo>
                <a:pt x="5921" y="1230"/>
              </a:lnTo>
              <a:lnTo>
                <a:pt x="5903" y="1206"/>
              </a:lnTo>
              <a:lnTo>
                <a:pt x="5883" y="1185"/>
              </a:lnTo>
              <a:lnTo>
                <a:pt x="5864" y="1164"/>
              </a:lnTo>
              <a:lnTo>
                <a:pt x="5844" y="1145"/>
              </a:lnTo>
              <a:lnTo>
                <a:pt x="5822" y="1126"/>
              </a:lnTo>
              <a:lnTo>
                <a:pt x="5801" y="1108"/>
              </a:lnTo>
              <a:lnTo>
                <a:pt x="5774" y="1088"/>
              </a:lnTo>
              <a:lnTo>
                <a:pt x="5746" y="1068"/>
              </a:lnTo>
              <a:lnTo>
                <a:pt x="5718" y="1051"/>
              </a:lnTo>
              <a:lnTo>
                <a:pt x="5688" y="1034"/>
              </a:lnTo>
              <a:lnTo>
                <a:pt x="5658" y="1020"/>
              </a:lnTo>
              <a:lnTo>
                <a:pt x="5628" y="1006"/>
              </a:lnTo>
              <a:lnTo>
                <a:pt x="5597" y="993"/>
              </a:lnTo>
              <a:lnTo>
                <a:pt x="5564" y="983"/>
              </a:lnTo>
              <a:lnTo>
                <a:pt x="5532" y="973"/>
              </a:lnTo>
              <a:lnTo>
                <a:pt x="5499" y="965"/>
              </a:lnTo>
              <a:lnTo>
                <a:pt x="5465" y="958"/>
              </a:lnTo>
              <a:lnTo>
                <a:pt x="5430" y="952"/>
              </a:lnTo>
              <a:lnTo>
                <a:pt x="5395" y="947"/>
              </a:lnTo>
              <a:lnTo>
                <a:pt x="5359" y="944"/>
              </a:lnTo>
              <a:lnTo>
                <a:pt x="5324" y="942"/>
              </a:lnTo>
              <a:lnTo>
                <a:pt x="5287" y="942"/>
              </a:lnTo>
              <a:lnTo>
                <a:pt x="5255" y="942"/>
              </a:lnTo>
              <a:lnTo>
                <a:pt x="5224" y="944"/>
              </a:lnTo>
              <a:lnTo>
                <a:pt x="5195" y="947"/>
              </a:lnTo>
              <a:lnTo>
                <a:pt x="5166" y="951"/>
              </a:lnTo>
              <a:lnTo>
                <a:pt x="5137" y="957"/>
              </a:lnTo>
              <a:lnTo>
                <a:pt x="5109" y="963"/>
              </a:lnTo>
              <a:lnTo>
                <a:pt x="5081" y="970"/>
              </a:lnTo>
              <a:lnTo>
                <a:pt x="5054" y="977"/>
              </a:lnTo>
              <a:lnTo>
                <a:pt x="5028" y="986"/>
              </a:lnTo>
              <a:lnTo>
                <a:pt x="5002" y="995"/>
              </a:lnTo>
              <a:lnTo>
                <a:pt x="4977" y="1006"/>
              </a:lnTo>
              <a:lnTo>
                <a:pt x="4953" y="1017"/>
              </a:lnTo>
              <a:lnTo>
                <a:pt x="4929" y="1029"/>
              </a:lnTo>
              <a:lnTo>
                <a:pt x="4906" y="1042"/>
              </a:lnTo>
              <a:lnTo>
                <a:pt x="4882" y="1055"/>
              </a:lnTo>
              <a:lnTo>
                <a:pt x="4861" y="1068"/>
              </a:lnTo>
              <a:lnTo>
                <a:pt x="4839" y="1083"/>
              </a:lnTo>
              <a:lnTo>
                <a:pt x="4818" y="1098"/>
              </a:lnTo>
              <a:lnTo>
                <a:pt x="4797" y="1113"/>
              </a:lnTo>
              <a:lnTo>
                <a:pt x="4778" y="1129"/>
              </a:lnTo>
              <a:lnTo>
                <a:pt x="4758" y="1145"/>
              </a:lnTo>
              <a:lnTo>
                <a:pt x="4739" y="1161"/>
              </a:lnTo>
              <a:lnTo>
                <a:pt x="4721" y="1178"/>
              </a:lnTo>
              <a:lnTo>
                <a:pt x="4703" y="1194"/>
              </a:lnTo>
              <a:lnTo>
                <a:pt x="4669" y="1229"/>
              </a:lnTo>
              <a:lnTo>
                <a:pt x="4638" y="1265"/>
              </a:lnTo>
              <a:lnTo>
                <a:pt x="4609" y="1300"/>
              </a:lnTo>
              <a:lnTo>
                <a:pt x="4581" y="1335"/>
              </a:lnTo>
              <a:lnTo>
                <a:pt x="4581" y="1318"/>
              </a:lnTo>
              <a:lnTo>
                <a:pt x="4580" y="1301"/>
              </a:lnTo>
              <a:lnTo>
                <a:pt x="4579" y="1283"/>
              </a:lnTo>
              <a:lnTo>
                <a:pt x="4576" y="1266"/>
              </a:lnTo>
              <a:lnTo>
                <a:pt x="4573" y="1249"/>
              </a:lnTo>
              <a:lnTo>
                <a:pt x="4568" y="1233"/>
              </a:lnTo>
              <a:lnTo>
                <a:pt x="4562" y="1218"/>
              </a:lnTo>
              <a:lnTo>
                <a:pt x="4556" y="1203"/>
              </a:lnTo>
              <a:lnTo>
                <a:pt x="4549" y="1189"/>
              </a:lnTo>
              <a:lnTo>
                <a:pt x="4539" y="1175"/>
              </a:lnTo>
              <a:lnTo>
                <a:pt x="4531" y="1162"/>
              </a:lnTo>
              <a:lnTo>
                <a:pt x="4521" y="1149"/>
              </a:lnTo>
              <a:lnTo>
                <a:pt x="4511" y="1138"/>
              </a:lnTo>
              <a:lnTo>
                <a:pt x="4499" y="1127"/>
              </a:lnTo>
              <a:lnTo>
                <a:pt x="4488" y="1116"/>
              </a:lnTo>
              <a:lnTo>
                <a:pt x="4476" y="1106"/>
              </a:lnTo>
              <a:lnTo>
                <a:pt x="4463" y="1097"/>
              </a:lnTo>
              <a:lnTo>
                <a:pt x="4449" y="1089"/>
              </a:lnTo>
              <a:lnTo>
                <a:pt x="4436" y="1080"/>
              </a:lnTo>
              <a:lnTo>
                <a:pt x="4422" y="1073"/>
              </a:lnTo>
              <a:lnTo>
                <a:pt x="4407" y="1066"/>
              </a:lnTo>
              <a:lnTo>
                <a:pt x="4393" y="1060"/>
              </a:lnTo>
              <a:lnTo>
                <a:pt x="4379" y="1055"/>
              </a:lnTo>
              <a:lnTo>
                <a:pt x="4363" y="1050"/>
              </a:lnTo>
              <a:lnTo>
                <a:pt x="4348" y="1046"/>
              </a:lnTo>
              <a:lnTo>
                <a:pt x="4331" y="1042"/>
              </a:lnTo>
              <a:lnTo>
                <a:pt x="4316" y="1037"/>
              </a:lnTo>
              <a:lnTo>
                <a:pt x="4300" y="1035"/>
              </a:lnTo>
              <a:lnTo>
                <a:pt x="4284" y="1032"/>
              </a:lnTo>
              <a:lnTo>
                <a:pt x="4268" y="1031"/>
              </a:lnTo>
              <a:lnTo>
                <a:pt x="4252" y="1029"/>
              </a:lnTo>
              <a:lnTo>
                <a:pt x="4235" y="1029"/>
              </a:lnTo>
              <a:lnTo>
                <a:pt x="4219" y="1028"/>
              </a:lnTo>
              <a:lnTo>
                <a:pt x="4202" y="1029"/>
              </a:lnTo>
              <a:lnTo>
                <a:pt x="4186" y="1029"/>
              </a:lnTo>
              <a:lnTo>
                <a:pt x="4170" y="1031"/>
              </a:lnTo>
              <a:lnTo>
                <a:pt x="4152" y="1033"/>
              </a:lnTo>
              <a:lnTo>
                <a:pt x="4137" y="1035"/>
              </a:lnTo>
              <a:lnTo>
                <a:pt x="4121" y="1038"/>
              </a:lnTo>
              <a:lnTo>
                <a:pt x="4104" y="1042"/>
              </a:lnTo>
              <a:lnTo>
                <a:pt x="4088" y="1046"/>
              </a:lnTo>
              <a:lnTo>
                <a:pt x="4072" y="1050"/>
              </a:lnTo>
              <a:lnTo>
                <a:pt x="4057" y="1055"/>
              </a:lnTo>
              <a:lnTo>
                <a:pt x="4042" y="1061"/>
              </a:lnTo>
              <a:lnTo>
                <a:pt x="4027" y="1067"/>
              </a:lnTo>
              <a:lnTo>
                <a:pt x="4013" y="1073"/>
              </a:lnTo>
              <a:lnTo>
                <a:pt x="3999" y="1080"/>
              </a:lnTo>
              <a:lnTo>
                <a:pt x="3984" y="1089"/>
              </a:lnTo>
              <a:lnTo>
                <a:pt x="3971" y="1097"/>
              </a:lnTo>
              <a:lnTo>
                <a:pt x="3958" y="1106"/>
              </a:lnTo>
              <a:lnTo>
                <a:pt x="3946" y="1115"/>
              </a:lnTo>
              <a:lnTo>
                <a:pt x="3933" y="1126"/>
              </a:lnTo>
              <a:lnTo>
                <a:pt x="3922" y="1137"/>
              </a:lnTo>
              <a:lnTo>
                <a:pt x="3912" y="1148"/>
              </a:lnTo>
              <a:lnTo>
                <a:pt x="3902" y="1160"/>
              </a:lnTo>
              <a:lnTo>
                <a:pt x="3892" y="1174"/>
              </a:lnTo>
              <a:lnTo>
                <a:pt x="3883" y="1187"/>
              </a:lnTo>
              <a:lnTo>
                <a:pt x="3876" y="1201"/>
              </a:lnTo>
              <a:lnTo>
                <a:pt x="3869" y="1216"/>
              </a:lnTo>
              <a:lnTo>
                <a:pt x="3863" y="1231"/>
              </a:lnTo>
              <a:lnTo>
                <a:pt x="3857" y="1246"/>
              </a:lnTo>
              <a:lnTo>
                <a:pt x="3853" y="1263"/>
              </a:lnTo>
              <a:lnTo>
                <a:pt x="3851" y="1279"/>
              </a:lnTo>
              <a:lnTo>
                <a:pt x="3849" y="1297"/>
              </a:lnTo>
              <a:lnTo>
                <a:pt x="3848" y="1314"/>
              </a:lnTo>
              <a:lnTo>
                <a:pt x="3848" y="1343"/>
              </a:lnTo>
              <a:lnTo>
                <a:pt x="3848" y="1422"/>
              </a:lnTo>
              <a:lnTo>
                <a:pt x="3848" y="1545"/>
              </a:lnTo>
              <a:lnTo>
                <a:pt x="3848" y="1706"/>
              </a:lnTo>
              <a:lnTo>
                <a:pt x="3849" y="1897"/>
              </a:lnTo>
              <a:lnTo>
                <a:pt x="3849" y="2109"/>
              </a:lnTo>
              <a:lnTo>
                <a:pt x="3849" y="2337"/>
              </a:lnTo>
              <a:lnTo>
                <a:pt x="3849" y="2573"/>
              </a:lnTo>
              <a:lnTo>
                <a:pt x="3849" y="2809"/>
              </a:lnTo>
              <a:lnTo>
                <a:pt x="3849" y="3040"/>
              </a:lnTo>
              <a:lnTo>
                <a:pt x="3849" y="3257"/>
              </a:lnTo>
              <a:lnTo>
                <a:pt x="3849" y="3452"/>
              </a:lnTo>
              <a:lnTo>
                <a:pt x="3849" y="3620"/>
              </a:lnTo>
              <a:lnTo>
                <a:pt x="3849" y="3752"/>
              </a:lnTo>
              <a:lnTo>
                <a:pt x="3849" y="3843"/>
              </a:lnTo>
              <a:lnTo>
                <a:pt x="3849" y="3884"/>
              </a:lnTo>
              <a:lnTo>
                <a:pt x="3850" y="3901"/>
              </a:lnTo>
              <a:lnTo>
                <a:pt x="3851" y="3919"/>
              </a:lnTo>
              <a:lnTo>
                <a:pt x="3854" y="3936"/>
              </a:lnTo>
              <a:lnTo>
                <a:pt x="3857" y="3952"/>
              </a:lnTo>
              <a:lnTo>
                <a:pt x="3863" y="3969"/>
              </a:lnTo>
              <a:lnTo>
                <a:pt x="3869" y="3984"/>
              </a:lnTo>
              <a:lnTo>
                <a:pt x="3875" y="3999"/>
              </a:lnTo>
              <a:lnTo>
                <a:pt x="3882" y="4014"/>
              </a:lnTo>
              <a:lnTo>
                <a:pt x="3890" y="4027"/>
              </a:lnTo>
              <a:lnTo>
                <a:pt x="3899" y="4040"/>
              </a:lnTo>
              <a:lnTo>
                <a:pt x="3910" y="4053"/>
              </a:lnTo>
              <a:lnTo>
                <a:pt x="3920" y="4064"/>
              </a:lnTo>
              <a:lnTo>
                <a:pt x="3931" y="4075"/>
              </a:lnTo>
              <a:lnTo>
                <a:pt x="3942" y="4086"/>
              </a:lnTo>
              <a:lnTo>
                <a:pt x="3955" y="4096"/>
              </a:lnTo>
              <a:lnTo>
                <a:pt x="3968" y="4105"/>
              </a:lnTo>
              <a:close/>
              <a:moveTo>
                <a:pt x="8763" y="1097"/>
              </a:moveTo>
              <a:lnTo>
                <a:pt x="8750" y="1089"/>
              </a:lnTo>
              <a:lnTo>
                <a:pt x="8737" y="1080"/>
              </a:lnTo>
              <a:lnTo>
                <a:pt x="8723" y="1073"/>
              </a:lnTo>
              <a:lnTo>
                <a:pt x="8709" y="1066"/>
              </a:lnTo>
              <a:lnTo>
                <a:pt x="8694" y="1060"/>
              </a:lnTo>
              <a:lnTo>
                <a:pt x="8679" y="1055"/>
              </a:lnTo>
              <a:lnTo>
                <a:pt x="8664" y="1050"/>
              </a:lnTo>
              <a:lnTo>
                <a:pt x="8649" y="1046"/>
              </a:lnTo>
              <a:lnTo>
                <a:pt x="8633" y="1042"/>
              </a:lnTo>
              <a:lnTo>
                <a:pt x="8617" y="1037"/>
              </a:lnTo>
              <a:lnTo>
                <a:pt x="8602" y="1035"/>
              </a:lnTo>
              <a:lnTo>
                <a:pt x="8585" y="1032"/>
              </a:lnTo>
              <a:lnTo>
                <a:pt x="8569" y="1031"/>
              </a:lnTo>
              <a:lnTo>
                <a:pt x="8552" y="1029"/>
              </a:lnTo>
              <a:lnTo>
                <a:pt x="8536" y="1029"/>
              </a:lnTo>
              <a:lnTo>
                <a:pt x="8520" y="1028"/>
              </a:lnTo>
              <a:lnTo>
                <a:pt x="8503" y="1029"/>
              </a:lnTo>
              <a:lnTo>
                <a:pt x="8487" y="1029"/>
              </a:lnTo>
              <a:lnTo>
                <a:pt x="8471" y="1031"/>
              </a:lnTo>
              <a:lnTo>
                <a:pt x="8454" y="1032"/>
              </a:lnTo>
              <a:lnTo>
                <a:pt x="8438" y="1035"/>
              </a:lnTo>
              <a:lnTo>
                <a:pt x="8421" y="1038"/>
              </a:lnTo>
              <a:lnTo>
                <a:pt x="8405" y="1042"/>
              </a:lnTo>
              <a:lnTo>
                <a:pt x="8390" y="1046"/>
              </a:lnTo>
              <a:lnTo>
                <a:pt x="8373" y="1050"/>
              </a:lnTo>
              <a:lnTo>
                <a:pt x="8358" y="1055"/>
              </a:lnTo>
              <a:lnTo>
                <a:pt x="8343" y="1061"/>
              </a:lnTo>
              <a:lnTo>
                <a:pt x="8328" y="1067"/>
              </a:lnTo>
              <a:lnTo>
                <a:pt x="8314" y="1073"/>
              </a:lnTo>
              <a:lnTo>
                <a:pt x="8300" y="1080"/>
              </a:lnTo>
              <a:lnTo>
                <a:pt x="8285" y="1089"/>
              </a:lnTo>
              <a:lnTo>
                <a:pt x="8272" y="1097"/>
              </a:lnTo>
              <a:lnTo>
                <a:pt x="8260" y="1106"/>
              </a:lnTo>
              <a:lnTo>
                <a:pt x="8246" y="1115"/>
              </a:lnTo>
              <a:lnTo>
                <a:pt x="8235" y="1126"/>
              </a:lnTo>
              <a:lnTo>
                <a:pt x="8224" y="1137"/>
              </a:lnTo>
              <a:lnTo>
                <a:pt x="8213" y="1148"/>
              </a:lnTo>
              <a:lnTo>
                <a:pt x="8202" y="1160"/>
              </a:lnTo>
              <a:lnTo>
                <a:pt x="8193" y="1174"/>
              </a:lnTo>
              <a:lnTo>
                <a:pt x="8185" y="1187"/>
              </a:lnTo>
              <a:lnTo>
                <a:pt x="8177" y="1201"/>
              </a:lnTo>
              <a:lnTo>
                <a:pt x="8171" y="1216"/>
              </a:lnTo>
              <a:lnTo>
                <a:pt x="8164" y="1231"/>
              </a:lnTo>
              <a:lnTo>
                <a:pt x="8159" y="1246"/>
              </a:lnTo>
              <a:lnTo>
                <a:pt x="8155" y="1263"/>
              </a:lnTo>
              <a:lnTo>
                <a:pt x="8152" y="1279"/>
              </a:lnTo>
              <a:lnTo>
                <a:pt x="8151" y="1297"/>
              </a:lnTo>
              <a:lnTo>
                <a:pt x="8150" y="1314"/>
              </a:lnTo>
              <a:lnTo>
                <a:pt x="8150" y="1343"/>
              </a:lnTo>
              <a:lnTo>
                <a:pt x="8150" y="1422"/>
              </a:lnTo>
              <a:lnTo>
                <a:pt x="8150" y="1545"/>
              </a:lnTo>
              <a:lnTo>
                <a:pt x="8150" y="1706"/>
              </a:lnTo>
              <a:lnTo>
                <a:pt x="8150" y="1897"/>
              </a:lnTo>
              <a:lnTo>
                <a:pt x="8150" y="2109"/>
              </a:lnTo>
              <a:lnTo>
                <a:pt x="8150" y="2337"/>
              </a:lnTo>
              <a:lnTo>
                <a:pt x="8150" y="2573"/>
              </a:lnTo>
              <a:lnTo>
                <a:pt x="8150" y="2809"/>
              </a:lnTo>
              <a:lnTo>
                <a:pt x="8150" y="3040"/>
              </a:lnTo>
              <a:lnTo>
                <a:pt x="8150" y="3257"/>
              </a:lnTo>
              <a:lnTo>
                <a:pt x="8150" y="3452"/>
              </a:lnTo>
              <a:lnTo>
                <a:pt x="8150" y="3620"/>
              </a:lnTo>
              <a:lnTo>
                <a:pt x="8150" y="3752"/>
              </a:lnTo>
              <a:lnTo>
                <a:pt x="8150" y="3843"/>
              </a:lnTo>
              <a:lnTo>
                <a:pt x="8150" y="3884"/>
              </a:lnTo>
              <a:lnTo>
                <a:pt x="8151" y="3901"/>
              </a:lnTo>
              <a:lnTo>
                <a:pt x="8152" y="3919"/>
              </a:lnTo>
              <a:lnTo>
                <a:pt x="8155" y="3936"/>
              </a:lnTo>
              <a:lnTo>
                <a:pt x="8159" y="3952"/>
              </a:lnTo>
              <a:lnTo>
                <a:pt x="8163" y="3969"/>
              </a:lnTo>
              <a:lnTo>
                <a:pt x="8170" y="3984"/>
              </a:lnTo>
              <a:lnTo>
                <a:pt x="8176" y="3999"/>
              </a:lnTo>
              <a:lnTo>
                <a:pt x="8184" y="4014"/>
              </a:lnTo>
              <a:lnTo>
                <a:pt x="8192" y="4027"/>
              </a:lnTo>
              <a:lnTo>
                <a:pt x="8201" y="4040"/>
              </a:lnTo>
              <a:lnTo>
                <a:pt x="8210" y="4053"/>
              </a:lnTo>
              <a:lnTo>
                <a:pt x="8222" y="4064"/>
              </a:lnTo>
              <a:lnTo>
                <a:pt x="8233" y="4075"/>
              </a:lnTo>
              <a:lnTo>
                <a:pt x="8244" y="4086"/>
              </a:lnTo>
              <a:lnTo>
                <a:pt x="8257" y="4096"/>
              </a:lnTo>
              <a:lnTo>
                <a:pt x="8269" y="4105"/>
              </a:lnTo>
              <a:lnTo>
                <a:pt x="8282" y="4113"/>
              </a:lnTo>
              <a:lnTo>
                <a:pt x="8296" y="4121"/>
              </a:lnTo>
              <a:lnTo>
                <a:pt x="8310" y="4128"/>
              </a:lnTo>
              <a:lnTo>
                <a:pt x="8324" y="4136"/>
              </a:lnTo>
              <a:lnTo>
                <a:pt x="8338" y="4142"/>
              </a:lnTo>
              <a:lnTo>
                <a:pt x="8354" y="4147"/>
              </a:lnTo>
              <a:lnTo>
                <a:pt x="8369" y="4152"/>
              </a:lnTo>
              <a:lnTo>
                <a:pt x="8385" y="4156"/>
              </a:lnTo>
              <a:lnTo>
                <a:pt x="8400" y="4160"/>
              </a:lnTo>
              <a:lnTo>
                <a:pt x="8415" y="4164"/>
              </a:lnTo>
              <a:lnTo>
                <a:pt x="8432" y="4166"/>
              </a:lnTo>
              <a:lnTo>
                <a:pt x="8448" y="4169"/>
              </a:lnTo>
              <a:lnTo>
                <a:pt x="8480" y="4171"/>
              </a:lnTo>
              <a:lnTo>
                <a:pt x="8512" y="4172"/>
              </a:lnTo>
              <a:lnTo>
                <a:pt x="8529" y="4172"/>
              </a:lnTo>
              <a:lnTo>
                <a:pt x="8545" y="4171"/>
              </a:lnTo>
              <a:lnTo>
                <a:pt x="8563" y="4170"/>
              </a:lnTo>
              <a:lnTo>
                <a:pt x="8579" y="4168"/>
              </a:lnTo>
              <a:lnTo>
                <a:pt x="8595" y="4166"/>
              </a:lnTo>
              <a:lnTo>
                <a:pt x="8611" y="4163"/>
              </a:lnTo>
              <a:lnTo>
                <a:pt x="8627" y="4160"/>
              </a:lnTo>
              <a:lnTo>
                <a:pt x="8644" y="4156"/>
              </a:lnTo>
              <a:lnTo>
                <a:pt x="8659" y="4152"/>
              </a:lnTo>
              <a:lnTo>
                <a:pt x="8674" y="4147"/>
              </a:lnTo>
              <a:lnTo>
                <a:pt x="8690" y="4142"/>
              </a:lnTo>
              <a:lnTo>
                <a:pt x="8704" y="4136"/>
              </a:lnTo>
              <a:lnTo>
                <a:pt x="8719" y="4128"/>
              </a:lnTo>
              <a:lnTo>
                <a:pt x="8734" y="4121"/>
              </a:lnTo>
              <a:lnTo>
                <a:pt x="8747" y="4113"/>
              </a:lnTo>
              <a:lnTo>
                <a:pt x="8760" y="4105"/>
              </a:lnTo>
              <a:lnTo>
                <a:pt x="8774" y="4096"/>
              </a:lnTo>
              <a:lnTo>
                <a:pt x="8786" y="4086"/>
              </a:lnTo>
              <a:lnTo>
                <a:pt x="8798" y="4076"/>
              </a:lnTo>
              <a:lnTo>
                <a:pt x="8809" y="4065"/>
              </a:lnTo>
              <a:lnTo>
                <a:pt x="8820" y="4054"/>
              </a:lnTo>
              <a:lnTo>
                <a:pt x="8830" y="4041"/>
              </a:lnTo>
              <a:lnTo>
                <a:pt x="8839" y="4028"/>
              </a:lnTo>
              <a:lnTo>
                <a:pt x="8848" y="4015"/>
              </a:lnTo>
              <a:lnTo>
                <a:pt x="8855" y="4001"/>
              </a:lnTo>
              <a:lnTo>
                <a:pt x="8863" y="3986"/>
              </a:lnTo>
              <a:lnTo>
                <a:pt x="8869" y="3971"/>
              </a:lnTo>
              <a:lnTo>
                <a:pt x="8874" y="3955"/>
              </a:lnTo>
              <a:lnTo>
                <a:pt x="8877" y="3939"/>
              </a:lnTo>
              <a:lnTo>
                <a:pt x="8880" y="3922"/>
              </a:lnTo>
              <a:lnTo>
                <a:pt x="8882" y="3905"/>
              </a:lnTo>
              <a:lnTo>
                <a:pt x="8882" y="3888"/>
              </a:lnTo>
              <a:lnTo>
                <a:pt x="8882" y="3860"/>
              </a:lnTo>
              <a:lnTo>
                <a:pt x="8882" y="3780"/>
              </a:lnTo>
              <a:lnTo>
                <a:pt x="8882" y="3656"/>
              </a:lnTo>
              <a:lnTo>
                <a:pt x="8882" y="3496"/>
              </a:lnTo>
              <a:lnTo>
                <a:pt x="8882" y="3306"/>
              </a:lnTo>
              <a:lnTo>
                <a:pt x="8882" y="3094"/>
              </a:lnTo>
              <a:lnTo>
                <a:pt x="8882" y="2866"/>
              </a:lnTo>
              <a:lnTo>
                <a:pt x="8882" y="2630"/>
              </a:lnTo>
              <a:lnTo>
                <a:pt x="8882" y="2392"/>
              </a:lnTo>
              <a:lnTo>
                <a:pt x="8882" y="2163"/>
              </a:lnTo>
              <a:lnTo>
                <a:pt x="8882" y="1946"/>
              </a:lnTo>
              <a:lnTo>
                <a:pt x="8882" y="1750"/>
              </a:lnTo>
              <a:lnTo>
                <a:pt x="8882" y="1582"/>
              </a:lnTo>
              <a:lnTo>
                <a:pt x="8882" y="1449"/>
              </a:lnTo>
              <a:lnTo>
                <a:pt x="8882" y="1359"/>
              </a:lnTo>
              <a:lnTo>
                <a:pt x="8882" y="1318"/>
              </a:lnTo>
              <a:lnTo>
                <a:pt x="8882" y="1301"/>
              </a:lnTo>
              <a:lnTo>
                <a:pt x="8880" y="1283"/>
              </a:lnTo>
              <a:lnTo>
                <a:pt x="8877" y="1266"/>
              </a:lnTo>
              <a:lnTo>
                <a:pt x="8874" y="1249"/>
              </a:lnTo>
              <a:lnTo>
                <a:pt x="8869" y="1233"/>
              </a:lnTo>
              <a:lnTo>
                <a:pt x="8864" y="1218"/>
              </a:lnTo>
              <a:lnTo>
                <a:pt x="8856" y="1203"/>
              </a:lnTo>
              <a:lnTo>
                <a:pt x="8849" y="1189"/>
              </a:lnTo>
              <a:lnTo>
                <a:pt x="8841" y="1175"/>
              </a:lnTo>
              <a:lnTo>
                <a:pt x="8832" y="1162"/>
              </a:lnTo>
              <a:lnTo>
                <a:pt x="8822" y="1149"/>
              </a:lnTo>
              <a:lnTo>
                <a:pt x="8811" y="1138"/>
              </a:lnTo>
              <a:lnTo>
                <a:pt x="8800" y="1127"/>
              </a:lnTo>
              <a:lnTo>
                <a:pt x="8789" y="1116"/>
              </a:lnTo>
              <a:lnTo>
                <a:pt x="8777" y="1106"/>
              </a:lnTo>
              <a:lnTo>
                <a:pt x="8763" y="1097"/>
              </a:lnTo>
              <a:close/>
            </a:path>
          </a:pathLst>
        </a:custGeom>
        <a:solidFill>
          <a:srgbClr val="F5770F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8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iles.vbioni/AppData/Local/Microsoft/Windows/INetCache/Content.Outlook/O678GTWE/2017.12%20-%20Resultados%20Consolidados%20Smiles%20-%20mensal%20-%20H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mensal)"/>
      <sheetName val="Dados (trimestre)"/>
    </sheetNames>
    <sheetDataSet>
      <sheetData sheetId="0">
        <row r="112">
          <cell r="CG112">
            <v>9.1454110499999981</v>
          </cell>
          <cell r="CH112">
            <v>9.206894179999999</v>
          </cell>
          <cell r="CI112">
            <v>9.6781179299999991</v>
          </cell>
        </row>
        <row r="113">
          <cell r="CG113">
            <v>0.63127509498300005</v>
          </cell>
          <cell r="CH113">
            <v>0.52156667041064986</v>
          </cell>
          <cell r="CI113">
            <v>0.61064067202105499</v>
          </cell>
        </row>
        <row r="114">
          <cell r="CG114">
            <v>31.772458539999999</v>
          </cell>
          <cell r="CH114">
            <v>34.028252769999995</v>
          </cell>
          <cell r="CI114">
            <v>24.963177959999999</v>
          </cell>
        </row>
        <row r="115">
          <cell r="CG115">
            <v>134.45843686202102</v>
          </cell>
          <cell r="CH115">
            <v>148.03368914310079</v>
          </cell>
          <cell r="CI115">
            <v>108.88699199437539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BP235"/>
  <sheetViews>
    <sheetView showGridLines="0" tabSelected="1" zoomScaleNormal="100" workbookViewId="0">
      <pane xSplit="2" ySplit="5" topLeftCell="AP6" activePane="bottomRight" state="frozen"/>
      <selection pane="topRight" activeCell="C1" sqref="C1"/>
      <selection pane="bottomLeft" activeCell="A6" sqref="A6"/>
      <selection pane="bottomRight" activeCell="AQ10" sqref="AQ10"/>
    </sheetView>
  </sheetViews>
  <sheetFormatPr defaultRowHeight="12.75"/>
  <cols>
    <col min="1" max="1" width="53.5703125" bestFit="1" customWidth="1"/>
    <col min="2" max="2" width="12" bestFit="1" customWidth="1"/>
    <col min="3" max="25" width="10.7109375" hidden="1" customWidth="1"/>
    <col min="26" max="32" width="10.140625" hidden="1" customWidth="1"/>
    <col min="33" max="34" width="10.42578125" hidden="1" customWidth="1"/>
    <col min="35" max="38" width="10.42578125" customWidth="1"/>
    <col min="39" max="39" width="10.28515625" bestFit="1" customWidth="1"/>
    <col min="40" max="40" width="10.28515625" customWidth="1"/>
    <col min="41" max="41" width="10.7109375" bestFit="1" customWidth="1"/>
    <col min="42" max="43" width="10.28515625" customWidth="1"/>
    <col min="44" max="58" width="9.140625" style="34"/>
  </cols>
  <sheetData>
    <row r="1" spans="1:4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4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43">
      <c r="A3" s="20"/>
      <c r="B3" s="2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4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S4" s="20"/>
      <c r="T4" s="20"/>
      <c r="U4" s="20"/>
      <c r="V4" s="20"/>
      <c r="W4" s="20"/>
      <c r="X4" s="20"/>
      <c r="Y4" s="20"/>
    </row>
    <row r="5" spans="1:43">
      <c r="A5" s="41" t="s">
        <v>5</v>
      </c>
      <c r="B5" s="41" t="s">
        <v>6</v>
      </c>
      <c r="C5" s="42" t="s">
        <v>7</v>
      </c>
      <c r="D5" s="42" t="s">
        <v>8</v>
      </c>
      <c r="E5" s="42" t="s">
        <v>9</v>
      </c>
      <c r="F5" s="42" t="s">
        <v>10</v>
      </c>
      <c r="G5" s="42" t="s">
        <v>11</v>
      </c>
      <c r="H5" s="42" t="s">
        <v>12</v>
      </c>
      <c r="I5" s="42" t="s">
        <v>13</v>
      </c>
      <c r="J5" s="42" t="s">
        <v>14</v>
      </c>
      <c r="K5" s="42" t="s">
        <v>15</v>
      </c>
      <c r="L5" s="42" t="s">
        <v>16</v>
      </c>
      <c r="M5" s="42" t="s">
        <v>17</v>
      </c>
      <c r="N5" s="42" t="s">
        <v>18</v>
      </c>
      <c r="O5" s="42" t="s">
        <v>19</v>
      </c>
      <c r="P5" s="42" t="s">
        <v>20</v>
      </c>
      <c r="Q5" s="21" t="s">
        <v>21</v>
      </c>
      <c r="R5" s="21" t="s">
        <v>22</v>
      </c>
      <c r="S5" s="21" t="s">
        <v>23</v>
      </c>
      <c r="T5" s="21" t="s">
        <v>24</v>
      </c>
      <c r="U5" s="21" t="s">
        <v>25</v>
      </c>
      <c r="V5" s="21" t="s">
        <v>26</v>
      </c>
      <c r="W5" s="21" t="s">
        <v>27</v>
      </c>
      <c r="X5" s="21" t="s">
        <v>155</v>
      </c>
      <c r="Y5" s="21" t="s">
        <v>159</v>
      </c>
      <c r="Z5" s="21" t="s">
        <v>163</v>
      </c>
      <c r="AA5" s="21" t="s">
        <v>179</v>
      </c>
      <c r="AB5" s="21" t="s">
        <v>178</v>
      </c>
      <c r="AC5" s="21" t="s">
        <v>180</v>
      </c>
      <c r="AD5" s="21" t="s">
        <v>186</v>
      </c>
      <c r="AE5" s="21" t="s">
        <v>192</v>
      </c>
      <c r="AF5" s="21" t="s">
        <v>195</v>
      </c>
      <c r="AG5" s="21" t="s">
        <v>197</v>
      </c>
      <c r="AH5" s="21" t="s">
        <v>198</v>
      </c>
      <c r="AI5" s="21" t="s">
        <v>200</v>
      </c>
      <c r="AJ5" s="21" t="s">
        <v>201</v>
      </c>
      <c r="AK5" s="21" t="s">
        <v>207</v>
      </c>
      <c r="AL5" s="21" t="s">
        <v>208</v>
      </c>
      <c r="AM5" s="21" t="s">
        <v>210</v>
      </c>
      <c r="AN5" s="192" t="s">
        <v>212</v>
      </c>
      <c r="AO5" s="222" t="s">
        <v>213</v>
      </c>
      <c r="AP5" s="222" t="s">
        <v>214</v>
      </c>
      <c r="AQ5" s="222" t="s">
        <v>215</v>
      </c>
    </row>
    <row r="6" spans="1:43">
      <c r="A6" s="200" t="s">
        <v>191</v>
      </c>
      <c r="B6" s="8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>
        <v>77</v>
      </c>
      <c r="P6" s="10">
        <v>72</v>
      </c>
      <c r="Q6" s="10">
        <v>78</v>
      </c>
      <c r="R6" s="10">
        <v>91</v>
      </c>
      <c r="S6" s="10">
        <v>87</v>
      </c>
      <c r="T6" s="10">
        <v>91</v>
      </c>
      <c r="U6" s="10">
        <v>91</v>
      </c>
      <c r="V6" s="10">
        <v>94</v>
      </c>
      <c r="W6" s="10">
        <v>95</v>
      </c>
      <c r="X6" s="10">
        <v>94</v>
      </c>
      <c r="Y6" s="10">
        <v>98</v>
      </c>
      <c r="Z6" s="10">
        <v>105</v>
      </c>
      <c r="AA6" s="10">
        <v>112</v>
      </c>
      <c r="AB6" s="10">
        <v>119</v>
      </c>
      <c r="AC6" s="10">
        <v>123</v>
      </c>
      <c r="AD6" s="10">
        <v>124</v>
      </c>
      <c r="AE6" s="10">
        <v>119</v>
      </c>
      <c r="AF6" s="10">
        <v>118</v>
      </c>
      <c r="AG6" s="10">
        <v>119</v>
      </c>
      <c r="AH6" s="10">
        <v>122</v>
      </c>
      <c r="AI6" s="10">
        <v>125</v>
      </c>
      <c r="AJ6" s="10">
        <v>142</v>
      </c>
      <c r="AK6" s="10">
        <v>136</v>
      </c>
      <c r="AL6" s="10">
        <v>146</v>
      </c>
      <c r="AM6" s="83">
        <v>147</v>
      </c>
      <c r="AN6" s="83">
        <v>148</v>
      </c>
      <c r="AO6" s="83">
        <v>158</v>
      </c>
      <c r="AP6" s="83">
        <v>162</v>
      </c>
      <c r="AQ6" s="83">
        <v>173</v>
      </c>
    </row>
    <row r="7" spans="1:43">
      <c r="A7" s="43" t="s">
        <v>28</v>
      </c>
      <c r="B7" s="44" t="s">
        <v>29</v>
      </c>
      <c r="C7" s="5">
        <v>7526</v>
      </c>
      <c r="D7" s="5">
        <v>7805</v>
      </c>
      <c r="E7" s="5">
        <v>8093</v>
      </c>
      <c r="F7" s="5">
        <v>8282</v>
      </c>
      <c r="G7" s="5">
        <v>8559</v>
      </c>
      <c r="H7" s="5">
        <v>8710</v>
      </c>
      <c r="I7" s="5">
        <v>8878</v>
      </c>
      <c r="J7" s="5">
        <v>9026</v>
      </c>
      <c r="K7" s="5">
        <v>9184.7440000000006</v>
      </c>
      <c r="L7" s="5">
        <v>9333.3189999999995</v>
      </c>
      <c r="M7" s="5">
        <v>9527.1650000000009</v>
      </c>
      <c r="N7" s="5">
        <v>9700.3610000000008</v>
      </c>
      <c r="O7" s="5">
        <v>9862.7279999999992</v>
      </c>
      <c r="P7" s="5">
        <v>9954</v>
      </c>
      <c r="Q7" s="5">
        <v>10094</v>
      </c>
      <c r="R7" s="5">
        <v>10274.27</v>
      </c>
      <c r="S7" s="5">
        <v>10484.905000000001</v>
      </c>
      <c r="T7" s="5">
        <v>10728.806</v>
      </c>
      <c r="U7" s="5">
        <v>10953.804</v>
      </c>
      <c r="V7" s="5">
        <v>11163.161</v>
      </c>
      <c r="W7" s="5">
        <v>11352.174999999999</v>
      </c>
      <c r="X7" s="5">
        <v>11546</v>
      </c>
      <c r="Y7" s="5">
        <v>11782.228999999999</v>
      </c>
      <c r="Z7" s="5">
        <v>12031.000000000002</v>
      </c>
      <c r="AA7" s="10">
        <v>12334.210999999999</v>
      </c>
      <c r="AB7" s="10">
        <v>12496.011</v>
      </c>
      <c r="AC7" s="10">
        <v>12758</v>
      </c>
      <c r="AD7" s="10">
        <v>13749</v>
      </c>
      <c r="AE7" s="10">
        <v>14167</v>
      </c>
      <c r="AF7" s="10">
        <v>14565</v>
      </c>
      <c r="AG7" s="10">
        <v>14828</v>
      </c>
      <c r="AH7" s="10">
        <v>15354</v>
      </c>
      <c r="AI7" s="10">
        <v>15738</v>
      </c>
      <c r="AJ7" s="10">
        <v>16198</v>
      </c>
      <c r="AK7" s="10">
        <v>16540</v>
      </c>
      <c r="AL7" s="10">
        <v>16900</v>
      </c>
      <c r="AM7" s="5">
        <v>17501</v>
      </c>
      <c r="AN7" s="5">
        <v>17657</v>
      </c>
      <c r="AO7" s="5">
        <v>17935</v>
      </c>
      <c r="AP7" s="5">
        <v>18220</v>
      </c>
      <c r="AQ7" s="5">
        <v>18526</v>
      </c>
    </row>
    <row r="8" spans="1:43">
      <c r="A8" s="43"/>
      <c r="B8" s="44"/>
      <c r="C8" s="5"/>
      <c r="D8" s="5"/>
      <c r="E8" s="5"/>
      <c r="F8" s="5"/>
      <c r="G8" s="5"/>
      <c r="H8" s="5"/>
      <c r="I8" s="5"/>
      <c r="J8" s="10"/>
      <c r="K8" s="10"/>
      <c r="L8" s="10"/>
      <c r="M8" s="10"/>
      <c r="N8" s="10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I8" s="34"/>
      <c r="AJ8" s="34"/>
      <c r="AK8" s="34"/>
      <c r="AL8" s="34"/>
    </row>
    <row r="9" spans="1:43">
      <c r="A9" s="43"/>
      <c r="B9" s="4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I9" s="34"/>
      <c r="AJ9" s="34"/>
      <c r="AK9" s="34"/>
      <c r="AL9" s="34"/>
    </row>
    <row r="10" spans="1:43">
      <c r="A10" s="45" t="s">
        <v>30</v>
      </c>
      <c r="B10" s="45" t="s">
        <v>31</v>
      </c>
      <c r="C10" s="7">
        <v>6006.6131829999995</v>
      </c>
      <c r="D10" s="7">
        <v>7301.4510800000007</v>
      </c>
      <c r="E10" s="7">
        <v>7793.1907229999997</v>
      </c>
      <c r="F10" s="7">
        <v>8248.8644090000016</v>
      </c>
      <c r="G10" s="7">
        <v>10139.685061999999</v>
      </c>
      <c r="H10" s="7">
        <v>9236.8105940000005</v>
      </c>
      <c r="I10" s="7">
        <v>8577.7156649999997</v>
      </c>
      <c r="J10" s="7">
        <v>7937.1245419999996</v>
      </c>
      <c r="K10" s="7">
        <v>9180.600316</v>
      </c>
      <c r="L10" s="7">
        <v>8680.7008989999995</v>
      </c>
      <c r="M10" s="7">
        <v>10170.497831999999</v>
      </c>
      <c r="N10" s="7">
        <v>10794.932401000002</v>
      </c>
      <c r="O10" s="7">
        <v>9209.1429260000004</v>
      </c>
      <c r="P10" s="7">
        <v>9935.072506999999</v>
      </c>
      <c r="Q10" s="7">
        <v>11466.293175000001</v>
      </c>
      <c r="R10" s="7">
        <v>11092.896852</v>
      </c>
      <c r="S10" s="7">
        <v>12522.420076</v>
      </c>
      <c r="T10" s="7">
        <v>13063.825692</v>
      </c>
      <c r="U10" s="7">
        <v>13259.688789</v>
      </c>
      <c r="V10" s="7">
        <v>13493.622503000001</v>
      </c>
      <c r="W10" s="7">
        <v>11900.052150000001</v>
      </c>
      <c r="X10" s="7">
        <v>13188</v>
      </c>
      <c r="Y10" s="7">
        <v>13814.544190000001</v>
      </c>
      <c r="Z10" s="7">
        <v>14650.958891</v>
      </c>
      <c r="AA10" s="7">
        <v>18049.195167999998</v>
      </c>
      <c r="AB10" s="7">
        <v>20427.032937</v>
      </c>
      <c r="AC10" s="7">
        <v>22794.910588999999</v>
      </c>
      <c r="AD10" s="7">
        <v>23934.042172000001</v>
      </c>
      <c r="AE10" s="7">
        <v>22393</v>
      </c>
      <c r="AF10" s="7">
        <v>25044.644742</v>
      </c>
      <c r="AG10" s="7">
        <v>27084.077345999998</v>
      </c>
      <c r="AH10" s="7">
        <v>28989.344444999999</v>
      </c>
      <c r="AI10" s="37">
        <v>28485.597261999999</v>
      </c>
      <c r="AJ10" s="10">
        <v>0</v>
      </c>
      <c r="AK10" s="126">
        <v>0</v>
      </c>
      <c r="AL10" s="126">
        <v>0</v>
      </c>
      <c r="AM10" s="170" t="s">
        <v>188</v>
      </c>
      <c r="AN10" s="194" t="s">
        <v>188</v>
      </c>
      <c r="AO10" s="170" t="s">
        <v>188</v>
      </c>
      <c r="AP10" s="170" t="s">
        <v>188</v>
      </c>
      <c r="AQ10" s="170" t="s">
        <v>188</v>
      </c>
    </row>
    <row r="11" spans="1:43">
      <c r="A11" s="46" t="s">
        <v>3</v>
      </c>
      <c r="B11" s="44" t="s">
        <v>31</v>
      </c>
      <c r="C11" s="5">
        <v>1897.5822910000002</v>
      </c>
      <c r="D11" s="5">
        <v>2428.247734</v>
      </c>
      <c r="E11" s="5">
        <v>2287.3638979999996</v>
      </c>
      <c r="F11" s="5">
        <v>2297.867072</v>
      </c>
      <c r="G11" s="5">
        <v>2839.1475539999997</v>
      </c>
      <c r="H11" s="5">
        <v>2544.9263609999998</v>
      </c>
      <c r="I11" s="5">
        <v>2542.0648719999999</v>
      </c>
      <c r="J11" s="5">
        <v>2233.886532</v>
      </c>
      <c r="K11" s="5">
        <v>1863.5462360000001</v>
      </c>
      <c r="L11" s="5">
        <v>2232.3998920000004</v>
      </c>
      <c r="M11" s="5">
        <v>2427.3906179999999</v>
      </c>
      <c r="N11" s="5">
        <v>3083.8434019999995</v>
      </c>
      <c r="O11" s="5">
        <v>1840.1406670000001</v>
      </c>
      <c r="P11" s="5">
        <v>1860.288378</v>
      </c>
      <c r="Q11" s="5">
        <v>2184.5739819999999</v>
      </c>
      <c r="R11" s="5">
        <v>1893.6132859999998</v>
      </c>
      <c r="S11" s="5">
        <v>1946.5743420000003</v>
      </c>
      <c r="T11" s="5">
        <v>1876.4702399999999</v>
      </c>
      <c r="U11" s="5">
        <v>1709.887056</v>
      </c>
      <c r="V11" s="5">
        <v>1827.3759580000001</v>
      </c>
      <c r="W11" s="5">
        <v>1495.427835</v>
      </c>
      <c r="X11" s="5">
        <v>1600</v>
      </c>
      <c r="Y11" s="5">
        <v>1604.9544960000003</v>
      </c>
      <c r="Z11" s="5">
        <v>1964.5590459999999</v>
      </c>
      <c r="AA11" s="5">
        <v>1541.380985</v>
      </c>
      <c r="AB11" s="5">
        <v>1676.632263</v>
      </c>
      <c r="AC11" s="5">
        <v>2446.4184230000001</v>
      </c>
      <c r="AD11" s="5">
        <v>2656.015617</v>
      </c>
      <c r="AE11" s="5">
        <v>2229</v>
      </c>
      <c r="AF11" s="5">
        <v>2330.1832089999998</v>
      </c>
      <c r="AG11" s="5">
        <v>2742.4988669999998</v>
      </c>
      <c r="AH11" s="5">
        <v>2819.5266350000002</v>
      </c>
      <c r="AI11" s="10">
        <v>2847.8932540000001</v>
      </c>
      <c r="AJ11" s="10">
        <v>0</v>
      </c>
      <c r="AK11" s="126">
        <v>0</v>
      </c>
      <c r="AL11" s="126">
        <v>0</v>
      </c>
      <c r="AM11" s="170" t="s">
        <v>188</v>
      </c>
      <c r="AN11" s="193" t="s">
        <v>188</v>
      </c>
      <c r="AO11" s="170" t="s">
        <v>188</v>
      </c>
      <c r="AP11" s="170" t="s">
        <v>188</v>
      </c>
      <c r="AQ11" s="170" t="s">
        <v>188</v>
      </c>
    </row>
    <row r="12" spans="1:43">
      <c r="A12" s="46" t="s">
        <v>32</v>
      </c>
      <c r="B12" s="44" t="s">
        <v>31</v>
      </c>
      <c r="C12" s="5">
        <v>4109.0308919999998</v>
      </c>
      <c r="D12" s="5">
        <v>4873.2033460000002</v>
      </c>
      <c r="E12" s="5">
        <v>5505.8268250000001</v>
      </c>
      <c r="F12" s="5">
        <v>5950.9973370000007</v>
      </c>
      <c r="G12" s="5">
        <v>7300.5375079999994</v>
      </c>
      <c r="H12" s="5">
        <v>6691.8842330000007</v>
      </c>
      <c r="I12" s="5">
        <v>6035.6507929999998</v>
      </c>
      <c r="J12" s="5">
        <v>5703.2380099999991</v>
      </c>
      <c r="K12" s="5">
        <v>7317.0540799999999</v>
      </c>
      <c r="L12" s="5">
        <v>6448.301007</v>
      </c>
      <c r="M12" s="5">
        <v>7743.1072139999997</v>
      </c>
      <c r="N12" s="5">
        <v>7711.0889990000014</v>
      </c>
      <c r="O12" s="5">
        <v>7369.0022589999999</v>
      </c>
      <c r="P12" s="5">
        <v>8074.7841289999997</v>
      </c>
      <c r="Q12" s="5">
        <v>9281.7191930000008</v>
      </c>
      <c r="R12" s="5">
        <v>9199.2835660000001</v>
      </c>
      <c r="S12" s="5">
        <v>10575.845734</v>
      </c>
      <c r="T12" s="5">
        <v>11187.355452</v>
      </c>
      <c r="U12" s="5">
        <v>11549.801733</v>
      </c>
      <c r="V12" s="5">
        <v>11666.246545</v>
      </c>
      <c r="W12" s="5">
        <v>10404.624315000001</v>
      </c>
      <c r="X12" s="5">
        <v>11588</v>
      </c>
      <c r="Y12" s="5">
        <v>12209.589694</v>
      </c>
      <c r="Z12" s="5">
        <v>12686.399845</v>
      </c>
      <c r="AA12" s="5">
        <v>13051.184356</v>
      </c>
      <c r="AB12" s="5">
        <v>15688.188166</v>
      </c>
      <c r="AC12" s="5">
        <v>17173.370208</v>
      </c>
      <c r="AD12" s="5">
        <v>18183.058678000001</v>
      </c>
      <c r="AE12" s="5">
        <v>17085</v>
      </c>
      <c r="AF12" s="5">
        <v>19688.263827000002</v>
      </c>
      <c r="AG12" s="5">
        <v>20851.763761999999</v>
      </c>
      <c r="AH12" s="5">
        <v>22645.759006</v>
      </c>
      <c r="AI12" s="10">
        <v>22926.372518999997</v>
      </c>
      <c r="AJ12" s="10">
        <v>0</v>
      </c>
      <c r="AK12" s="126">
        <v>0</v>
      </c>
      <c r="AL12" s="126">
        <v>0</v>
      </c>
      <c r="AM12" s="170" t="s">
        <v>188</v>
      </c>
      <c r="AN12" s="193" t="s">
        <v>188</v>
      </c>
      <c r="AO12" s="170" t="s">
        <v>188</v>
      </c>
      <c r="AP12" s="170" t="s">
        <v>188</v>
      </c>
      <c r="AQ12" s="170" t="s">
        <v>188</v>
      </c>
    </row>
    <row r="13" spans="1:43">
      <c r="A13" s="46" t="s">
        <v>1</v>
      </c>
      <c r="B13" s="44" t="s">
        <v>31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>
        <v>3456.6298269999998</v>
      </c>
      <c r="AB13" s="5">
        <v>3062.2125080000001</v>
      </c>
      <c r="AC13" s="5">
        <v>3175.1219580000002</v>
      </c>
      <c r="AD13" s="5">
        <v>3094.967877</v>
      </c>
      <c r="AE13" s="5">
        <v>3079</v>
      </c>
      <c r="AF13" s="5">
        <v>3026.1977059999999</v>
      </c>
      <c r="AG13" s="5">
        <v>3489.8147170000002</v>
      </c>
      <c r="AH13" s="5">
        <v>3524.0588039999998</v>
      </c>
      <c r="AI13" s="10">
        <v>2711.3314890000001</v>
      </c>
      <c r="AJ13" s="10">
        <v>0</v>
      </c>
      <c r="AK13" s="126">
        <v>0</v>
      </c>
      <c r="AL13" s="126">
        <v>0</v>
      </c>
      <c r="AM13" s="171" t="s">
        <v>188</v>
      </c>
      <c r="AN13" s="193" t="s">
        <v>188</v>
      </c>
      <c r="AO13" s="171" t="s">
        <v>188</v>
      </c>
      <c r="AP13" s="171" t="s">
        <v>188</v>
      </c>
      <c r="AQ13" s="171" t="s">
        <v>188</v>
      </c>
    </row>
    <row r="14" spans="1:43">
      <c r="A14" s="46"/>
      <c r="B14" s="4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I14" s="34"/>
      <c r="AJ14" s="34"/>
      <c r="AK14" s="34"/>
      <c r="AL14" s="34"/>
    </row>
    <row r="15" spans="1:43">
      <c r="A15" s="45" t="s">
        <v>33</v>
      </c>
      <c r="B15" s="45" t="s">
        <v>31</v>
      </c>
      <c r="C15" s="7">
        <v>4017.8444449999997</v>
      </c>
      <c r="D15" s="7">
        <v>4669.782631</v>
      </c>
      <c r="E15" s="7">
        <v>4575.3227790000001</v>
      </c>
      <c r="F15" s="7">
        <v>5764.8638439999995</v>
      </c>
      <c r="G15" s="7">
        <v>6795.420494</v>
      </c>
      <c r="H15" s="7">
        <v>5829.818761999999</v>
      </c>
      <c r="I15" s="7">
        <v>6665.6768129999991</v>
      </c>
      <c r="J15" s="7">
        <v>7026.8285459999997</v>
      </c>
      <c r="K15" s="7">
        <v>7407.1919969999999</v>
      </c>
      <c r="L15" s="7">
        <v>6955.0022049999998</v>
      </c>
      <c r="M15" s="7">
        <v>8684.2914650000002</v>
      </c>
      <c r="N15" s="7">
        <v>7691.002191999999</v>
      </c>
      <c r="O15" s="7">
        <v>7858.8883949999999</v>
      </c>
      <c r="P15" s="7">
        <v>7402.8444670000008</v>
      </c>
      <c r="Q15" s="7">
        <v>9875.9404940000004</v>
      </c>
      <c r="R15" s="7">
        <v>8484.4855459999999</v>
      </c>
      <c r="S15" s="7">
        <v>8912.4031500000001</v>
      </c>
      <c r="T15" s="7">
        <v>9493.303530000001</v>
      </c>
      <c r="U15" s="7">
        <v>10759.727476</v>
      </c>
      <c r="V15" s="7">
        <v>10031.997448999999</v>
      </c>
      <c r="W15" s="7">
        <v>10523.660076000002</v>
      </c>
      <c r="X15" s="7">
        <v>10242.743687000002</v>
      </c>
      <c r="Y15" s="7">
        <v>10999.452002999999</v>
      </c>
      <c r="Z15" s="7">
        <v>11728.656276000002</v>
      </c>
      <c r="AA15" s="7">
        <v>16022.020698</v>
      </c>
      <c r="AB15" s="7">
        <v>16353.495315</v>
      </c>
      <c r="AC15" s="7">
        <v>17146.594062</v>
      </c>
      <c r="AD15" s="7">
        <v>18428.449322</v>
      </c>
      <c r="AE15" s="7">
        <v>18870</v>
      </c>
      <c r="AF15" s="7">
        <v>19092.426875000001</v>
      </c>
      <c r="AG15" s="37">
        <v>22927.696597999999</v>
      </c>
      <c r="AH15" s="7">
        <v>24221.090132000001</v>
      </c>
      <c r="AI15" s="37">
        <v>22399.607742</v>
      </c>
      <c r="AJ15" s="10">
        <v>0</v>
      </c>
      <c r="AK15" s="126">
        <v>0</v>
      </c>
      <c r="AL15" s="126">
        <v>0</v>
      </c>
      <c r="AM15" s="170" t="s">
        <v>188</v>
      </c>
      <c r="AN15" s="193" t="s">
        <v>188</v>
      </c>
      <c r="AO15" s="170" t="s">
        <v>188</v>
      </c>
      <c r="AP15" s="170" t="s">
        <v>188</v>
      </c>
      <c r="AQ15" s="170" t="s">
        <v>188</v>
      </c>
    </row>
    <row r="16" spans="1:43">
      <c r="A16" s="46" t="s">
        <v>177</v>
      </c>
      <c r="B16" s="44" t="s">
        <v>31</v>
      </c>
      <c r="C16" s="5">
        <v>4017.8444449999997</v>
      </c>
      <c r="D16" s="5">
        <v>4669.782631</v>
      </c>
      <c r="E16" s="5">
        <v>4575.3227790000001</v>
      </c>
      <c r="F16" s="5">
        <v>5764.8638439999995</v>
      </c>
      <c r="G16" s="5">
        <v>6795.420494</v>
      </c>
      <c r="H16" s="5">
        <v>5829.818761999999</v>
      </c>
      <c r="I16" s="5">
        <v>6665.6758049999989</v>
      </c>
      <c r="J16" s="5">
        <v>6987.720045</v>
      </c>
      <c r="K16" s="5">
        <v>7358.6363160000001</v>
      </c>
      <c r="L16" s="5">
        <v>6880.4737779999996</v>
      </c>
      <c r="M16" s="5">
        <v>8580.9745920000005</v>
      </c>
      <c r="N16" s="5">
        <v>7603.7176089999994</v>
      </c>
      <c r="O16" s="5">
        <v>7771.9578039999997</v>
      </c>
      <c r="P16" s="5">
        <v>7263.7591570000004</v>
      </c>
      <c r="Q16" s="5">
        <v>9579.6400670000003</v>
      </c>
      <c r="R16" s="5">
        <v>8254.8624865333331</v>
      </c>
      <c r="S16" s="5">
        <v>8369.6631500000003</v>
      </c>
      <c r="T16" s="5">
        <v>8975.6135300000005</v>
      </c>
      <c r="U16" s="5">
        <v>9897.8281040000002</v>
      </c>
      <c r="V16" s="5">
        <v>9108.0385749999987</v>
      </c>
      <c r="W16" s="5">
        <v>9659.9292706348569</v>
      </c>
      <c r="X16" s="5">
        <v>9484.7732952685656</v>
      </c>
      <c r="Y16" s="5">
        <v>9919.0516309048617</v>
      </c>
      <c r="Z16" s="5">
        <v>10666.66679594068</v>
      </c>
      <c r="AA16" s="5">
        <v>14991.589891313604</v>
      </c>
      <c r="AB16" s="5">
        <v>14955.460620290965</v>
      </c>
      <c r="AC16" s="5">
        <v>15727.681097999999</v>
      </c>
      <c r="AD16" s="5">
        <v>16549.153615000003</v>
      </c>
      <c r="AE16" s="5">
        <v>17228</v>
      </c>
      <c r="AF16" s="5">
        <v>17234.355086</v>
      </c>
      <c r="AG16" s="16">
        <v>21165.215124999999</v>
      </c>
      <c r="AH16" s="5">
        <v>22048.794084999998</v>
      </c>
      <c r="AI16" s="10">
        <v>20377.507539999999</v>
      </c>
      <c r="AJ16" s="10">
        <v>0</v>
      </c>
      <c r="AK16" s="126">
        <v>0</v>
      </c>
      <c r="AL16" s="126">
        <v>0</v>
      </c>
      <c r="AM16" s="170" t="s">
        <v>188</v>
      </c>
      <c r="AN16" s="193" t="s">
        <v>188</v>
      </c>
      <c r="AO16" s="170" t="s">
        <v>188</v>
      </c>
      <c r="AP16" s="170" t="s">
        <v>188</v>
      </c>
      <c r="AQ16" s="170" t="s">
        <v>188</v>
      </c>
    </row>
    <row r="17" spans="1:43">
      <c r="A17" s="86" t="s">
        <v>34</v>
      </c>
      <c r="B17" s="44" t="s">
        <v>31</v>
      </c>
      <c r="C17" s="5">
        <v>3431.9247489999998</v>
      </c>
      <c r="D17" s="5">
        <v>4085.1274139999996</v>
      </c>
      <c r="E17" s="5">
        <v>3983.3965290000006</v>
      </c>
      <c r="F17" s="5">
        <v>5161.1266029999997</v>
      </c>
      <c r="G17" s="5">
        <v>6054.2969940000003</v>
      </c>
      <c r="H17" s="5">
        <v>4756.8475119999994</v>
      </c>
      <c r="I17" s="5">
        <v>5638.4569049999991</v>
      </c>
      <c r="J17" s="5">
        <v>6372.162026</v>
      </c>
      <c r="K17" s="5">
        <v>6722.4511080000002</v>
      </c>
      <c r="L17" s="5">
        <v>6460.634368</v>
      </c>
      <c r="M17" s="5">
        <v>7884.105622</v>
      </c>
      <c r="N17" s="5">
        <v>6863.9893539999994</v>
      </c>
      <c r="O17" s="5">
        <v>6895.7401289999998</v>
      </c>
      <c r="P17" s="5">
        <v>6026.2372400000004</v>
      </c>
      <c r="Q17" s="5">
        <v>8199.5327660000003</v>
      </c>
      <c r="R17" s="5">
        <v>7100.9951929999997</v>
      </c>
      <c r="S17" s="5">
        <v>6414.1840730000004</v>
      </c>
      <c r="T17" s="5">
        <v>7048.1463940000003</v>
      </c>
      <c r="U17" s="5">
        <v>8070.820439000001</v>
      </c>
      <c r="V17" s="5">
        <v>7339.0089609999995</v>
      </c>
      <c r="W17" s="5">
        <v>7158.7127420000006</v>
      </c>
      <c r="X17" s="5">
        <v>6494.438771000001</v>
      </c>
      <c r="Y17" s="5">
        <v>7013.173804</v>
      </c>
      <c r="Z17" s="5">
        <v>7767.0118400000001</v>
      </c>
      <c r="AA17" s="85" t="s">
        <v>176</v>
      </c>
      <c r="AB17" s="85" t="s">
        <v>176</v>
      </c>
      <c r="AC17" s="85" t="s">
        <v>176</v>
      </c>
      <c r="AD17" s="85" t="s">
        <v>176</v>
      </c>
      <c r="AE17" s="85" t="s">
        <v>176</v>
      </c>
      <c r="AF17" s="85" t="s">
        <v>176</v>
      </c>
      <c r="AG17" s="85" t="s">
        <v>176</v>
      </c>
      <c r="AH17" s="85" t="s">
        <v>176</v>
      </c>
      <c r="AI17" s="115" t="s">
        <v>176</v>
      </c>
      <c r="AJ17" s="115">
        <v>0</v>
      </c>
      <c r="AK17" s="126">
        <v>0</v>
      </c>
      <c r="AL17" s="126">
        <v>0</v>
      </c>
      <c r="AM17" s="170" t="s">
        <v>188</v>
      </c>
      <c r="AN17" s="193" t="s">
        <v>188</v>
      </c>
      <c r="AO17" s="170" t="s">
        <v>188</v>
      </c>
      <c r="AP17" s="170" t="s">
        <v>188</v>
      </c>
      <c r="AQ17" s="170" t="s">
        <v>188</v>
      </c>
    </row>
    <row r="18" spans="1:43">
      <c r="A18" s="86" t="s">
        <v>35</v>
      </c>
      <c r="B18" s="44" t="s">
        <v>31</v>
      </c>
      <c r="C18" s="5">
        <v>585.91969600000016</v>
      </c>
      <c r="D18" s="5">
        <v>584.65521699999999</v>
      </c>
      <c r="E18" s="5">
        <v>591.92624999999998</v>
      </c>
      <c r="F18" s="5">
        <v>603.73724100000004</v>
      </c>
      <c r="G18" s="5">
        <v>741.12350000000015</v>
      </c>
      <c r="H18" s="5">
        <v>1072.9712499999998</v>
      </c>
      <c r="I18" s="5">
        <v>1027.2188999999998</v>
      </c>
      <c r="J18" s="5">
        <v>615.55801899999994</v>
      </c>
      <c r="K18" s="5">
        <v>636.18520799999999</v>
      </c>
      <c r="L18" s="5">
        <v>419.83941000000004</v>
      </c>
      <c r="M18" s="5">
        <v>696.86896999999999</v>
      </c>
      <c r="N18" s="5">
        <v>739.72825499999999</v>
      </c>
      <c r="O18" s="5">
        <v>876.21767499999987</v>
      </c>
      <c r="P18" s="5">
        <v>1237.521917</v>
      </c>
      <c r="Q18" s="5">
        <v>1380.107301</v>
      </c>
      <c r="R18" s="5">
        <v>1153.8672935333336</v>
      </c>
      <c r="S18" s="5">
        <v>1955.4790770000002</v>
      </c>
      <c r="T18" s="5">
        <v>1927.467136</v>
      </c>
      <c r="U18" s="5">
        <v>1827.0076649999999</v>
      </c>
      <c r="V18" s="5">
        <v>1769.029614</v>
      </c>
      <c r="W18" s="5">
        <v>2501.2165286348554</v>
      </c>
      <c r="X18" s="5">
        <v>2990.3345242685637</v>
      </c>
      <c r="Y18" s="5">
        <v>2905.8778269048621</v>
      </c>
      <c r="Z18" s="5">
        <v>2899.6549559406794</v>
      </c>
      <c r="AA18" s="85" t="s">
        <v>176</v>
      </c>
      <c r="AB18" s="85" t="s">
        <v>176</v>
      </c>
      <c r="AC18" s="85" t="s">
        <v>176</v>
      </c>
      <c r="AD18" s="85" t="s">
        <v>176</v>
      </c>
      <c r="AE18" s="85" t="s">
        <v>176</v>
      </c>
      <c r="AF18" s="85" t="s">
        <v>176</v>
      </c>
      <c r="AG18" s="85" t="s">
        <v>176</v>
      </c>
      <c r="AH18" s="85" t="s">
        <v>176</v>
      </c>
      <c r="AI18" s="115" t="s">
        <v>176</v>
      </c>
      <c r="AJ18" s="115">
        <v>0</v>
      </c>
      <c r="AK18" s="126">
        <v>0</v>
      </c>
      <c r="AL18" s="126">
        <v>0</v>
      </c>
      <c r="AM18" s="170" t="s">
        <v>188</v>
      </c>
      <c r="AN18" s="193" t="s">
        <v>188</v>
      </c>
      <c r="AO18" s="171" t="s">
        <v>188</v>
      </c>
      <c r="AP18" s="171" t="s">
        <v>188</v>
      </c>
      <c r="AQ18" s="171" t="s">
        <v>188</v>
      </c>
    </row>
    <row r="19" spans="1:43">
      <c r="A19" s="46" t="s">
        <v>36</v>
      </c>
      <c r="B19" s="44" t="s">
        <v>31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1.008E-3</v>
      </c>
      <c r="J19" s="5">
        <v>39.108500999999997</v>
      </c>
      <c r="K19" s="5">
        <v>48.555681</v>
      </c>
      <c r="L19" s="5">
        <v>74.528427000000008</v>
      </c>
      <c r="M19" s="5">
        <v>103.316873</v>
      </c>
      <c r="N19" s="5">
        <v>87.284583000000012</v>
      </c>
      <c r="O19" s="5">
        <v>86.930590999999993</v>
      </c>
      <c r="P19" s="5">
        <v>139.08530999999999</v>
      </c>
      <c r="Q19" s="5">
        <v>296.30042699999973</v>
      </c>
      <c r="R19" s="5">
        <v>229.6230594666664</v>
      </c>
      <c r="S19" s="5">
        <v>542.74</v>
      </c>
      <c r="T19" s="5">
        <v>517.69000000000005</v>
      </c>
      <c r="U19" s="5">
        <v>861.89937200000008</v>
      </c>
      <c r="V19" s="5">
        <v>923.95887400000004</v>
      </c>
      <c r="W19" s="5">
        <v>863.73080536514453</v>
      </c>
      <c r="X19" s="5">
        <v>757.97039173143651</v>
      </c>
      <c r="Y19" s="5">
        <v>1080.4003720951378</v>
      </c>
      <c r="Z19" s="5">
        <v>1061.9894800593206</v>
      </c>
      <c r="AA19" s="5">
        <v>1030.4308066863964</v>
      </c>
      <c r="AB19" s="5">
        <v>1398.0346947090345</v>
      </c>
      <c r="AC19" s="5">
        <v>1418.912964000001</v>
      </c>
      <c r="AD19" s="5">
        <v>1879.2957069999993</v>
      </c>
      <c r="AE19" s="5">
        <v>1642</v>
      </c>
      <c r="AF19" s="5">
        <v>1858.0523390000017</v>
      </c>
      <c r="AG19" s="5">
        <v>1762.4814729999998</v>
      </c>
      <c r="AH19" s="5">
        <v>2172.2960470000035</v>
      </c>
      <c r="AI19" s="10">
        <v>2022.1002020000014</v>
      </c>
      <c r="AJ19" s="10">
        <v>0</v>
      </c>
      <c r="AK19" s="126">
        <v>0</v>
      </c>
      <c r="AL19" s="126">
        <v>0</v>
      </c>
      <c r="AM19" s="170" t="s">
        <v>188</v>
      </c>
      <c r="AN19" s="193" t="s">
        <v>188</v>
      </c>
      <c r="AO19" s="171" t="s">
        <v>188</v>
      </c>
      <c r="AP19" s="170" t="s">
        <v>188</v>
      </c>
      <c r="AQ19" s="170" t="s">
        <v>188</v>
      </c>
    </row>
    <row r="20" spans="1:43">
      <c r="A20" s="46"/>
      <c r="B20" s="4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76"/>
      <c r="AA20" s="76"/>
      <c r="AB20" s="76"/>
      <c r="AC20" s="76"/>
      <c r="AI20" s="34"/>
      <c r="AJ20" s="34"/>
      <c r="AK20" s="126"/>
      <c r="AL20" s="126"/>
      <c r="AM20" s="170"/>
      <c r="AN20" s="170"/>
      <c r="AO20" s="170"/>
      <c r="AP20" s="170"/>
      <c r="AQ20" s="170"/>
    </row>
    <row r="21" spans="1:43">
      <c r="A21" s="45" t="s">
        <v>37</v>
      </c>
      <c r="B21" s="45" t="s">
        <v>31</v>
      </c>
      <c r="C21" s="7">
        <v>4017.8444450000002</v>
      </c>
      <c r="D21" s="7">
        <v>4669.782631</v>
      </c>
      <c r="E21" s="7">
        <v>4575.3227790000001</v>
      </c>
      <c r="F21" s="7">
        <v>5764.8638439999995</v>
      </c>
      <c r="G21" s="7">
        <v>6795.420494</v>
      </c>
      <c r="H21" s="7">
        <v>5829.8187620000008</v>
      </c>
      <c r="I21" s="7">
        <v>6665.676813</v>
      </c>
      <c r="J21" s="7">
        <v>7026.8285460000006</v>
      </c>
      <c r="K21" s="7">
        <v>7407.1919969999999</v>
      </c>
      <c r="L21" s="7">
        <v>6955.0022050000007</v>
      </c>
      <c r="M21" s="7">
        <v>8684.2914650000002</v>
      </c>
      <c r="N21" s="7">
        <v>7691.0021919999999</v>
      </c>
      <c r="O21" s="7">
        <v>7858.8883949999999</v>
      </c>
      <c r="P21" s="7">
        <v>7402.8444669999999</v>
      </c>
      <c r="Q21" s="7">
        <v>9875.9404940000004</v>
      </c>
      <c r="R21" s="7">
        <v>8484.4855459999981</v>
      </c>
      <c r="S21" s="7">
        <v>8912.4031500000019</v>
      </c>
      <c r="T21" s="7">
        <v>9493.3035299999992</v>
      </c>
      <c r="U21" s="7">
        <v>10759.727476</v>
      </c>
      <c r="V21" s="7">
        <v>10031.997449</v>
      </c>
      <c r="W21" s="7">
        <v>10523.660076000002</v>
      </c>
      <c r="X21" s="7">
        <v>10242.743686999998</v>
      </c>
      <c r="Y21" s="7">
        <v>10999.452003</v>
      </c>
      <c r="Z21" s="7">
        <v>11728.656276000002</v>
      </c>
      <c r="AA21" s="7">
        <v>16022.020697999997</v>
      </c>
      <c r="AB21" s="7">
        <v>16353.495315</v>
      </c>
      <c r="AC21" s="7">
        <v>17146.594062</v>
      </c>
      <c r="AD21" s="7">
        <v>18428.449322</v>
      </c>
      <c r="AE21" s="7">
        <v>18870.404289999999</v>
      </c>
      <c r="AF21" s="7">
        <v>19092.426875000001</v>
      </c>
      <c r="AG21" s="7">
        <v>22927.696597999999</v>
      </c>
      <c r="AH21" s="7">
        <v>24221.090132000001</v>
      </c>
      <c r="AI21" s="116">
        <f>AI22+AI23</f>
        <v>22399.607742</v>
      </c>
      <c r="AJ21" s="117">
        <v>0</v>
      </c>
      <c r="AK21" s="126">
        <v>0</v>
      </c>
      <c r="AL21" s="126">
        <v>0</v>
      </c>
      <c r="AM21" s="170" t="s">
        <v>188</v>
      </c>
      <c r="AN21" s="193" t="s">
        <v>188</v>
      </c>
      <c r="AO21" s="170" t="s">
        <v>188</v>
      </c>
      <c r="AP21" s="170" t="s">
        <v>188</v>
      </c>
      <c r="AQ21" s="170" t="s">
        <v>188</v>
      </c>
    </row>
    <row r="22" spans="1:43">
      <c r="A22" s="46" t="s">
        <v>3</v>
      </c>
      <c r="B22" s="44" t="s">
        <v>31</v>
      </c>
      <c r="C22" s="5">
        <v>1277.8122480000002</v>
      </c>
      <c r="D22" s="5">
        <v>1548.9751019999999</v>
      </c>
      <c r="E22" s="5">
        <v>1433.5595920000001</v>
      </c>
      <c r="F22" s="5">
        <v>1840.1417329999999</v>
      </c>
      <c r="G22" s="5">
        <v>2241.517253</v>
      </c>
      <c r="H22" s="5">
        <v>1931.6172680000002</v>
      </c>
      <c r="I22" s="5">
        <v>2316.196676</v>
      </c>
      <c r="J22" s="5">
        <v>2601.8900410000001</v>
      </c>
      <c r="K22" s="5">
        <v>2483.3945750000003</v>
      </c>
      <c r="L22" s="5">
        <v>2176.8961870000003</v>
      </c>
      <c r="M22" s="5">
        <v>2450.27405</v>
      </c>
      <c r="N22" s="5">
        <v>2052.3808129999998</v>
      </c>
      <c r="O22" s="5">
        <v>2033.6486449999998</v>
      </c>
      <c r="P22" s="5">
        <v>1765.7436360000002</v>
      </c>
      <c r="Q22" s="5">
        <v>2254.2306910000002</v>
      </c>
      <c r="R22" s="5">
        <v>1725.036237</v>
      </c>
      <c r="S22" s="5">
        <v>1665.6016880000002</v>
      </c>
      <c r="T22" s="5">
        <v>1548.0515620000001</v>
      </c>
      <c r="U22" s="5">
        <v>1639.6070139999999</v>
      </c>
      <c r="V22" s="5">
        <v>1401.950891</v>
      </c>
      <c r="W22" s="5">
        <v>1318.0291130000001</v>
      </c>
      <c r="X22" s="5">
        <v>1227.0529649999999</v>
      </c>
      <c r="Y22" s="5">
        <v>1225.4002639999999</v>
      </c>
      <c r="Z22" s="5">
        <v>1276.3246389999999</v>
      </c>
      <c r="AA22" s="5">
        <v>3436.0717429999995</v>
      </c>
      <c r="AB22" s="5">
        <v>4240.3323700000001</v>
      </c>
      <c r="AC22" s="5">
        <v>4152.8242170000003</v>
      </c>
      <c r="AD22" s="5">
        <v>4473.8041539999995</v>
      </c>
      <c r="AE22" s="5">
        <v>4483.6573150000004</v>
      </c>
      <c r="AF22" s="5">
        <v>4427</v>
      </c>
      <c r="AG22" s="105">
        <v>5137</v>
      </c>
      <c r="AH22" s="5">
        <v>5184.9835860000003</v>
      </c>
      <c r="AI22" s="117">
        <v>4235.4357319999999</v>
      </c>
      <c r="AJ22" s="117">
        <v>0</v>
      </c>
      <c r="AK22" s="126">
        <v>0</v>
      </c>
      <c r="AL22" s="126">
        <v>0</v>
      </c>
      <c r="AM22" s="170" t="s">
        <v>188</v>
      </c>
      <c r="AN22" s="193" t="s">
        <v>188</v>
      </c>
      <c r="AO22" s="170" t="s">
        <v>188</v>
      </c>
      <c r="AP22" s="170" t="s">
        <v>188</v>
      </c>
      <c r="AQ22" s="170" t="s">
        <v>188</v>
      </c>
    </row>
    <row r="23" spans="1:43">
      <c r="A23" s="46" t="s">
        <v>32</v>
      </c>
      <c r="B23" s="44" t="s">
        <v>31</v>
      </c>
      <c r="C23" s="5">
        <v>2740.032197</v>
      </c>
      <c r="D23" s="5">
        <v>3120.8075290000002</v>
      </c>
      <c r="E23" s="5">
        <v>3141.763187</v>
      </c>
      <c r="F23" s="5">
        <v>3924.722111</v>
      </c>
      <c r="G23" s="5">
        <v>4553.903241</v>
      </c>
      <c r="H23" s="5">
        <v>3898.2014940000004</v>
      </c>
      <c r="I23" s="5">
        <v>4349.4801369999996</v>
      </c>
      <c r="J23" s="5">
        <v>4424.9385050000001</v>
      </c>
      <c r="K23" s="5">
        <v>4923.7974219999996</v>
      </c>
      <c r="L23" s="5">
        <v>4778.1060180000004</v>
      </c>
      <c r="M23" s="5">
        <v>6234.0174150000003</v>
      </c>
      <c r="N23" s="5">
        <v>5638.6213790000002</v>
      </c>
      <c r="O23" s="5">
        <v>5825.2397500000006</v>
      </c>
      <c r="P23" s="5">
        <v>5637.1008309999997</v>
      </c>
      <c r="Q23" s="5">
        <v>7621.7098030000006</v>
      </c>
      <c r="R23" s="5">
        <v>6759.4493089999987</v>
      </c>
      <c r="S23" s="5">
        <v>7246.8014620000013</v>
      </c>
      <c r="T23" s="5">
        <v>7945.2519679999996</v>
      </c>
      <c r="U23" s="5">
        <v>9120.1204620000008</v>
      </c>
      <c r="V23" s="5">
        <v>8630.046558</v>
      </c>
      <c r="W23" s="5">
        <v>9205.6309630000014</v>
      </c>
      <c r="X23" s="5">
        <v>9015.6907219999994</v>
      </c>
      <c r="Y23" s="5">
        <v>9774.0517390000005</v>
      </c>
      <c r="Z23" s="5">
        <v>10452.331637000001</v>
      </c>
      <c r="AA23" s="5">
        <v>12585.948954999998</v>
      </c>
      <c r="AB23" s="5">
        <v>12113.162945</v>
      </c>
      <c r="AC23" s="5">
        <v>12993.769845000001</v>
      </c>
      <c r="AD23" s="5">
        <v>13954.645168000001</v>
      </c>
      <c r="AE23" s="5">
        <v>14386.746974999998</v>
      </c>
      <c r="AF23" s="16">
        <v>14665</v>
      </c>
      <c r="AG23" s="5">
        <v>17790.660295999998</v>
      </c>
      <c r="AH23" s="16">
        <v>19036.106546000003</v>
      </c>
      <c r="AI23" s="117">
        <v>18164.172009999998</v>
      </c>
      <c r="AJ23" s="117">
        <v>0</v>
      </c>
      <c r="AK23" s="126">
        <v>0</v>
      </c>
      <c r="AL23" s="126">
        <v>0</v>
      </c>
      <c r="AM23" s="170" t="s">
        <v>188</v>
      </c>
      <c r="AN23" s="193" t="s">
        <v>188</v>
      </c>
      <c r="AO23" s="170" t="s">
        <v>188</v>
      </c>
      <c r="AP23" s="170" t="s">
        <v>188</v>
      </c>
      <c r="AQ23" s="170" t="s">
        <v>188</v>
      </c>
    </row>
    <row r="24" spans="1:43">
      <c r="A24" s="44"/>
      <c r="B24" s="4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I24" s="34"/>
      <c r="AJ24" s="34"/>
      <c r="AK24" s="126"/>
      <c r="AL24" s="126"/>
      <c r="AM24" s="170"/>
      <c r="AN24" s="170"/>
      <c r="AO24" s="171"/>
      <c r="AP24" s="171"/>
      <c r="AQ24" s="171"/>
    </row>
    <row r="25" spans="1:43">
      <c r="A25" s="45" t="s">
        <v>38</v>
      </c>
      <c r="B25" s="45" t="s">
        <v>29</v>
      </c>
      <c r="C25" s="7">
        <v>569.70299999999997</v>
      </c>
      <c r="D25" s="7">
        <v>711.62199999999996</v>
      </c>
      <c r="E25" s="7">
        <v>689.24399999999991</v>
      </c>
      <c r="F25" s="7">
        <v>591.24800000000005</v>
      </c>
      <c r="G25" s="7">
        <v>1059.7270000000001</v>
      </c>
      <c r="H25" s="7">
        <v>897.96800000000007</v>
      </c>
      <c r="I25" s="7">
        <v>814.26400000000001</v>
      </c>
      <c r="J25" s="7">
        <v>755.41099999999994</v>
      </c>
      <c r="K25" s="7">
        <v>1100.836</v>
      </c>
      <c r="L25" s="7">
        <v>871.95100000000002</v>
      </c>
      <c r="M25" s="7">
        <v>1079.7559999999999</v>
      </c>
      <c r="N25" s="7">
        <v>898.21599999999989</v>
      </c>
      <c r="O25" s="7">
        <v>908.44599999999991</v>
      </c>
      <c r="P25" s="7">
        <v>800.24299999999994</v>
      </c>
      <c r="Q25" s="7">
        <v>1034.6959999999999</v>
      </c>
      <c r="R25" s="7">
        <v>921.24499999999989</v>
      </c>
      <c r="S25" s="7">
        <v>936.39200000000005</v>
      </c>
      <c r="T25" s="7">
        <v>1108.7070000000001</v>
      </c>
      <c r="U25" s="7">
        <v>1249.1149999999998</v>
      </c>
      <c r="V25" s="7">
        <v>1072.162</v>
      </c>
      <c r="W25" s="7">
        <v>1142.075</v>
      </c>
      <c r="X25" s="7">
        <v>1082.5</v>
      </c>
      <c r="Y25" s="7">
        <v>1113.4489999999998</v>
      </c>
      <c r="Z25" s="7">
        <v>1174.626</v>
      </c>
      <c r="AA25" s="7">
        <v>1269.0409999999999</v>
      </c>
      <c r="AB25" s="7">
        <v>1248.461</v>
      </c>
      <c r="AC25" s="7">
        <v>1292.6970000000001</v>
      </c>
      <c r="AD25" s="7">
        <v>1348.3330000000001</v>
      </c>
      <c r="AE25" s="7">
        <v>1407</v>
      </c>
      <c r="AF25" s="7">
        <v>1434.944</v>
      </c>
      <c r="AG25" s="7">
        <v>1533.3689999999999</v>
      </c>
      <c r="AH25" s="7">
        <v>1522.471</v>
      </c>
      <c r="AI25" s="116">
        <f>AI26+AI27</f>
        <v>1440.9860000000001</v>
      </c>
      <c r="AJ25" s="127">
        <v>0</v>
      </c>
      <c r="AK25" s="127">
        <v>0</v>
      </c>
      <c r="AL25" s="127">
        <v>0</v>
      </c>
      <c r="AM25" s="170" t="s">
        <v>188</v>
      </c>
      <c r="AN25" s="193" t="s">
        <v>188</v>
      </c>
      <c r="AO25" s="170" t="s">
        <v>188</v>
      </c>
      <c r="AP25" s="170" t="s">
        <v>188</v>
      </c>
      <c r="AQ25" s="170" t="s">
        <v>188</v>
      </c>
    </row>
    <row r="26" spans="1:43">
      <c r="A26" s="46" t="s">
        <v>1</v>
      </c>
      <c r="B26" s="44" t="s">
        <v>29</v>
      </c>
      <c r="C26" s="5">
        <v>109.914</v>
      </c>
      <c r="D26" s="5">
        <v>112.86000000000001</v>
      </c>
      <c r="E26" s="5">
        <v>210.73700000000002</v>
      </c>
      <c r="F26" s="5">
        <v>113.71400000000001</v>
      </c>
      <c r="G26" s="5">
        <v>194.82300000000001</v>
      </c>
      <c r="H26" s="5">
        <v>252.483</v>
      </c>
      <c r="I26" s="5">
        <v>202.72199999999998</v>
      </c>
      <c r="J26" s="5">
        <v>193.19799999999998</v>
      </c>
      <c r="K26" s="5">
        <v>202.21499999999997</v>
      </c>
      <c r="L26" s="5">
        <v>150.27800000000002</v>
      </c>
      <c r="M26" s="5">
        <v>178.07599999999996</v>
      </c>
      <c r="N26" s="5">
        <v>211.18700000000001</v>
      </c>
      <c r="O26" s="5">
        <v>208.88200000000001</v>
      </c>
      <c r="P26" s="5">
        <v>140.25799999999998</v>
      </c>
      <c r="Q26" s="5">
        <v>250.32299999999998</v>
      </c>
      <c r="R26" s="5">
        <v>351.42299999999994</v>
      </c>
      <c r="S26" s="5">
        <v>403.90100000000001</v>
      </c>
      <c r="T26" s="5">
        <v>371.84199999999998</v>
      </c>
      <c r="U26" s="5">
        <v>425.36599999999999</v>
      </c>
      <c r="V26" s="5">
        <v>334.55</v>
      </c>
      <c r="W26" s="5">
        <v>321.90600000000001</v>
      </c>
      <c r="X26" s="5">
        <v>335.48699999999997</v>
      </c>
      <c r="Y26" s="5">
        <v>381.41999999999996</v>
      </c>
      <c r="Z26" s="5">
        <v>449.08300000000003</v>
      </c>
      <c r="AA26" s="5">
        <v>400.79499999999996</v>
      </c>
      <c r="AB26" s="5">
        <v>344.15000000000003</v>
      </c>
      <c r="AC26" s="5">
        <v>329.10199999999998</v>
      </c>
      <c r="AD26" s="5">
        <v>308.95099999999996</v>
      </c>
      <c r="AE26" s="5">
        <v>328</v>
      </c>
      <c r="AF26" s="5">
        <v>336.649</v>
      </c>
      <c r="AG26" s="5">
        <v>360.93</v>
      </c>
      <c r="AH26" s="5">
        <v>354.79</v>
      </c>
      <c r="AI26" s="117">
        <v>287.34500000000003</v>
      </c>
      <c r="AJ26" s="117">
        <v>0</v>
      </c>
      <c r="AK26" s="128">
        <v>0</v>
      </c>
      <c r="AL26" s="128">
        <v>0</v>
      </c>
      <c r="AM26" s="170" t="s">
        <v>188</v>
      </c>
      <c r="AN26" s="193" t="s">
        <v>188</v>
      </c>
      <c r="AO26" s="170" t="s">
        <v>188</v>
      </c>
      <c r="AP26" s="170" t="s">
        <v>188</v>
      </c>
      <c r="AQ26" s="170" t="s">
        <v>188</v>
      </c>
    </row>
    <row r="27" spans="1:43">
      <c r="A27" s="46" t="s">
        <v>39</v>
      </c>
      <c r="B27" s="44" t="s">
        <v>29</v>
      </c>
      <c r="C27" s="5">
        <v>459.78899999999999</v>
      </c>
      <c r="D27" s="5">
        <v>598.76199999999994</v>
      </c>
      <c r="E27" s="5">
        <v>478.50699999999995</v>
      </c>
      <c r="F27" s="5">
        <v>477.53399999999999</v>
      </c>
      <c r="G27" s="5">
        <v>864.90400000000011</v>
      </c>
      <c r="H27" s="5">
        <v>645.48500000000001</v>
      </c>
      <c r="I27" s="5">
        <v>611.54200000000003</v>
      </c>
      <c r="J27" s="5">
        <v>562.21299999999997</v>
      </c>
      <c r="K27" s="5">
        <v>898.62099999999998</v>
      </c>
      <c r="L27" s="5">
        <v>721.673</v>
      </c>
      <c r="M27" s="5">
        <v>901.68</v>
      </c>
      <c r="N27" s="5">
        <v>687.02899999999988</v>
      </c>
      <c r="O27" s="5">
        <v>699.56399999999985</v>
      </c>
      <c r="P27" s="5">
        <v>659.98500000000001</v>
      </c>
      <c r="Q27" s="5">
        <v>784.37300000000005</v>
      </c>
      <c r="R27" s="5">
        <v>569.822</v>
      </c>
      <c r="S27" s="5">
        <v>532.49099999999999</v>
      </c>
      <c r="T27" s="5">
        <v>736.86500000000012</v>
      </c>
      <c r="U27" s="5">
        <v>823.74899999999991</v>
      </c>
      <c r="V27" s="5">
        <v>737.61200000000008</v>
      </c>
      <c r="W27" s="5">
        <v>820.1690000000001</v>
      </c>
      <c r="X27" s="5">
        <v>747.01299999999992</v>
      </c>
      <c r="Y27" s="5">
        <v>732.02899999999988</v>
      </c>
      <c r="Z27" s="5">
        <v>725.54299999999989</v>
      </c>
      <c r="AA27" s="5">
        <v>868.24599999999998</v>
      </c>
      <c r="AB27" s="5">
        <v>904.31099999999992</v>
      </c>
      <c r="AC27" s="5">
        <v>963.59500000000003</v>
      </c>
      <c r="AD27" s="5">
        <v>1039.3820000000001</v>
      </c>
      <c r="AE27" s="5">
        <v>1079</v>
      </c>
      <c r="AF27" s="5">
        <v>1098.2950000000001</v>
      </c>
      <c r="AG27" s="5">
        <v>1172.4389999999999</v>
      </c>
      <c r="AH27" s="5">
        <v>1167.681</v>
      </c>
      <c r="AI27" s="117">
        <v>1153.6410000000001</v>
      </c>
      <c r="AJ27" s="117">
        <v>0</v>
      </c>
      <c r="AK27" s="128">
        <v>0</v>
      </c>
      <c r="AL27" s="128">
        <v>0</v>
      </c>
      <c r="AM27" s="170" t="s">
        <v>188</v>
      </c>
      <c r="AN27" s="193" t="s">
        <v>188</v>
      </c>
      <c r="AO27" s="170" t="s">
        <v>188</v>
      </c>
      <c r="AP27" s="170" t="s">
        <v>188</v>
      </c>
      <c r="AQ27" s="170" t="s">
        <v>188</v>
      </c>
    </row>
    <row r="28" spans="1:43">
      <c r="A28" s="44"/>
      <c r="B28" s="4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I28" s="34"/>
      <c r="AJ28" s="34"/>
      <c r="AK28" s="126"/>
      <c r="AL28" s="126"/>
      <c r="AM28" s="170"/>
      <c r="AN28" s="170"/>
      <c r="AO28" s="170"/>
      <c r="AP28" s="170"/>
      <c r="AQ28" s="170"/>
    </row>
    <row r="29" spans="1:43">
      <c r="A29" s="45" t="s">
        <v>40</v>
      </c>
      <c r="B29" s="45" t="s">
        <v>31</v>
      </c>
      <c r="C29" s="7">
        <v>4017.8444450000006</v>
      </c>
      <c r="D29" s="7">
        <v>4669.782631</v>
      </c>
      <c r="E29" s="7">
        <v>4575.3227790000001</v>
      </c>
      <c r="F29" s="7">
        <v>5764.8638439999995</v>
      </c>
      <c r="G29" s="7">
        <v>6795.420494</v>
      </c>
      <c r="H29" s="7">
        <v>5829.8187619999999</v>
      </c>
      <c r="I29" s="7">
        <v>6665.676813</v>
      </c>
      <c r="J29" s="7">
        <v>7026.8285459999997</v>
      </c>
      <c r="K29" s="7">
        <v>7407.1919969999999</v>
      </c>
      <c r="L29" s="7">
        <v>6955.0022049999998</v>
      </c>
      <c r="M29" s="7">
        <v>8684.2914650000002</v>
      </c>
      <c r="N29" s="7">
        <v>7691.0021919999999</v>
      </c>
      <c r="O29" s="7">
        <v>7858.8883950000009</v>
      </c>
      <c r="P29" s="7">
        <v>7402.844466999999</v>
      </c>
      <c r="Q29" s="7">
        <v>9875.9404940000022</v>
      </c>
      <c r="R29" s="7">
        <v>8484.4855459999999</v>
      </c>
      <c r="S29" s="7">
        <v>8912.4031500000019</v>
      </c>
      <c r="T29" s="7">
        <v>9493.3035299999992</v>
      </c>
      <c r="U29" s="7">
        <v>10759.727476</v>
      </c>
      <c r="V29" s="7">
        <v>10031.997448999999</v>
      </c>
      <c r="W29" s="7">
        <v>10523.660076</v>
      </c>
      <c r="X29" s="7">
        <v>10242.743687</v>
      </c>
      <c r="Y29" s="7">
        <v>10999.452003000002</v>
      </c>
      <c r="Z29" s="7">
        <v>11728.656276000002</v>
      </c>
      <c r="AA29" s="7">
        <v>16022.020697999998</v>
      </c>
      <c r="AB29" s="7">
        <v>16353.495315</v>
      </c>
      <c r="AC29" s="7">
        <v>17146.594062</v>
      </c>
      <c r="AD29" s="7">
        <v>18428.449322</v>
      </c>
      <c r="AE29" s="7">
        <v>18870</v>
      </c>
      <c r="AF29" s="7">
        <v>19092.426875000001</v>
      </c>
      <c r="AG29" s="7">
        <v>22927.696597999999</v>
      </c>
      <c r="AH29" s="7">
        <v>24221.090132000001</v>
      </c>
      <c r="AI29" s="37">
        <v>22399.607742</v>
      </c>
      <c r="AJ29" s="10">
        <v>0</v>
      </c>
      <c r="AK29" s="126">
        <v>0</v>
      </c>
      <c r="AL29" s="126">
        <v>0</v>
      </c>
      <c r="AM29" s="170" t="s">
        <v>188</v>
      </c>
      <c r="AN29" s="193" t="s">
        <v>188</v>
      </c>
      <c r="AO29" s="193" t="s">
        <v>188</v>
      </c>
      <c r="AP29" s="170" t="s">
        <v>188</v>
      </c>
      <c r="AQ29" s="170" t="s">
        <v>188</v>
      </c>
    </row>
    <row r="30" spans="1:43">
      <c r="A30" s="46" t="s">
        <v>1</v>
      </c>
      <c r="B30" s="44" t="s">
        <v>31</v>
      </c>
      <c r="C30" s="5">
        <v>201.18299999999999</v>
      </c>
      <c r="D30" s="5">
        <v>188.51599999999999</v>
      </c>
      <c r="E30" s="5">
        <v>364.72399999999999</v>
      </c>
      <c r="F30" s="5">
        <v>329.97399999999999</v>
      </c>
      <c r="G30" s="5">
        <v>522.66099999999994</v>
      </c>
      <c r="H30" s="5">
        <v>666.9860000000001</v>
      </c>
      <c r="I30" s="5">
        <v>599.36249999999995</v>
      </c>
      <c r="J30" s="5">
        <v>631.08960000000002</v>
      </c>
      <c r="K30" s="5">
        <v>287.22120000000001</v>
      </c>
      <c r="L30" s="5">
        <v>252.67297399999998</v>
      </c>
      <c r="M30" s="5">
        <v>319.60744</v>
      </c>
      <c r="N30" s="5">
        <v>326.9205</v>
      </c>
      <c r="O30" s="5">
        <v>831.78725000000009</v>
      </c>
      <c r="P30" s="5">
        <v>644.08154300000001</v>
      </c>
      <c r="Q30" s="5">
        <v>875.21849999999995</v>
      </c>
      <c r="R30" s="5">
        <v>1775.047</v>
      </c>
      <c r="S30" s="5">
        <v>1515.277</v>
      </c>
      <c r="T30" s="5">
        <v>1592.4955500000001</v>
      </c>
      <c r="U30" s="5">
        <v>2021.9995000000001</v>
      </c>
      <c r="V30" s="5">
        <v>1780.5704999999998</v>
      </c>
      <c r="W30" s="5">
        <v>1554.7207389999999</v>
      </c>
      <c r="X30" s="5">
        <v>1503.2022440000001</v>
      </c>
      <c r="Y30" s="5">
        <v>1889.572615</v>
      </c>
      <c r="Z30" s="5">
        <v>2395.842666</v>
      </c>
      <c r="AA30" s="5">
        <v>5473.1188249999996</v>
      </c>
      <c r="AB30" s="5">
        <v>4866.6103000000003</v>
      </c>
      <c r="AC30" s="5">
        <v>5125.9587499999998</v>
      </c>
      <c r="AD30" s="5">
        <v>5433.5065500000001</v>
      </c>
      <c r="AE30" s="5">
        <v>5404</v>
      </c>
      <c r="AF30" s="10">
        <v>5404.6763709999996</v>
      </c>
      <c r="AG30" s="10">
        <v>6239.6191449999997</v>
      </c>
      <c r="AH30" s="10">
        <v>6384.6916700000002</v>
      </c>
      <c r="AI30" s="10">
        <v>5136.0564800000002</v>
      </c>
      <c r="AJ30" s="10">
        <v>0</v>
      </c>
      <c r="AK30" s="126">
        <v>0</v>
      </c>
      <c r="AL30" s="126">
        <v>0</v>
      </c>
      <c r="AM30" s="170" t="s">
        <v>188</v>
      </c>
      <c r="AN30" s="193" t="s">
        <v>188</v>
      </c>
      <c r="AO30" s="193" t="s">
        <v>188</v>
      </c>
      <c r="AP30" s="170" t="s">
        <v>188</v>
      </c>
      <c r="AQ30" s="170" t="s">
        <v>188</v>
      </c>
    </row>
    <row r="31" spans="1:43">
      <c r="A31" s="46" t="s">
        <v>39</v>
      </c>
      <c r="B31" s="44" t="s">
        <v>31</v>
      </c>
      <c r="C31" s="5">
        <v>3816.6614450000006</v>
      </c>
      <c r="D31" s="5">
        <v>4481.2666310000004</v>
      </c>
      <c r="E31" s="5">
        <v>4210.5987789999999</v>
      </c>
      <c r="F31" s="5">
        <v>5434.8898439999994</v>
      </c>
      <c r="G31" s="5">
        <v>6272.7594939999999</v>
      </c>
      <c r="H31" s="5">
        <v>5162.832762</v>
      </c>
      <c r="I31" s="5">
        <v>6066.3143129999999</v>
      </c>
      <c r="J31" s="5">
        <v>6395.7389459999995</v>
      </c>
      <c r="K31" s="5">
        <v>7119.9707969999999</v>
      </c>
      <c r="L31" s="5">
        <v>6702.3292309999997</v>
      </c>
      <c r="M31" s="5">
        <v>8364.6840250000005</v>
      </c>
      <c r="N31" s="5">
        <v>7364.0816919999997</v>
      </c>
      <c r="O31" s="5">
        <v>7027.1011450000005</v>
      </c>
      <c r="P31" s="5">
        <v>6758.7629239999987</v>
      </c>
      <c r="Q31" s="5">
        <v>9000.7219940000014</v>
      </c>
      <c r="R31" s="5">
        <v>6709.4385459999994</v>
      </c>
      <c r="S31" s="5">
        <v>7397.1261500000019</v>
      </c>
      <c r="T31" s="5">
        <v>7900.8079799999996</v>
      </c>
      <c r="U31" s="5">
        <v>8737.7279760000001</v>
      </c>
      <c r="V31" s="5">
        <v>8251.4269489999988</v>
      </c>
      <c r="W31" s="5">
        <v>8968.9393369999998</v>
      </c>
      <c r="X31" s="5">
        <v>8739.5414430000001</v>
      </c>
      <c r="Y31" s="5">
        <v>9109.8793880000012</v>
      </c>
      <c r="Z31" s="5">
        <v>9332.8136100000011</v>
      </c>
      <c r="AA31" s="5">
        <v>10548.901872999999</v>
      </c>
      <c r="AB31" s="5">
        <v>11486.885015</v>
      </c>
      <c r="AC31" s="5">
        <v>12020.635312</v>
      </c>
      <c r="AD31" s="5">
        <v>12994.942771999999</v>
      </c>
      <c r="AE31" s="5">
        <v>13466</v>
      </c>
      <c r="AF31" s="5">
        <v>13687.750504000001</v>
      </c>
      <c r="AG31" s="5">
        <v>16688.077452999998</v>
      </c>
      <c r="AH31" s="5">
        <v>17836.398462000001</v>
      </c>
      <c r="AI31" s="10">
        <v>17263.551262000001</v>
      </c>
      <c r="AJ31" s="10">
        <v>0</v>
      </c>
      <c r="AK31" s="126">
        <v>0</v>
      </c>
      <c r="AL31" s="126">
        <v>0</v>
      </c>
      <c r="AM31" s="170" t="s">
        <v>188</v>
      </c>
      <c r="AN31" s="193" t="s">
        <v>188</v>
      </c>
      <c r="AO31" s="193" t="s">
        <v>188</v>
      </c>
      <c r="AP31" s="170" t="s">
        <v>188</v>
      </c>
      <c r="AQ31" s="170" t="s">
        <v>188</v>
      </c>
    </row>
    <row r="32" spans="1:43">
      <c r="A32" s="46"/>
      <c r="B32" s="4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I32" s="34"/>
      <c r="AJ32" s="34"/>
      <c r="AK32" s="126"/>
      <c r="AL32" s="126"/>
      <c r="AM32" s="170"/>
      <c r="AN32" s="170"/>
      <c r="AO32" s="170"/>
      <c r="AP32" s="170"/>
      <c r="AQ32" s="170"/>
    </row>
    <row r="33" spans="1:43">
      <c r="A33" s="45" t="s">
        <v>38</v>
      </c>
      <c r="B33" s="45" t="s">
        <v>29</v>
      </c>
      <c r="C33" s="7">
        <v>569.70299999999997</v>
      </c>
      <c r="D33" s="7">
        <v>711.62199999999996</v>
      </c>
      <c r="E33" s="7">
        <v>689.24399999999991</v>
      </c>
      <c r="F33" s="7">
        <v>591.24800000000005</v>
      </c>
      <c r="G33" s="7">
        <v>1059.7270000000001</v>
      </c>
      <c r="H33" s="7">
        <v>897.96800000000007</v>
      </c>
      <c r="I33" s="7">
        <v>814.26400000000001</v>
      </c>
      <c r="J33" s="7">
        <v>755.41099999999994</v>
      </c>
      <c r="K33" s="7">
        <v>1100.836</v>
      </c>
      <c r="L33" s="7">
        <v>871.95100000000002</v>
      </c>
      <c r="M33" s="7">
        <v>1079.7559999999999</v>
      </c>
      <c r="N33" s="7">
        <v>898.21599999999989</v>
      </c>
      <c r="O33" s="7">
        <v>908.4459999999998</v>
      </c>
      <c r="P33" s="7">
        <v>800.24299999999994</v>
      </c>
      <c r="Q33" s="7">
        <v>1034.6960000000001</v>
      </c>
      <c r="R33" s="7">
        <v>921.245</v>
      </c>
      <c r="S33" s="7">
        <v>936.4</v>
      </c>
      <c r="T33" s="7">
        <v>1109.0149999999999</v>
      </c>
      <c r="U33" s="7">
        <v>1249.115</v>
      </c>
      <c r="V33" s="7">
        <v>1072.1619999999998</v>
      </c>
      <c r="W33" s="7">
        <v>1142.0749999999998</v>
      </c>
      <c r="X33" s="7">
        <v>1082.3739999999998</v>
      </c>
      <c r="Y33" s="7">
        <v>1113.4490000000001</v>
      </c>
      <c r="Z33" s="7">
        <v>1174.626</v>
      </c>
      <c r="AA33" s="7">
        <v>1268.7259999999999</v>
      </c>
      <c r="AB33" s="7">
        <v>1253.6970000000001</v>
      </c>
      <c r="AC33" s="7">
        <v>1292.6970000000001</v>
      </c>
      <c r="AD33" s="7">
        <v>1348.3330000000001</v>
      </c>
      <c r="AE33" s="7">
        <v>1407</v>
      </c>
      <c r="AF33" s="7">
        <v>1434.944</v>
      </c>
      <c r="AG33" s="7">
        <v>1533.3689999999999</v>
      </c>
      <c r="AH33" s="7">
        <v>1522.471</v>
      </c>
      <c r="AI33" s="37">
        <f>AI34+AI37</f>
        <v>1441.1290000000001</v>
      </c>
      <c r="AJ33" s="37">
        <v>1677.5509999999999</v>
      </c>
      <c r="AK33" s="129">
        <v>1662.03</v>
      </c>
      <c r="AL33" s="129">
        <v>1578.384</v>
      </c>
      <c r="AM33" s="184">
        <v>1117.1869999999999</v>
      </c>
      <c r="AN33" s="195">
        <v>352.70400000000001</v>
      </c>
      <c r="AO33" s="195">
        <v>1254.8779999999999</v>
      </c>
      <c r="AP33" s="195">
        <v>1352</v>
      </c>
      <c r="AQ33" s="195">
        <v>937.01800000000003</v>
      </c>
    </row>
    <row r="34" spans="1:43">
      <c r="A34" s="46" t="s">
        <v>177</v>
      </c>
      <c r="B34" s="44" t="s">
        <v>29</v>
      </c>
      <c r="C34" s="5">
        <v>569.70299999999997</v>
      </c>
      <c r="D34" s="5">
        <v>711.62199999999996</v>
      </c>
      <c r="E34" s="5">
        <v>689.24399999999991</v>
      </c>
      <c r="F34" s="5">
        <v>591.24800000000005</v>
      </c>
      <c r="G34" s="5">
        <v>1059.7270000000001</v>
      </c>
      <c r="H34" s="5">
        <v>897.96800000000007</v>
      </c>
      <c r="I34" s="5">
        <v>814.26200000000006</v>
      </c>
      <c r="J34" s="5">
        <v>747.92899999999997</v>
      </c>
      <c r="K34" s="5">
        <v>1091.9159999999999</v>
      </c>
      <c r="L34" s="5">
        <v>859.18200000000002</v>
      </c>
      <c r="M34" s="5">
        <v>1065.1409999999998</v>
      </c>
      <c r="N34" s="5">
        <v>881.81099999999992</v>
      </c>
      <c r="O34" s="5">
        <v>891.00399999999979</v>
      </c>
      <c r="P34" s="5">
        <v>772.64599999999996</v>
      </c>
      <c r="Q34" s="5">
        <v>978.56000000000006</v>
      </c>
      <c r="R34" s="5">
        <v>883.98500000000001</v>
      </c>
      <c r="S34" s="5">
        <v>887.15099999999995</v>
      </c>
      <c r="T34" s="5">
        <v>1028.28</v>
      </c>
      <c r="U34" s="5">
        <v>1035.279</v>
      </c>
      <c r="V34" s="5">
        <v>855.86099999999988</v>
      </c>
      <c r="W34" s="5">
        <v>926.43599999999992</v>
      </c>
      <c r="X34" s="5">
        <v>902.24899999999991</v>
      </c>
      <c r="Y34" s="5">
        <v>926.71500000000003</v>
      </c>
      <c r="Z34" s="5">
        <v>981.84500000000003</v>
      </c>
      <c r="AA34" s="5">
        <v>1067.8789999999999</v>
      </c>
      <c r="AB34" s="5">
        <v>1009.3810000000001</v>
      </c>
      <c r="AC34" s="5">
        <v>1013.495</v>
      </c>
      <c r="AD34" s="5">
        <v>1018.213</v>
      </c>
      <c r="AE34" s="5">
        <v>1083</v>
      </c>
      <c r="AF34" s="5">
        <v>1084.8709999999999</v>
      </c>
      <c r="AG34" s="5">
        <v>1232</v>
      </c>
      <c r="AH34" s="5">
        <v>1196.068</v>
      </c>
      <c r="AI34" s="10">
        <v>1134.1290000000001</v>
      </c>
      <c r="AJ34" s="10">
        <v>1321.009</v>
      </c>
      <c r="AK34" s="130">
        <v>1214.652</v>
      </c>
      <c r="AL34" s="130">
        <v>1055.0940000000001</v>
      </c>
      <c r="AM34" s="185">
        <v>788.99299999999994</v>
      </c>
      <c r="AN34" s="196">
        <v>23</v>
      </c>
      <c r="AO34" s="196">
        <v>782.95899999999995</v>
      </c>
      <c r="AP34" s="196">
        <v>880</v>
      </c>
      <c r="AQ34" s="196">
        <v>601.27700000000004</v>
      </c>
    </row>
    <row r="35" spans="1:43">
      <c r="A35" s="86" t="s">
        <v>34</v>
      </c>
      <c r="B35" s="44" t="s">
        <v>29</v>
      </c>
      <c r="C35" s="5">
        <v>549.67700000000002</v>
      </c>
      <c r="D35" s="5">
        <v>691.68299999999999</v>
      </c>
      <c r="E35" s="5">
        <v>669.44499999999994</v>
      </c>
      <c r="F35" s="5">
        <v>571.26900000000001</v>
      </c>
      <c r="G35" s="5">
        <v>1035.0410000000002</v>
      </c>
      <c r="H35" s="5">
        <v>862.90100000000007</v>
      </c>
      <c r="I35" s="5">
        <v>780.76700000000005</v>
      </c>
      <c r="J35" s="5">
        <v>727.39499999999998</v>
      </c>
      <c r="K35" s="5">
        <v>1067.3979999999999</v>
      </c>
      <c r="L35" s="5">
        <v>847.12200000000007</v>
      </c>
      <c r="M35" s="5">
        <v>1045.2369999999999</v>
      </c>
      <c r="N35" s="5">
        <v>861.94499999999994</v>
      </c>
      <c r="O35" s="5">
        <v>868.02699999999982</v>
      </c>
      <c r="P35" s="5">
        <v>737.33600000000001</v>
      </c>
      <c r="Q35" s="5">
        <v>947.86</v>
      </c>
      <c r="R35" s="5">
        <v>860.81000000000006</v>
      </c>
      <c r="S35" s="5">
        <v>845.76499999999999</v>
      </c>
      <c r="T35" s="5">
        <v>989.33799999999997</v>
      </c>
      <c r="U35" s="5">
        <v>1000.285</v>
      </c>
      <c r="V35" s="5">
        <v>823.27399999999989</v>
      </c>
      <c r="W35" s="5">
        <v>885.39599999999996</v>
      </c>
      <c r="X35" s="5">
        <v>852.1099999999999</v>
      </c>
      <c r="Y35" s="5">
        <v>869.85500000000002</v>
      </c>
      <c r="Z35" s="5">
        <v>922.80799999999999</v>
      </c>
      <c r="AA35" s="85" t="s">
        <v>176</v>
      </c>
      <c r="AB35" s="85" t="s">
        <v>176</v>
      </c>
      <c r="AC35" s="85" t="s">
        <v>176</v>
      </c>
      <c r="AD35" s="85" t="s">
        <v>176</v>
      </c>
      <c r="AE35" s="85" t="s">
        <v>176</v>
      </c>
      <c r="AF35" s="85" t="s">
        <v>176</v>
      </c>
      <c r="AG35" s="85" t="s">
        <v>176</v>
      </c>
      <c r="AH35" s="85" t="s">
        <v>176</v>
      </c>
      <c r="AI35" s="115" t="s">
        <v>176</v>
      </c>
      <c r="AJ35" s="115" t="s">
        <v>176</v>
      </c>
      <c r="AK35" s="131" t="s">
        <v>176</v>
      </c>
      <c r="AL35" s="131" t="s">
        <v>176</v>
      </c>
      <c r="AM35" s="85" t="s">
        <v>176</v>
      </c>
      <c r="AN35" s="197" t="s">
        <v>176</v>
      </c>
      <c r="AO35" s="197">
        <v>771.47299999999996</v>
      </c>
      <c r="AP35" s="197">
        <v>857</v>
      </c>
      <c r="AQ35" s="197">
        <v>574.27200000000005</v>
      </c>
    </row>
    <row r="36" spans="1:43">
      <c r="A36" s="86" t="s">
        <v>35</v>
      </c>
      <c r="B36" s="44" t="s">
        <v>29</v>
      </c>
      <c r="C36" s="5">
        <v>20.026</v>
      </c>
      <c r="D36" s="5">
        <v>19.939</v>
      </c>
      <c r="E36" s="5">
        <v>19.798999999999999</v>
      </c>
      <c r="F36" s="5">
        <v>19.978999999999999</v>
      </c>
      <c r="G36" s="5">
        <v>24.686</v>
      </c>
      <c r="H36" s="5">
        <v>35.067</v>
      </c>
      <c r="I36" s="5">
        <v>33.494999999999997</v>
      </c>
      <c r="J36" s="5">
        <v>20.533999999999999</v>
      </c>
      <c r="K36" s="5">
        <v>24.518000000000001</v>
      </c>
      <c r="L36" s="5">
        <v>12.059999999999999</v>
      </c>
      <c r="M36" s="5">
        <v>19.904000000000003</v>
      </c>
      <c r="N36" s="5">
        <v>19.866</v>
      </c>
      <c r="O36" s="5">
        <v>22.976999999999997</v>
      </c>
      <c r="P36" s="5">
        <v>35.31</v>
      </c>
      <c r="Q36" s="5">
        <v>30.7</v>
      </c>
      <c r="R36" s="5">
        <v>23.174999999999997</v>
      </c>
      <c r="S36" s="5">
        <v>41.386000000000003</v>
      </c>
      <c r="T36" s="5">
        <v>38.942</v>
      </c>
      <c r="U36" s="5">
        <v>34.994</v>
      </c>
      <c r="V36" s="5">
        <v>32.587000000000003</v>
      </c>
      <c r="W36" s="5">
        <v>41.04</v>
      </c>
      <c r="X36" s="5">
        <v>50.139000000000003</v>
      </c>
      <c r="Y36" s="5">
        <v>56.86</v>
      </c>
      <c r="Z36" s="5">
        <v>59.036999999999999</v>
      </c>
      <c r="AA36" s="85" t="s">
        <v>176</v>
      </c>
      <c r="AB36" s="85" t="s">
        <v>176</v>
      </c>
      <c r="AC36" s="85" t="s">
        <v>176</v>
      </c>
      <c r="AD36" s="85" t="s">
        <v>176</v>
      </c>
      <c r="AE36" s="85" t="s">
        <v>176</v>
      </c>
      <c r="AF36" s="85" t="s">
        <v>176</v>
      </c>
      <c r="AG36" s="85" t="s">
        <v>176</v>
      </c>
      <c r="AH36" s="85" t="s">
        <v>176</v>
      </c>
      <c r="AI36" s="115" t="s">
        <v>176</v>
      </c>
      <c r="AJ36" s="115" t="s">
        <v>176</v>
      </c>
      <c r="AK36" s="131" t="s">
        <v>176</v>
      </c>
      <c r="AL36" s="131" t="s">
        <v>176</v>
      </c>
      <c r="AM36" s="85" t="s">
        <v>176</v>
      </c>
      <c r="AN36" s="197" t="s">
        <v>176</v>
      </c>
      <c r="AO36" s="197">
        <v>11.486000000000001</v>
      </c>
      <c r="AP36" s="197">
        <v>23</v>
      </c>
      <c r="AQ36" s="197">
        <v>27.005000000000003</v>
      </c>
    </row>
    <row r="37" spans="1:43">
      <c r="A37" s="46" t="s">
        <v>36</v>
      </c>
      <c r="B37" s="44" t="s">
        <v>29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2E-3</v>
      </c>
      <c r="J37" s="5">
        <v>7.4819999999999993</v>
      </c>
      <c r="K37" s="5">
        <v>8.92</v>
      </c>
      <c r="L37" s="5">
        <v>12.769</v>
      </c>
      <c r="M37" s="5">
        <v>14.614999999999998</v>
      </c>
      <c r="N37" s="5">
        <v>16.404999999999998</v>
      </c>
      <c r="O37" s="5">
        <v>17.442</v>
      </c>
      <c r="P37" s="5">
        <v>27.597000000000001</v>
      </c>
      <c r="Q37" s="5">
        <v>56.135999999999996</v>
      </c>
      <c r="R37" s="5">
        <v>37.26</v>
      </c>
      <c r="S37" s="5">
        <v>49.248999999999995</v>
      </c>
      <c r="T37" s="5">
        <v>80.734999999999999</v>
      </c>
      <c r="U37" s="5">
        <v>213.83600000000001</v>
      </c>
      <c r="V37" s="5">
        <v>216.30099999999999</v>
      </c>
      <c r="W37" s="5">
        <v>215.63899999999995</v>
      </c>
      <c r="X37" s="5">
        <v>180.12499999999994</v>
      </c>
      <c r="Y37" s="5">
        <v>186.73399999999992</v>
      </c>
      <c r="Z37" s="5">
        <v>192.78099999999995</v>
      </c>
      <c r="AA37" s="5">
        <v>200.84699999999992</v>
      </c>
      <c r="AB37" s="5">
        <v>244.31600000000003</v>
      </c>
      <c r="AC37" s="5">
        <v>279.202</v>
      </c>
      <c r="AD37" s="5">
        <v>330.12</v>
      </c>
      <c r="AE37" s="5">
        <v>325</v>
      </c>
      <c r="AF37" s="5">
        <v>350.03700000000003</v>
      </c>
      <c r="AG37" s="5">
        <v>301</v>
      </c>
      <c r="AH37" s="5">
        <v>326.40300000000002</v>
      </c>
      <c r="AI37" s="10">
        <v>307</v>
      </c>
      <c r="AJ37" s="10">
        <v>356.54199999999992</v>
      </c>
      <c r="AK37" s="130">
        <v>447.37799999999993</v>
      </c>
      <c r="AL37" s="130">
        <v>435.2639999999999</v>
      </c>
      <c r="AM37" s="185">
        <v>328.19399999999996</v>
      </c>
      <c r="AN37" s="196">
        <v>329.91700000000003</v>
      </c>
      <c r="AO37" s="196">
        <v>471.91899999999998</v>
      </c>
      <c r="AP37" s="196">
        <v>442</v>
      </c>
      <c r="AQ37" s="196">
        <v>335.74099999999999</v>
      </c>
    </row>
    <row r="38" spans="1:43">
      <c r="A38" s="44"/>
      <c r="B38" s="4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I38" s="34"/>
      <c r="AJ38" s="34"/>
      <c r="AK38" s="34"/>
      <c r="AL38" s="34"/>
    </row>
    <row r="39" spans="1:43">
      <c r="A39" s="44" t="s">
        <v>41</v>
      </c>
      <c r="B39" s="44" t="s">
        <v>0</v>
      </c>
      <c r="C39" s="8">
        <v>0.66890347731586253</v>
      </c>
      <c r="D39" s="8">
        <v>0.63956911849911335</v>
      </c>
      <c r="E39" s="8">
        <v>0.58709236583892088</v>
      </c>
      <c r="F39" s="8">
        <v>0.69886757233034291</v>
      </c>
      <c r="G39" s="8">
        <v>0.67018062715447291</v>
      </c>
      <c r="H39" s="8">
        <v>0.63115062311518044</v>
      </c>
      <c r="I39" s="8">
        <v>0.77709230211467961</v>
      </c>
      <c r="J39" s="8">
        <v>0.88531161490750365</v>
      </c>
      <c r="K39" s="8">
        <v>0.8068308979850376</v>
      </c>
      <c r="L39" s="8">
        <v>0.80120283902434686</v>
      </c>
      <c r="M39" s="8">
        <v>0.85387083390118179</v>
      </c>
      <c r="N39" s="8">
        <v>0.71246413653202079</v>
      </c>
      <c r="O39" s="8">
        <v>0.85337891464493931</v>
      </c>
      <c r="P39" s="8">
        <v>0.74512233924655746</v>
      </c>
      <c r="Q39" s="8">
        <v>0.86130193457224258</v>
      </c>
      <c r="R39" s="8">
        <v>0.76485751731030338</v>
      </c>
      <c r="S39" s="8">
        <v>0.71171571436747905</v>
      </c>
      <c r="T39" s="8">
        <v>0.72668632863139693</v>
      </c>
      <c r="U39" s="8">
        <v>0.81146153934819931</v>
      </c>
      <c r="V39" s="8">
        <v>0.74346213900452696</v>
      </c>
      <c r="W39" s="8">
        <v>0.88433730737894278</v>
      </c>
      <c r="X39" s="8">
        <v>0.77667149582954198</v>
      </c>
      <c r="Y39" s="8">
        <v>0.79622257902379634</v>
      </c>
      <c r="Z39" s="8">
        <v>0.80053847418852886</v>
      </c>
      <c r="AA39" s="8">
        <v>0.88768615713159094</v>
      </c>
      <c r="AB39" s="8">
        <v>0.80058104206502267</v>
      </c>
      <c r="AC39" s="8">
        <v>0.75221150769831613</v>
      </c>
      <c r="AD39" s="88">
        <v>0.76996811443572644</v>
      </c>
      <c r="AE39" s="95">
        <v>0.84299999999999997</v>
      </c>
      <c r="AF39" s="8">
        <v>0.76233570376751647</v>
      </c>
      <c r="AG39" s="88">
        <v>0.84653784971508916</v>
      </c>
      <c r="AH39" s="8">
        <v>0.83551700101233528</v>
      </c>
      <c r="AI39" s="118">
        <v>0.78600000000000003</v>
      </c>
      <c r="AJ39" s="118">
        <v>0.84399999999999997</v>
      </c>
      <c r="AK39" s="132">
        <v>0.98777154748870533</v>
      </c>
      <c r="AL39" s="132">
        <v>0.85160584688674024</v>
      </c>
      <c r="AM39" s="186">
        <v>0.67151641883182089</v>
      </c>
      <c r="AN39" s="104">
        <v>0.22115773041880971</v>
      </c>
      <c r="AO39" s="104">
        <v>0.83162306155248589</v>
      </c>
      <c r="AP39" s="104">
        <v>0.79500000000000004</v>
      </c>
      <c r="AQ39" s="104">
        <v>0.70804751041007552</v>
      </c>
    </row>
    <row r="40" spans="1:43">
      <c r="A40" s="44" t="s">
        <v>42</v>
      </c>
      <c r="B40" s="44" t="s">
        <v>0</v>
      </c>
      <c r="C40" s="8"/>
      <c r="D40" s="8"/>
      <c r="E40" s="8"/>
      <c r="F40" s="8">
        <v>0.33100000000000002</v>
      </c>
      <c r="G40" s="8">
        <v>0.33110000000000001</v>
      </c>
      <c r="H40" s="8">
        <v>0.25580000000000003</v>
      </c>
      <c r="I40" s="8">
        <v>0.2233</v>
      </c>
      <c r="J40" s="8">
        <v>0.17899999999999999</v>
      </c>
      <c r="K40" s="8">
        <v>0.17480000000000001</v>
      </c>
      <c r="L40" s="8">
        <v>0.16259999999999999</v>
      </c>
      <c r="M40" s="8">
        <v>0.15248999999999999</v>
      </c>
      <c r="N40" s="8">
        <v>0.15509999999999999</v>
      </c>
      <c r="O40" s="8">
        <v>0.16889999999999999</v>
      </c>
      <c r="P40" s="8">
        <v>0.1691</v>
      </c>
      <c r="Q40" s="8">
        <v>0.17330000000000001</v>
      </c>
      <c r="R40" s="8">
        <v>0.16529999999835532</v>
      </c>
      <c r="S40" s="8">
        <v>0.16450000000000001</v>
      </c>
      <c r="T40" s="8">
        <v>0.17</v>
      </c>
      <c r="U40" s="8">
        <v>0.16200000000000001</v>
      </c>
      <c r="V40" s="8">
        <v>0.16136872868528573</v>
      </c>
      <c r="W40" s="8">
        <v>0.15679485732112053</v>
      </c>
      <c r="X40" s="8">
        <v>0.15762670624109912</v>
      </c>
      <c r="Y40" s="8">
        <v>0.16316162195637254</v>
      </c>
      <c r="Z40" s="8">
        <v>0.1705767926167191</v>
      </c>
      <c r="AA40" s="8">
        <v>0.17392479166258376</v>
      </c>
      <c r="AB40" s="8">
        <v>0.17799999999999999</v>
      </c>
      <c r="AC40" s="8">
        <v>0.18029999999999999</v>
      </c>
      <c r="AD40" s="89">
        <v>0.18459999999999999</v>
      </c>
      <c r="AE40" s="95">
        <v>0.19070000000000001</v>
      </c>
      <c r="AF40" s="97">
        <v>0.18255830508233947</v>
      </c>
      <c r="AG40" s="88">
        <v>0.17931385788404464</v>
      </c>
      <c r="AH40" s="97">
        <v>0.1749505935540093</v>
      </c>
      <c r="AI40" s="119">
        <v>0.1678</v>
      </c>
      <c r="AJ40" s="119">
        <v>0.16300000000000001</v>
      </c>
      <c r="AK40" s="119">
        <v>0.1589707914369585</v>
      </c>
      <c r="AL40" s="119">
        <v>0.1589707914369585</v>
      </c>
      <c r="AM40" s="172">
        <v>0.1578</v>
      </c>
      <c r="AN40" s="198">
        <v>0.16292163273526394</v>
      </c>
      <c r="AO40" s="198">
        <v>0.15454456731555352</v>
      </c>
      <c r="AP40" s="198">
        <v>0.1545</v>
      </c>
      <c r="AQ40" s="198">
        <v>0.15454456731555352</v>
      </c>
    </row>
    <row r="41" spans="1:43">
      <c r="A41" s="20"/>
      <c r="B41" s="20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I41" s="34"/>
      <c r="AJ41" s="34"/>
      <c r="AK41" s="34"/>
      <c r="AL41" s="34"/>
    </row>
    <row r="42" spans="1:43">
      <c r="A42" s="41" t="s">
        <v>43</v>
      </c>
      <c r="B42" s="41" t="s">
        <v>6</v>
      </c>
      <c r="C42" s="21" t="s">
        <v>7</v>
      </c>
      <c r="D42" s="21" t="s">
        <v>8</v>
      </c>
      <c r="E42" s="21" t="s">
        <v>9</v>
      </c>
      <c r="F42" s="21" t="s">
        <v>10</v>
      </c>
      <c r="G42" s="21" t="s">
        <v>11</v>
      </c>
      <c r="H42" s="21" t="s">
        <v>12</v>
      </c>
      <c r="I42" s="21" t="s">
        <v>13</v>
      </c>
      <c r="J42" s="21" t="s">
        <v>14</v>
      </c>
      <c r="K42" s="21" t="s">
        <v>15</v>
      </c>
      <c r="L42" s="21" t="s">
        <v>16</v>
      </c>
      <c r="M42" s="21" t="s">
        <v>17</v>
      </c>
      <c r="N42" s="21" t="s">
        <v>18</v>
      </c>
      <c r="O42" s="21" t="s">
        <v>19</v>
      </c>
      <c r="P42" s="21" t="s">
        <v>20</v>
      </c>
      <c r="Q42" s="21" t="s">
        <v>21</v>
      </c>
      <c r="R42" s="21" t="s">
        <v>22</v>
      </c>
      <c r="S42" s="21" t="s">
        <v>23</v>
      </c>
      <c r="T42" s="21" t="s">
        <v>24</v>
      </c>
      <c r="U42" s="21" t="s">
        <v>25</v>
      </c>
      <c r="V42" s="21" t="s">
        <v>26</v>
      </c>
      <c r="W42" s="21" t="s">
        <v>27</v>
      </c>
      <c r="X42" s="21" t="s">
        <v>155</v>
      </c>
      <c r="Y42" s="21" t="s">
        <v>159</v>
      </c>
      <c r="Z42" s="21" t="s">
        <v>163</v>
      </c>
      <c r="AA42" s="21" t="s">
        <v>179</v>
      </c>
      <c r="AB42" s="21" t="s">
        <v>178</v>
      </c>
      <c r="AC42" s="21" t="s">
        <v>180</v>
      </c>
      <c r="AD42" s="21" t="s">
        <v>186</v>
      </c>
      <c r="AE42" s="21" t="s">
        <v>192</v>
      </c>
      <c r="AF42" s="21" t="s">
        <v>195</v>
      </c>
      <c r="AG42" s="21" t="s">
        <v>197</v>
      </c>
      <c r="AH42" s="21" t="s">
        <v>198</v>
      </c>
      <c r="AI42" s="21" t="s">
        <v>200</v>
      </c>
      <c r="AJ42" s="21" t="s">
        <v>201</v>
      </c>
      <c r="AK42" s="21" t="s">
        <v>207</v>
      </c>
      <c r="AL42" s="21" t="s">
        <v>208</v>
      </c>
      <c r="AM42" s="21" t="s">
        <v>210</v>
      </c>
      <c r="AN42" s="192" t="s">
        <v>212</v>
      </c>
      <c r="AO42" s="222" t="s">
        <v>213</v>
      </c>
      <c r="AP42" s="222" t="s">
        <v>214</v>
      </c>
      <c r="AQ42" s="222" t="s">
        <v>215</v>
      </c>
    </row>
    <row r="43" spans="1:43">
      <c r="A43" s="44"/>
      <c r="B43" s="4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AI43" s="34"/>
      <c r="AJ43" s="34"/>
      <c r="AK43" s="34"/>
      <c r="AL43" s="34"/>
    </row>
    <row r="44" spans="1:43">
      <c r="A44" s="45" t="s">
        <v>30</v>
      </c>
      <c r="B44" s="45" t="s">
        <v>31</v>
      </c>
      <c r="C44" s="7"/>
      <c r="D44" s="7"/>
      <c r="E44" s="7"/>
      <c r="F44" s="7"/>
      <c r="G44" s="7"/>
      <c r="H44" s="7"/>
      <c r="I44" s="7"/>
      <c r="J44" s="7"/>
      <c r="K44" s="7">
        <v>9183.9058800000003</v>
      </c>
      <c r="L44" s="7">
        <v>8681.7568780000001</v>
      </c>
      <c r="M44" s="7">
        <v>10171.122667</v>
      </c>
      <c r="N44" s="7">
        <v>10795.573230000002</v>
      </c>
      <c r="O44" s="7">
        <v>9209.6959050000005</v>
      </c>
      <c r="P44" s="7">
        <v>9935.2570419999993</v>
      </c>
      <c r="Q44" s="7">
        <v>11466.408448</v>
      </c>
      <c r="R44" s="7">
        <v>11092.932995000001</v>
      </c>
      <c r="S44" s="7">
        <v>12522.450785000001</v>
      </c>
      <c r="T44" s="7">
        <v>13063.873849</v>
      </c>
      <c r="U44" s="7">
        <v>13259.802525999999</v>
      </c>
      <c r="V44" s="7">
        <v>13493.625757</v>
      </c>
      <c r="W44" s="7">
        <v>11900.052150000001</v>
      </c>
      <c r="X44" s="7">
        <v>13187.760135</v>
      </c>
      <c r="Y44" s="7">
        <v>13814.544190000001</v>
      </c>
      <c r="Z44" s="7">
        <v>14650.958891</v>
      </c>
      <c r="AA44" s="7">
        <v>18049.195167999998</v>
      </c>
      <c r="AB44" s="7">
        <v>20427.032937</v>
      </c>
      <c r="AC44" s="7">
        <v>22794.910588999999</v>
      </c>
      <c r="AD44" s="7">
        <v>23934.042172000001</v>
      </c>
      <c r="AE44" s="7">
        <v>22393</v>
      </c>
      <c r="AF44" s="7">
        <v>25044.644742</v>
      </c>
      <c r="AG44" s="7">
        <v>27084.077345999998</v>
      </c>
      <c r="AH44" s="7">
        <v>28989.344444999999</v>
      </c>
      <c r="AI44" s="37">
        <v>28485.597261999999</v>
      </c>
      <c r="AJ44" s="10">
        <v>0</v>
      </c>
      <c r="AK44" s="130">
        <v>0</v>
      </c>
      <c r="AL44" s="130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</row>
    <row r="45" spans="1:43">
      <c r="A45" s="46" t="s">
        <v>3</v>
      </c>
      <c r="B45" s="44" t="s">
        <v>31</v>
      </c>
      <c r="C45" s="4"/>
      <c r="D45" s="4"/>
      <c r="E45" s="4"/>
      <c r="F45" s="4"/>
      <c r="G45" s="4"/>
      <c r="H45" s="4"/>
      <c r="I45" s="4"/>
      <c r="J45" s="4"/>
      <c r="K45" s="11">
        <v>1864.639189</v>
      </c>
      <c r="L45" s="11">
        <v>2233.2593269999998</v>
      </c>
      <c r="M45" s="11">
        <v>2427.765277</v>
      </c>
      <c r="N45" s="11">
        <v>3084.4039469999998</v>
      </c>
      <c r="O45" s="11">
        <v>1840.530782</v>
      </c>
      <c r="P45" s="11">
        <v>1860.464176</v>
      </c>
      <c r="Q45" s="11">
        <v>2184.6492549999998</v>
      </c>
      <c r="R45" s="11">
        <v>1893.614286</v>
      </c>
      <c r="S45" s="11">
        <v>1946.6000010000002</v>
      </c>
      <c r="T45" s="11">
        <v>1876.4911609999999</v>
      </c>
      <c r="U45" s="11">
        <v>1709.9995429999999</v>
      </c>
      <c r="V45" s="11">
        <v>1827.3792120000003</v>
      </c>
      <c r="W45" s="11">
        <v>1495.427835</v>
      </c>
      <c r="X45" s="11">
        <v>1599.829851</v>
      </c>
      <c r="Y45" s="11">
        <v>1604.9544960000003</v>
      </c>
      <c r="Z45" s="11">
        <v>1964.5590459999999</v>
      </c>
      <c r="AA45" s="11">
        <v>1541.380985</v>
      </c>
      <c r="AB45" s="11">
        <v>1676.632263</v>
      </c>
      <c r="AC45" s="11">
        <v>2446.4184230000001</v>
      </c>
      <c r="AD45" s="5">
        <v>2656.015617</v>
      </c>
      <c r="AE45" s="11">
        <v>2229</v>
      </c>
      <c r="AF45" s="19">
        <v>2330.1832089999998</v>
      </c>
      <c r="AG45" s="19">
        <v>2742.4988669999998</v>
      </c>
      <c r="AH45" s="19">
        <v>2819.5266350000002</v>
      </c>
      <c r="AI45" s="10">
        <v>2847.8932540000001</v>
      </c>
      <c r="AJ45" s="10">
        <v>0</v>
      </c>
      <c r="AK45" s="130">
        <v>0</v>
      </c>
      <c r="AL45" s="130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</row>
    <row r="46" spans="1:43">
      <c r="A46" s="46" t="s">
        <v>32</v>
      </c>
      <c r="B46" s="44" t="s">
        <v>31</v>
      </c>
      <c r="C46" s="4"/>
      <c r="D46" s="4"/>
      <c r="E46" s="4"/>
      <c r="F46" s="4"/>
      <c r="G46" s="4"/>
      <c r="H46" s="4"/>
      <c r="I46" s="4"/>
      <c r="J46" s="4"/>
      <c r="K46" s="11">
        <v>7319.2666910000007</v>
      </c>
      <c r="L46" s="11">
        <v>6448.4975510000004</v>
      </c>
      <c r="M46" s="11">
        <v>7743.3573900000001</v>
      </c>
      <c r="N46" s="11">
        <v>7711.1692830000011</v>
      </c>
      <c r="O46" s="11">
        <v>7369.1651229999998</v>
      </c>
      <c r="P46" s="11">
        <v>8074.7928659999998</v>
      </c>
      <c r="Q46" s="11">
        <v>9281.7591929999999</v>
      </c>
      <c r="R46" s="11">
        <v>9199.318709000001</v>
      </c>
      <c r="S46" s="11">
        <v>10575.850784</v>
      </c>
      <c r="T46" s="11">
        <v>11187.382688</v>
      </c>
      <c r="U46" s="11">
        <v>11549.802983</v>
      </c>
      <c r="V46" s="11">
        <v>11666.246545</v>
      </c>
      <c r="W46" s="11">
        <v>10404.624315000001</v>
      </c>
      <c r="X46" s="11">
        <v>11587.930284</v>
      </c>
      <c r="Y46" s="11">
        <v>12209.589694</v>
      </c>
      <c r="Z46" s="11">
        <v>12686.399845</v>
      </c>
      <c r="AA46" s="11">
        <v>13051.184356</v>
      </c>
      <c r="AB46" s="11">
        <v>15688.188166</v>
      </c>
      <c r="AC46" s="11">
        <v>17173.370208</v>
      </c>
      <c r="AD46" s="5">
        <v>18183.058678000001</v>
      </c>
      <c r="AE46" s="11">
        <v>17085</v>
      </c>
      <c r="AF46" s="19">
        <v>19688.263827000002</v>
      </c>
      <c r="AG46" s="19">
        <v>20851.763761999999</v>
      </c>
      <c r="AH46" s="19">
        <v>22645.759006</v>
      </c>
      <c r="AI46" s="10">
        <v>22926.372518999997</v>
      </c>
      <c r="AJ46" s="10">
        <v>0</v>
      </c>
      <c r="AK46" s="130">
        <v>0</v>
      </c>
      <c r="AL46" s="130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</row>
    <row r="47" spans="1:43">
      <c r="A47" s="46" t="s">
        <v>1</v>
      </c>
      <c r="B47" s="44" t="s">
        <v>31</v>
      </c>
      <c r="C47" s="4"/>
      <c r="D47" s="4"/>
      <c r="E47" s="4"/>
      <c r="F47" s="4"/>
      <c r="G47" s="4"/>
      <c r="H47" s="4"/>
      <c r="I47" s="4"/>
      <c r="J47" s="4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>
        <v>3456.6298269999998</v>
      </c>
      <c r="AB47" s="11">
        <v>3062.2125080000001</v>
      </c>
      <c r="AC47" s="11">
        <v>3175.1219580000002</v>
      </c>
      <c r="AD47" s="5">
        <v>3094.967877</v>
      </c>
      <c r="AE47" s="11">
        <v>3079</v>
      </c>
      <c r="AF47" s="19">
        <v>3026.1977059999999</v>
      </c>
      <c r="AG47" s="19">
        <v>3489.8147170000002</v>
      </c>
      <c r="AH47" s="19">
        <v>3524.0588039999998</v>
      </c>
      <c r="AI47" s="10">
        <v>2711.3314890000001</v>
      </c>
      <c r="AJ47" s="10">
        <v>0</v>
      </c>
      <c r="AK47" s="130">
        <v>0</v>
      </c>
      <c r="AL47" s="130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</row>
    <row r="48" spans="1:43">
      <c r="A48" s="44"/>
      <c r="B48" s="44"/>
      <c r="C48" s="4"/>
      <c r="D48" s="4"/>
      <c r="E48" s="4"/>
      <c r="F48" s="4"/>
      <c r="G48" s="4"/>
      <c r="H48" s="4"/>
      <c r="I48" s="4"/>
      <c r="J48" s="4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I48" s="34"/>
      <c r="AJ48" s="10"/>
      <c r="AK48" s="34"/>
      <c r="AL48" s="34"/>
    </row>
    <row r="49" spans="1:43">
      <c r="A49" s="45" t="s">
        <v>33</v>
      </c>
      <c r="B49" s="45" t="s">
        <v>31</v>
      </c>
      <c r="C49" s="7"/>
      <c r="D49" s="7"/>
      <c r="E49" s="7"/>
      <c r="F49" s="7"/>
      <c r="G49" s="7"/>
      <c r="H49" s="7"/>
      <c r="I49" s="7"/>
      <c r="J49" s="7"/>
      <c r="K49" s="7">
        <v>2125.1245370000001</v>
      </c>
      <c r="L49" s="7">
        <v>2946.980161</v>
      </c>
      <c r="M49" s="7">
        <v>4707.9282439999997</v>
      </c>
      <c r="N49" s="7">
        <v>4860.5271899999998</v>
      </c>
      <c r="O49" s="7">
        <v>5389.4417519999997</v>
      </c>
      <c r="P49" s="7">
        <v>5495.5402079999994</v>
      </c>
      <c r="Q49" s="7">
        <v>7892.2749600000016</v>
      </c>
      <c r="R49" s="7">
        <v>7184.2276820000006</v>
      </c>
      <c r="S49" s="7">
        <v>7801.5315890000002</v>
      </c>
      <c r="T49" s="7">
        <v>8594.7109820000005</v>
      </c>
      <c r="U49" s="7">
        <v>10029.042750000001</v>
      </c>
      <c r="V49" s="7">
        <v>9604.2503600000018</v>
      </c>
      <c r="W49" s="7">
        <v>10256.454905000002</v>
      </c>
      <c r="X49" s="7">
        <v>10106.046387000002</v>
      </c>
      <c r="Y49" s="7">
        <v>10941.054457999999</v>
      </c>
      <c r="Z49" s="7">
        <v>11720.858695999999</v>
      </c>
      <c r="AA49" s="7">
        <v>16022.033406933242</v>
      </c>
      <c r="AB49" s="7">
        <v>16353.495315</v>
      </c>
      <c r="AC49" s="7">
        <v>17146.594062</v>
      </c>
      <c r="AD49" s="7">
        <v>18428.449322</v>
      </c>
      <c r="AE49" s="7">
        <v>18870</v>
      </c>
      <c r="AF49" s="7">
        <v>19092.426875000001</v>
      </c>
      <c r="AG49" s="7">
        <v>22927.696597999999</v>
      </c>
      <c r="AH49" s="7">
        <v>24221.090132000001</v>
      </c>
      <c r="AI49" s="37">
        <v>22399.607742</v>
      </c>
      <c r="AJ49" s="10">
        <v>0</v>
      </c>
      <c r="AK49" s="130">
        <v>0</v>
      </c>
      <c r="AL49" s="130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</row>
    <row r="50" spans="1:43">
      <c r="A50" s="46" t="s">
        <v>175</v>
      </c>
      <c r="B50" s="44" t="s">
        <v>31</v>
      </c>
      <c r="C50" s="5"/>
      <c r="D50" s="5"/>
      <c r="E50" s="5"/>
      <c r="F50" s="5"/>
      <c r="G50" s="5"/>
      <c r="H50" s="5"/>
      <c r="I50" s="5"/>
      <c r="J50" s="5"/>
      <c r="K50" s="5">
        <v>2118.259227</v>
      </c>
      <c r="L50" s="5">
        <v>2927.7923409999999</v>
      </c>
      <c r="M50" s="5">
        <v>4680.4168989999998</v>
      </c>
      <c r="N50" s="5">
        <v>4817.3865159999996</v>
      </c>
      <c r="O50" s="5">
        <v>5343.0852629999999</v>
      </c>
      <c r="P50" s="5">
        <v>5408.6858499999998</v>
      </c>
      <c r="Q50" s="5">
        <v>7709.8933300000017</v>
      </c>
      <c r="R50" s="5">
        <v>6998.0066590000006</v>
      </c>
      <c r="S50" s="5">
        <v>7334.0252559999999</v>
      </c>
      <c r="T50" s="5">
        <v>8194.03701</v>
      </c>
      <c r="U50" s="5">
        <v>9328.6783539999997</v>
      </c>
      <c r="V50" s="5">
        <v>8879.6306610000011</v>
      </c>
      <c r="W50" s="5">
        <v>9551.0960970000015</v>
      </c>
      <c r="X50" s="5">
        <v>9358.2433800000017</v>
      </c>
      <c r="Y50" s="5">
        <v>9866.5167021175694</v>
      </c>
      <c r="Z50" s="5">
        <v>10659.515043644673</v>
      </c>
      <c r="AA50" s="5">
        <v>14991.589891313604</v>
      </c>
      <c r="AB50" s="5">
        <v>14955.460620290965</v>
      </c>
      <c r="AC50" s="5">
        <v>15727.681097999999</v>
      </c>
      <c r="AD50" s="5">
        <v>16549.153615000003</v>
      </c>
      <c r="AE50" s="5">
        <v>17228</v>
      </c>
      <c r="AF50" s="98">
        <v>17234.355086</v>
      </c>
      <c r="AG50" s="5">
        <v>21165</v>
      </c>
      <c r="AH50" s="5">
        <v>22048.794084999998</v>
      </c>
      <c r="AI50" s="10">
        <v>20377.507539999999</v>
      </c>
      <c r="AJ50" s="10">
        <v>0</v>
      </c>
      <c r="AK50" s="130">
        <v>0</v>
      </c>
      <c r="AL50" s="130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</row>
    <row r="51" spans="1:43">
      <c r="A51" s="86" t="s">
        <v>34</v>
      </c>
      <c r="B51" s="44" t="s">
        <v>31</v>
      </c>
      <c r="C51" s="4"/>
      <c r="D51" s="4"/>
      <c r="E51" s="4"/>
      <c r="F51" s="4"/>
      <c r="G51" s="4"/>
      <c r="H51" s="4"/>
      <c r="I51" s="4"/>
      <c r="J51" s="4"/>
      <c r="K51" s="5">
        <v>1864.2449980000001</v>
      </c>
      <c r="L51" s="5">
        <v>2712.3683019999999</v>
      </c>
      <c r="M51" s="5">
        <v>4265.1770770000003</v>
      </c>
      <c r="N51" s="5">
        <v>4281.2637839999998</v>
      </c>
      <c r="O51" s="5">
        <v>4656.1121059999996</v>
      </c>
      <c r="P51" s="5">
        <v>4390.3722010000001</v>
      </c>
      <c r="Q51" s="5">
        <v>6513.9194910000015</v>
      </c>
      <c r="R51" s="5">
        <v>5967.8518260000001</v>
      </c>
      <c r="S51" s="5">
        <v>5547.077491</v>
      </c>
      <c r="T51" s="5">
        <v>6336.8158019999992</v>
      </c>
      <c r="U51" s="5">
        <v>7524.7662669999991</v>
      </c>
      <c r="V51" s="5">
        <v>7035.2694310000006</v>
      </c>
      <c r="W51" s="5">
        <v>6968.5566470000012</v>
      </c>
      <c r="X51" s="5">
        <v>6403.0980470000013</v>
      </c>
      <c r="Y51" s="5">
        <v>6975.9473267475059</v>
      </c>
      <c r="Z51" s="5">
        <v>7761.7807294325703</v>
      </c>
      <c r="AA51" s="87" t="s">
        <v>176</v>
      </c>
      <c r="AB51" s="87" t="s">
        <v>176</v>
      </c>
      <c r="AC51" s="87" t="s">
        <v>176</v>
      </c>
      <c r="AD51" s="85" t="s">
        <v>176</v>
      </c>
      <c r="AE51" s="85" t="s">
        <v>176</v>
      </c>
      <c r="AF51" s="85" t="s">
        <v>176</v>
      </c>
      <c r="AG51" s="85" t="s">
        <v>176</v>
      </c>
      <c r="AH51" s="85" t="s">
        <v>176</v>
      </c>
      <c r="AI51" s="115" t="s">
        <v>176</v>
      </c>
      <c r="AJ51" s="10">
        <v>0</v>
      </c>
      <c r="AK51" s="130">
        <v>0</v>
      </c>
      <c r="AL51" s="130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</row>
    <row r="52" spans="1:43">
      <c r="A52" s="86" t="s">
        <v>35</v>
      </c>
      <c r="B52" s="44" t="s">
        <v>31</v>
      </c>
      <c r="C52" s="4"/>
      <c r="D52" s="4"/>
      <c r="E52" s="4"/>
      <c r="F52" s="4"/>
      <c r="G52" s="4"/>
      <c r="H52" s="4"/>
      <c r="I52" s="4"/>
      <c r="J52" s="4"/>
      <c r="K52" s="5">
        <v>254.014229</v>
      </c>
      <c r="L52" s="5">
        <v>215.42403899999999</v>
      </c>
      <c r="M52" s="5">
        <v>415.239822</v>
      </c>
      <c r="N52" s="5">
        <v>536.12273200000004</v>
      </c>
      <c r="O52" s="5">
        <v>686.97315700000001</v>
      </c>
      <c r="P52" s="5">
        <v>1018.3136489999999</v>
      </c>
      <c r="Q52" s="5">
        <v>1195.973839</v>
      </c>
      <c r="R52" s="5">
        <v>1030.1548330000001</v>
      </c>
      <c r="S52" s="5">
        <v>1786.9477649999999</v>
      </c>
      <c r="T52" s="5">
        <v>1857.2212079999999</v>
      </c>
      <c r="U52" s="5">
        <v>1803.9120869999999</v>
      </c>
      <c r="V52" s="5">
        <v>1844.3612300000002</v>
      </c>
      <c r="W52" s="5">
        <v>2582.5394499999998</v>
      </c>
      <c r="X52" s="5">
        <v>2955.1453329999999</v>
      </c>
      <c r="Y52" s="5">
        <v>2890.5693753700643</v>
      </c>
      <c r="Z52" s="5">
        <v>2897.7343142121031</v>
      </c>
      <c r="AA52" s="87" t="s">
        <v>176</v>
      </c>
      <c r="AB52" s="87" t="s">
        <v>176</v>
      </c>
      <c r="AC52" s="87" t="s">
        <v>176</v>
      </c>
      <c r="AD52" s="85" t="s">
        <v>176</v>
      </c>
      <c r="AE52" s="85" t="s">
        <v>176</v>
      </c>
      <c r="AF52" s="85" t="s">
        <v>176</v>
      </c>
      <c r="AG52" s="85" t="s">
        <v>176</v>
      </c>
      <c r="AH52" s="85" t="s">
        <v>176</v>
      </c>
      <c r="AI52" s="115" t="s">
        <v>176</v>
      </c>
      <c r="AJ52" s="10">
        <v>0</v>
      </c>
      <c r="AK52" s="130">
        <v>0</v>
      </c>
      <c r="AL52" s="130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</row>
    <row r="53" spans="1:43">
      <c r="A53" s="46" t="s">
        <v>36</v>
      </c>
      <c r="B53" s="44" t="s">
        <v>31</v>
      </c>
      <c r="C53" s="4"/>
      <c r="D53" s="4"/>
      <c r="E53" s="4"/>
      <c r="F53" s="4"/>
      <c r="G53" s="4"/>
      <c r="H53" s="4"/>
      <c r="I53" s="4"/>
      <c r="J53" s="4"/>
      <c r="K53" s="5">
        <v>6.86531</v>
      </c>
      <c r="L53" s="5">
        <v>19.187820000000002</v>
      </c>
      <c r="M53" s="5">
        <v>27.511344999999999</v>
      </c>
      <c r="N53" s="5">
        <v>43.140674000000004</v>
      </c>
      <c r="O53" s="5">
        <v>46.356488999999996</v>
      </c>
      <c r="P53" s="5">
        <v>86.854357999999991</v>
      </c>
      <c r="Q53" s="5">
        <v>182.38163</v>
      </c>
      <c r="R53" s="5">
        <v>186.221023</v>
      </c>
      <c r="S53" s="5">
        <v>467.50633300000004</v>
      </c>
      <c r="T53" s="5">
        <v>400.67397199999994</v>
      </c>
      <c r="U53" s="5">
        <v>700.36439599999994</v>
      </c>
      <c r="V53" s="5">
        <v>724.61969900000008</v>
      </c>
      <c r="W53" s="5">
        <v>705.35880799999995</v>
      </c>
      <c r="X53" s="5">
        <v>747.80300699999998</v>
      </c>
      <c r="Y53" s="5">
        <v>1074.5377558824302</v>
      </c>
      <c r="Z53" s="5">
        <v>1061.3436523553273</v>
      </c>
      <c r="AA53" s="5">
        <v>1030.443515619638</v>
      </c>
      <c r="AB53" s="5">
        <v>1398.0346947090345</v>
      </c>
      <c r="AC53" s="5">
        <v>1418.912964000001</v>
      </c>
      <c r="AD53" s="5">
        <v>1879.2957069999993</v>
      </c>
      <c r="AE53" s="5">
        <v>1642</v>
      </c>
      <c r="AF53" s="99">
        <v>1858.0523390000017</v>
      </c>
      <c r="AG53" s="5">
        <v>1762</v>
      </c>
      <c r="AH53" s="5">
        <v>2172.2960470000035</v>
      </c>
      <c r="AI53" s="10">
        <v>2022.1002020000014</v>
      </c>
      <c r="AJ53" s="10">
        <v>0</v>
      </c>
      <c r="AK53" s="130">
        <v>0</v>
      </c>
      <c r="AL53" s="130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</row>
    <row r="54" spans="1:43">
      <c r="A54" s="46"/>
      <c r="B54" s="44"/>
      <c r="C54" s="4"/>
      <c r="D54" s="4"/>
      <c r="E54" s="4"/>
      <c r="F54" s="4"/>
      <c r="G54" s="4"/>
      <c r="H54" s="4"/>
      <c r="I54" s="4"/>
      <c r="J54" s="4"/>
      <c r="K54" s="5"/>
      <c r="L54" s="5"/>
      <c r="M54" s="5"/>
      <c r="N54" s="5"/>
      <c r="O54" s="5"/>
      <c r="P54" s="5"/>
      <c r="Q54" s="5"/>
      <c r="R54" s="5"/>
      <c r="S54" s="5"/>
      <c r="T54" s="5"/>
      <c r="U54" s="39"/>
      <c r="V54" s="39"/>
      <c r="W54" s="39"/>
      <c r="X54" s="39"/>
      <c r="Y54" s="39"/>
      <c r="Z54" s="39"/>
      <c r="AA54" s="39"/>
      <c r="AB54" s="39"/>
      <c r="AC54" s="39"/>
      <c r="AI54" s="34"/>
      <c r="AJ54" s="10"/>
      <c r="AK54" s="130"/>
      <c r="AL54" s="130"/>
      <c r="AM54" s="5"/>
      <c r="AN54" s="5"/>
      <c r="AO54" s="5"/>
      <c r="AP54" s="5"/>
      <c r="AQ54" s="5"/>
    </row>
    <row r="55" spans="1:43">
      <c r="A55" s="45" t="s">
        <v>37</v>
      </c>
      <c r="B55" s="45" t="s">
        <v>31</v>
      </c>
      <c r="C55" s="7"/>
      <c r="D55" s="7"/>
      <c r="E55" s="7"/>
      <c r="F55" s="7"/>
      <c r="G55" s="7"/>
      <c r="H55" s="7"/>
      <c r="I55" s="7"/>
      <c r="J55" s="7"/>
      <c r="K55" s="7">
        <v>2125.1245370000001</v>
      </c>
      <c r="L55" s="7">
        <v>2946.980161</v>
      </c>
      <c r="M55" s="7">
        <v>4707.9282440000006</v>
      </c>
      <c r="N55" s="7">
        <v>4860.5271899999998</v>
      </c>
      <c r="O55" s="7">
        <v>5389.4417519999997</v>
      </c>
      <c r="P55" s="7">
        <v>5495.5402079999994</v>
      </c>
      <c r="Q55" s="7">
        <v>7892.2749599999997</v>
      </c>
      <c r="R55" s="7">
        <v>7184.2276820000006</v>
      </c>
      <c r="S55" s="7">
        <v>7801.5315889999993</v>
      </c>
      <c r="T55" s="7">
        <v>8594.7109820000005</v>
      </c>
      <c r="U55" s="7">
        <v>10029.042749999999</v>
      </c>
      <c r="V55" s="7">
        <v>9604.25036</v>
      </c>
      <c r="W55" s="7">
        <v>10256.454905000001</v>
      </c>
      <c r="X55" s="7">
        <v>10106.046387</v>
      </c>
      <c r="Y55" s="7">
        <v>10941.054457999999</v>
      </c>
      <c r="Z55" s="7">
        <v>11720.858695999999</v>
      </c>
      <c r="AA55" s="7">
        <v>16022.250389999997</v>
      </c>
      <c r="AB55" s="7">
        <v>16353.495315</v>
      </c>
      <c r="AC55" s="7">
        <v>17146.594062</v>
      </c>
      <c r="AD55" s="7">
        <v>18428.449322</v>
      </c>
      <c r="AE55" s="7">
        <v>18870.404289999999</v>
      </c>
      <c r="AF55" s="7">
        <v>19092</v>
      </c>
      <c r="AG55" s="7">
        <v>22927.696597999999</v>
      </c>
      <c r="AH55" s="7">
        <v>24221.090132000001</v>
      </c>
      <c r="AI55" s="116">
        <f>AI56+AI57</f>
        <v>22399.607742</v>
      </c>
      <c r="AJ55" s="10">
        <v>0</v>
      </c>
      <c r="AK55" s="130">
        <v>0</v>
      </c>
      <c r="AL55" s="130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</row>
    <row r="56" spans="1:43">
      <c r="A56" s="46" t="s">
        <v>3</v>
      </c>
      <c r="B56" s="44" t="s">
        <v>31</v>
      </c>
      <c r="C56" s="4"/>
      <c r="D56" s="4"/>
      <c r="E56" s="4"/>
      <c r="F56" s="4"/>
      <c r="G56" s="4"/>
      <c r="H56" s="4"/>
      <c r="I56" s="4"/>
      <c r="J56" s="4"/>
      <c r="K56" s="5">
        <v>124.829527</v>
      </c>
      <c r="L56" s="5">
        <v>327.942183</v>
      </c>
      <c r="M56" s="5">
        <v>638.62160000000006</v>
      </c>
      <c r="N56" s="5">
        <v>804.32127099999991</v>
      </c>
      <c r="O56" s="5">
        <v>948.80939699999999</v>
      </c>
      <c r="P56" s="5">
        <v>918.074253</v>
      </c>
      <c r="Q56" s="5">
        <v>1375.9695850000001</v>
      </c>
      <c r="R56" s="5">
        <v>1162.1003490000001</v>
      </c>
      <c r="S56" s="5">
        <v>1190.3390449999999</v>
      </c>
      <c r="T56" s="5">
        <v>1164.453931</v>
      </c>
      <c r="U56" s="5">
        <v>1335.2766649999999</v>
      </c>
      <c r="V56" s="5">
        <v>1226.4039</v>
      </c>
      <c r="W56" s="5">
        <v>1217.607571</v>
      </c>
      <c r="X56" s="5">
        <v>1177.8552490000002</v>
      </c>
      <c r="Y56" s="5">
        <v>1207.275596</v>
      </c>
      <c r="Z56" s="5">
        <v>1274.3179149999999</v>
      </c>
      <c r="AA56" s="5">
        <v>3436.2964759999995</v>
      </c>
      <c r="AB56" s="5">
        <v>4240.3323700000001</v>
      </c>
      <c r="AC56" s="5">
        <v>4152.8242170000003</v>
      </c>
      <c r="AD56" s="5">
        <v>4473.8041539999995</v>
      </c>
      <c r="AE56" s="5">
        <v>4483.6573150000004</v>
      </c>
      <c r="AF56" s="19">
        <v>4427</v>
      </c>
      <c r="AG56" s="19">
        <v>1647.221585</v>
      </c>
      <c r="AH56" s="19">
        <v>5184.9835860000003</v>
      </c>
      <c r="AI56" s="117">
        <v>4235.4357319999999</v>
      </c>
      <c r="AJ56" s="10">
        <v>0</v>
      </c>
      <c r="AK56" s="130">
        <v>0</v>
      </c>
      <c r="AL56" s="130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</row>
    <row r="57" spans="1:43">
      <c r="A57" s="46" t="s">
        <v>32</v>
      </c>
      <c r="B57" s="44" t="s">
        <v>31</v>
      </c>
      <c r="C57" s="4"/>
      <c r="D57" s="4"/>
      <c r="E57" s="4"/>
      <c r="F57" s="4"/>
      <c r="G57" s="4"/>
      <c r="H57" s="4"/>
      <c r="I57" s="4"/>
      <c r="J57" s="4"/>
      <c r="K57" s="5">
        <v>2000.2950100000003</v>
      </c>
      <c r="L57" s="5">
        <v>2619.0379779999998</v>
      </c>
      <c r="M57" s="5">
        <v>4069.3066440000002</v>
      </c>
      <c r="N57" s="5">
        <v>4056.205919</v>
      </c>
      <c r="O57" s="5">
        <v>4440.6323549999997</v>
      </c>
      <c r="P57" s="5">
        <v>4577.4659549999997</v>
      </c>
      <c r="Q57" s="5">
        <v>6516.3053749999999</v>
      </c>
      <c r="R57" s="5">
        <v>6022.1273330000004</v>
      </c>
      <c r="S57" s="5">
        <v>6611.1925439999995</v>
      </c>
      <c r="T57" s="5">
        <v>7430.2570509999996</v>
      </c>
      <c r="U57" s="5">
        <v>8693.7660849999993</v>
      </c>
      <c r="V57" s="5">
        <v>8377.8464600000007</v>
      </c>
      <c r="W57" s="5">
        <v>9038.847334</v>
      </c>
      <c r="X57" s="5">
        <v>8928.1911380000001</v>
      </c>
      <c r="Y57" s="5">
        <v>9733.7788619999992</v>
      </c>
      <c r="Z57" s="5">
        <v>10446.540781</v>
      </c>
      <c r="AA57" s="5">
        <v>12585.953913999998</v>
      </c>
      <c r="AB57" s="5">
        <v>12113.162945</v>
      </c>
      <c r="AC57" s="5">
        <v>12993.769845000001</v>
      </c>
      <c r="AD57" s="5">
        <v>13954.645168000001</v>
      </c>
      <c r="AE57" s="5">
        <v>14386.746974999998</v>
      </c>
      <c r="AF57" s="17">
        <v>14665</v>
      </c>
      <c r="AG57" s="5">
        <v>21280</v>
      </c>
      <c r="AH57" s="5">
        <v>19036.106546000003</v>
      </c>
      <c r="AI57" s="117">
        <v>18164.172009999998</v>
      </c>
      <c r="AJ57" s="10">
        <v>0</v>
      </c>
      <c r="AK57" s="130">
        <v>0</v>
      </c>
      <c r="AL57" s="130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</row>
    <row r="58" spans="1:43">
      <c r="A58" s="46"/>
      <c r="B58" s="4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I58" s="34"/>
      <c r="AJ58" s="34"/>
      <c r="AK58" s="34"/>
      <c r="AL58" s="34"/>
      <c r="AP58" s="5"/>
      <c r="AQ58" s="5"/>
    </row>
    <row r="59" spans="1:43">
      <c r="A59" s="45" t="s">
        <v>44</v>
      </c>
      <c r="B59" s="45" t="s">
        <v>31</v>
      </c>
      <c r="C59" s="7"/>
      <c r="D59" s="7"/>
      <c r="E59" s="7"/>
      <c r="F59" s="7"/>
      <c r="G59" s="7"/>
      <c r="H59" s="7"/>
      <c r="I59" s="7"/>
      <c r="J59" s="7"/>
      <c r="K59" s="7">
        <v>54420</v>
      </c>
      <c r="L59" s="7">
        <v>51831</v>
      </c>
      <c r="M59" s="7">
        <v>95981</v>
      </c>
      <c r="N59" s="7">
        <v>91116</v>
      </c>
      <c r="O59" s="7">
        <v>96442</v>
      </c>
      <c r="P59" s="7">
        <v>74599</v>
      </c>
      <c r="Q59" s="7">
        <v>120770.16101</v>
      </c>
      <c r="R59" s="7">
        <v>114070.83899000002</v>
      </c>
      <c r="S59" s="7">
        <v>123250</v>
      </c>
      <c r="T59" s="7">
        <v>137763.71937000001</v>
      </c>
      <c r="U59" s="7">
        <v>168858</v>
      </c>
      <c r="V59" s="7">
        <v>171689.93766</v>
      </c>
      <c r="W59" s="7">
        <v>169600.49629000001</v>
      </c>
      <c r="X59" s="7">
        <v>160120</v>
      </c>
      <c r="Y59" s="7">
        <v>168525</v>
      </c>
      <c r="Z59" s="7">
        <v>200242</v>
      </c>
      <c r="AA59" s="7">
        <v>195932</v>
      </c>
      <c r="AB59" s="7">
        <v>199550</v>
      </c>
      <c r="AC59" s="7">
        <v>197115</v>
      </c>
      <c r="AD59" s="7">
        <v>203282.65299</v>
      </c>
      <c r="AE59" s="7">
        <v>235506</v>
      </c>
      <c r="AF59" s="7">
        <v>236546</v>
      </c>
      <c r="AG59" s="106">
        <v>281.10000000000002</v>
      </c>
      <c r="AH59" s="106">
        <v>296.52862972999998</v>
      </c>
      <c r="AI59" s="120">
        <v>296.65699999999998</v>
      </c>
      <c r="AJ59" s="120">
        <v>312.50396017646335</v>
      </c>
      <c r="AK59" s="133">
        <v>325.80299616705173</v>
      </c>
      <c r="AL59" s="133">
        <v>331.8</v>
      </c>
      <c r="AM59" s="173">
        <v>250.8</v>
      </c>
      <c r="AN59" s="106">
        <v>-21.3</v>
      </c>
      <c r="AO59" s="106">
        <v>185.67973399744886</v>
      </c>
      <c r="AP59" s="106">
        <v>248.51526444999993</v>
      </c>
      <c r="AQ59" s="106">
        <v>154.83875771074995</v>
      </c>
    </row>
    <row r="60" spans="1:43">
      <c r="A60" s="46"/>
      <c r="B60" s="44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I60" s="34"/>
      <c r="AJ60" s="34"/>
      <c r="AK60" s="34"/>
      <c r="AL60" s="34"/>
      <c r="AM60" s="174"/>
      <c r="AN60" s="174"/>
      <c r="AO60" s="19"/>
      <c r="AP60" s="19"/>
      <c r="AQ60" s="19"/>
    </row>
    <row r="61" spans="1:43">
      <c r="A61" s="44" t="s">
        <v>45</v>
      </c>
      <c r="B61" s="44" t="s">
        <v>0</v>
      </c>
      <c r="C61" s="4"/>
      <c r="D61" s="4"/>
      <c r="E61" s="4"/>
      <c r="F61" s="4"/>
      <c r="G61" s="4"/>
      <c r="H61" s="4"/>
      <c r="I61" s="4"/>
      <c r="J61" s="4"/>
      <c r="K61" s="8">
        <v>0.23139659364627549</v>
      </c>
      <c r="L61" s="8">
        <v>0.33944513793835818</v>
      </c>
      <c r="M61" s="8">
        <v>0.4628720346943388</v>
      </c>
      <c r="N61" s="8">
        <v>0.45023335828921046</v>
      </c>
      <c r="O61" s="8">
        <v>0.58519215048935969</v>
      </c>
      <c r="P61" s="8">
        <v>0.55313518158295472</v>
      </c>
      <c r="Q61" s="8">
        <v>0.68829529279297497</v>
      </c>
      <c r="R61" s="8">
        <v>0.64764005022280402</v>
      </c>
      <c r="S61" s="8">
        <v>0.6230035735772308</v>
      </c>
      <c r="T61" s="8">
        <v>0.6578991102748516</v>
      </c>
      <c r="U61" s="8">
        <v>0.75634932951187761</v>
      </c>
      <c r="V61" s="8">
        <v>0.71176202252516663</v>
      </c>
      <c r="W61" s="8">
        <v>0.86188318973039135</v>
      </c>
      <c r="X61" s="8">
        <v>0.76632015471518899</v>
      </c>
      <c r="Y61" s="8">
        <v>0.79199532807748751</v>
      </c>
      <c r="Z61" s="8">
        <v>0.80000625100382028</v>
      </c>
      <c r="AA61" s="8">
        <v>0.88768686125901186</v>
      </c>
      <c r="AB61" s="8">
        <v>0.80058104206502267</v>
      </c>
      <c r="AC61" s="8">
        <v>0.752</v>
      </c>
      <c r="AD61" s="89">
        <v>0.76996811443572644</v>
      </c>
      <c r="AE61" s="95">
        <v>0.84299999999999997</v>
      </c>
      <c r="AF61" s="89">
        <v>0.76200000000000001</v>
      </c>
      <c r="AG61" s="88">
        <v>0.84653784971508916</v>
      </c>
      <c r="AH61" s="88">
        <v>0.83551700101233528</v>
      </c>
      <c r="AI61" s="15">
        <v>0.78600000000000003</v>
      </c>
      <c r="AJ61" s="15">
        <v>0.84399999999999997</v>
      </c>
      <c r="AK61" s="132">
        <v>0.98777154748870499</v>
      </c>
      <c r="AL61" s="132">
        <v>0.85160584688674024</v>
      </c>
      <c r="AM61" s="104">
        <v>0.67151641883182089</v>
      </c>
      <c r="AN61" s="104">
        <v>0.22115773041880971</v>
      </c>
      <c r="AO61" s="104">
        <v>0.83162306155248589</v>
      </c>
      <c r="AP61" s="104">
        <v>0.79500000000000004</v>
      </c>
      <c r="AQ61" s="104">
        <v>0.70804751041007552</v>
      </c>
    </row>
    <row r="62" spans="1:43">
      <c r="A62" s="44" t="s">
        <v>46</v>
      </c>
      <c r="B62" s="44" t="s">
        <v>0</v>
      </c>
      <c r="C62" s="4"/>
      <c r="D62" s="4"/>
      <c r="E62" s="4"/>
      <c r="F62" s="4"/>
      <c r="G62" s="4"/>
      <c r="H62" s="4"/>
      <c r="I62" s="4"/>
      <c r="J62" s="4"/>
      <c r="K62" s="8">
        <v>0.71309984433227858</v>
      </c>
      <c r="L62" s="8">
        <v>0.5762790472041267</v>
      </c>
      <c r="M62" s="8">
        <v>0.45787998215234937</v>
      </c>
      <c r="N62" s="8">
        <v>0.36802420950343684</v>
      </c>
      <c r="O62" s="8">
        <v>0.31422340143818783</v>
      </c>
      <c r="P62" s="8">
        <v>0.25764478336702579</v>
      </c>
      <c r="Q62" s="8">
        <v>0.20085839269739925</v>
      </c>
      <c r="R62" s="8">
        <v>0.15325123214017411</v>
      </c>
      <c r="S62" s="8">
        <v>0.1246433248477995</v>
      </c>
      <c r="T62" s="8">
        <v>9.4655411065319495E-2</v>
      </c>
      <c r="U62" s="8">
        <v>6.7909222387817936E-2</v>
      </c>
      <c r="V62" s="8">
        <v>4.2638277289697379E-2</v>
      </c>
      <c r="W62" s="8">
        <v>2.5390897185037509E-2</v>
      </c>
      <c r="X62" s="8">
        <v>1.3345769861789147E-2</v>
      </c>
      <c r="Y62" s="8">
        <v>5.3091322171390232E-3</v>
      </c>
      <c r="Z62" s="8">
        <v>6.6483148764096001E-4</v>
      </c>
      <c r="AA62" s="8">
        <v>-7.9321662882492205E-7</v>
      </c>
      <c r="AB62" s="8">
        <v>0</v>
      </c>
      <c r="AC62" s="8">
        <v>0</v>
      </c>
      <c r="AD62" s="89">
        <v>0</v>
      </c>
      <c r="AE62" s="89">
        <v>0</v>
      </c>
      <c r="AF62" s="89">
        <v>0</v>
      </c>
      <c r="AG62" s="89">
        <v>0</v>
      </c>
      <c r="AH62" s="89">
        <v>0</v>
      </c>
      <c r="AI62" s="118">
        <v>0</v>
      </c>
      <c r="AJ62" s="118">
        <v>0</v>
      </c>
      <c r="AK62" s="118">
        <v>0</v>
      </c>
      <c r="AL62" s="118">
        <v>0</v>
      </c>
      <c r="AM62" s="175">
        <v>0</v>
      </c>
      <c r="AN62" s="88">
        <v>0</v>
      </c>
      <c r="AO62" s="175">
        <v>0</v>
      </c>
      <c r="AP62" s="175">
        <v>0</v>
      </c>
      <c r="AQ62" s="175">
        <v>0</v>
      </c>
    </row>
    <row r="63" spans="1:43">
      <c r="A63" s="20"/>
      <c r="B63" s="20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AI63" s="34"/>
      <c r="AJ63" s="34"/>
      <c r="AK63" s="34"/>
      <c r="AL63" s="34"/>
    </row>
    <row r="64" spans="1:43">
      <c r="A64" s="41" t="s">
        <v>47</v>
      </c>
      <c r="B64" s="41" t="s">
        <v>6</v>
      </c>
      <c r="C64" s="21" t="s">
        <v>7</v>
      </c>
      <c r="D64" s="21" t="s">
        <v>8</v>
      </c>
      <c r="E64" s="21" t="s">
        <v>9</v>
      </c>
      <c r="F64" s="21" t="s">
        <v>10</v>
      </c>
      <c r="G64" s="21" t="s">
        <v>11</v>
      </c>
      <c r="H64" s="21" t="s">
        <v>12</v>
      </c>
      <c r="I64" s="21" t="s">
        <v>13</v>
      </c>
      <c r="J64" s="21" t="s">
        <v>14</v>
      </c>
      <c r="K64" s="21" t="s">
        <v>15</v>
      </c>
      <c r="L64" s="21" t="s">
        <v>16</v>
      </c>
      <c r="M64" s="21" t="s">
        <v>17</v>
      </c>
      <c r="N64" s="21" t="s">
        <v>18</v>
      </c>
      <c r="O64" s="21" t="s">
        <v>19</v>
      </c>
      <c r="P64" s="21" t="s">
        <v>20</v>
      </c>
      <c r="Q64" s="21" t="s">
        <v>21</v>
      </c>
      <c r="R64" s="21" t="s">
        <v>22</v>
      </c>
      <c r="S64" s="21" t="s">
        <v>23</v>
      </c>
      <c r="T64" s="21" t="s">
        <v>24</v>
      </c>
      <c r="U64" s="21" t="s">
        <v>25</v>
      </c>
      <c r="V64" s="21" t="s">
        <v>26</v>
      </c>
      <c r="W64" s="21" t="s">
        <v>27</v>
      </c>
      <c r="X64" s="21" t="s">
        <v>155</v>
      </c>
      <c r="Y64" s="21" t="s">
        <v>159</v>
      </c>
      <c r="Z64" s="21" t="s">
        <v>163</v>
      </c>
      <c r="AA64" s="21" t="s">
        <v>179</v>
      </c>
      <c r="AB64" s="21" t="s">
        <v>178</v>
      </c>
      <c r="AC64" s="21" t="s">
        <v>180</v>
      </c>
      <c r="AD64" s="21" t="s">
        <v>187</v>
      </c>
      <c r="AE64" s="21" t="s">
        <v>192</v>
      </c>
      <c r="AF64" s="21" t="s">
        <v>195</v>
      </c>
      <c r="AG64" s="21" t="s">
        <v>197</v>
      </c>
      <c r="AH64" s="21" t="s">
        <v>198</v>
      </c>
      <c r="AI64" s="21" t="s">
        <v>200</v>
      </c>
      <c r="AJ64" s="21" t="s">
        <v>201</v>
      </c>
      <c r="AK64" s="21" t="s">
        <v>207</v>
      </c>
      <c r="AL64" s="21" t="s">
        <v>208</v>
      </c>
      <c r="AM64" s="21" t="s">
        <v>210</v>
      </c>
      <c r="AN64" s="192" t="s">
        <v>212</v>
      </c>
      <c r="AO64" s="222" t="s">
        <v>213</v>
      </c>
      <c r="AP64" s="222" t="s">
        <v>214</v>
      </c>
      <c r="AQ64" s="222" t="s">
        <v>215</v>
      </c>
    </row>
    <row r="65" spans="1:55">
      <c r="A65" s="20"/>
      <c r="B65" s="20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AI65" s="34"/>
      <c r="AJ65" s="34"/>
      <c r="AK65" s="34"/>
      <c r="AL65" s="34"/>
    </row>
    <row r="66" spans="1:55">
      <c r="A66" s="30" t="s">
        <v>48</v>
      </c>
      <c r="B66" s="30" t="s">
        <v>49</v>
      </c>
      <c r="C66" s="62" t="s">
        <v>2</v>
      </c>
      <c r="D66" s="62" t="s">
        <v>2</v>
      </c>
      <c r="E66" s="62" t="s">
        <v>2</v>
      </c>
      <c r="F66" s="62" t="s">
        <v>2</v>
      </c>
      <c r="G66" s="62">
        <v>225.88040825279998</v>
      </c>
      <c r="H66" s="62">
        <v>238.19218864519996</v>
      </c>
      <c r="I66" s="62">
        <v>219.64359415040002</v>
      </c>
      <c r="J66" s="62">
        <v>230.24163992239994</v>
      </c>
      <c r="K66" s="62">
        <v>239.19744611103499</v>
      </c>
      <c r="L66" s="62">
        <v>215.748262557733</v>
      </c>
      <c r="M66" s="62">
        <v>266.71898134454716</v>
      </c>
      <c r="N66" s="62">
        <v>286.31828636603416</v>
      </c>
      <c r="O66" s="62">
        <v>264.22655755864781</v>
      </c>
      <c r="P66" s="62">
        <v>236.35903170899667</v>
      </c>
      <c r="Q66" s="62">
        <v>306.78921269268477</v>
      </c>
      <c r="R66" s="62">
        <v>343.66251349159239</v>
      </c>
      <c r="S66" s="62">
        <v>371.25651267805057</v>
      </c>
      <c r="T66" s="62">
        <v>392.13094841496184</v>
      </c>
      <c r="U66" s="62">
        <v>445.80295040136326</v>
      </c>
      <c r="V66" s="62">
        <v>445.30878826565777</v>
      </c>
      <c r="W66" s="62">
        <v>409.30433941386258</v>
      </c>
      <c r="X66" s="62">
        <v>420.47887215961731</v>
      </c>
      <c r="Y66" s="62">
        <v>430.51072619335605</v>
      </c>
      <c r="Z66" s="77">
        <v>453.98413263000003</v>
      </c>
      <c r="AA66" s="77">
        <v>430.85917634026788</v>
      </c>
      <c r="AB66" s="77">
        <v>464.82110424491594</v>
      </c>
      <c r="AC66" s="77">
        <v>500.44524457307722</v>
      </c>
      <c r="AD66" s="77">
        <f>AD70+AD67</f>
        <v>511.93691286691188</v>
      </c>
      <c r="AE66" s="77">
        <v>507.7</v>
      </c>
      <c r="AF66" s="77">
        <v>552.39781440640104</v>
      </c>
      <c r="AG66" s="100">
        <v>588.39544116546642</v>
      </c>
      <c r="AH66" s="77">
        <v>627.83376909595904</v>
      </c>
      <c r="AI66" s="62">
        <v>626.32258287108721</v>
      </c>
      <c r="AJ66" s="62">
        <v>684.30559187290396</v>
      </c>
      <c r="AK66" s="134">
        <v>633.72003459865789</v>
      </c>
      <c r="AL66" s="134">
        <v>666.8</v>
      </c>
      <c r="AM66" s="77">
        <v>629.20000000000005</v>
      </c>
      <c r="AN66" s="199">
        <v>321.74570558059389</v>
      </c>
      <c r="AO66" s="199">
        <v>450.4100162852377</v>
      </c>
      <c r="AP66" s="199">
        <v>558.67933520277541</v>
      </c>
      <c r="AQ66" s="199">
        <v>441.95867375652972</v>
      </c>
    </row>
    <row r="67" spans="1:55">
      <c r="A67" s="63" t="s">
        <v>3</v>
      </c>
      <c r="B67" s="30" t="s">
        <v>49</v>
      </c>
      <c r="C67" s="62" t="s">
        <v>2</v>
      </c>
      <c r="D67" s="62" t="s">
        <v>2</v>
      </c>
      <c r="E67" s="62" t="s">
        <v>2</v>
      </c>
      <c r="F67" s="62" t="s">
        <v>2</v>
      </c>
      <c r="G67" s="62">
        <v>37.476747712800005</v>
      </c>
      <c r="H67" s="62">
        <v>33.593027965200008</v>
      </c>
      <c r="I67" s="62">
        <v>33.555256310400004</v>
      </c>
      <c r="J67" s="62">
        <v>29.487302222400004</v>
      </c>
      <c r="K67" s="62">
        <v>26.066375690000001</v>
      </c>
      <c r="L67" s="62">
        <v>31.307127430000001</v>
      </c>
      <c r="M67" s="62">
        <v>33.832999999999998</v>
      </c>
      <c r="N67" s="62">
        <v>33.364765167199998</v>
      </c>
      <c r="O67" s="62">
        <v>24.507263860000002</v>
      </c>
      <c r="P67" s="62">
        <v>22.782101130000001</v>
      </c>
      <c r="Q67" s="62">
        <v>24.570341859999999</v>
      </c>
      <c r="R67" s="62">
        <v>23.947308900000003</v>
      </c>
      <c r="S67" s="62">
        <v>23.697566169999998</v>
      </c>
      <c r="T67" s="62">
        <v>28.76176722605749</v>
      </c>
      <c r="U67" s="62">
        <v>27.173558835440002</v>
      </c>
      <c r="V67" s="62">
        <v>28.616974520000003</v>
      </c>
      <c r="W67" s="62">
        <v>22.334085230000003</v>
      </c>
      <c r="X67" s="62">
        <v>25.669446739225521</v>
      </c>
      <c r="Y67" s="62">
        <v>25.483922250000003</v>
      </c>
      <c r="Z67" s="62">
        <v>25.023881150000001</v>
      </c>
      <c r="AA67" s="62">
        <v>12.3312639</v>
      </c>
      <c r="AB67" s="62">
        <v>13.515726399999998</v>
      </c>
      <c r="AC67" s="62">
        <v>28.265941568760912</v>
      </c>
      <c r="AD67" s="62">
        <f>AD68+AD69</f>
        <v>29.793905597414703</v>
      </c>
      <c r="AE67" s="62">
        <v>28.3</v>
      </c>
      <c r="AF67" s="100">
        <v>30.165321113943278</v>
      </c>
      <c r="AG67" s="100">
        <v>33.9</v>
      </c>
      <c r="AH67" s="100">
        <v>36.385891794258661</v>
      </c>
      <c r="AI67" s="121">
        <v>42.891772649999993</v>
      </c>
      <c r="AJ67" s="121">
        <v>0</v>
      </c>
      <c r="AK67" s="135">
        <v>0</v>
      </c>
      <c r="AL67" s="13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</row>
    <row r="68" spans="1:55">
      <c r="A68" s="64" t="s">
        <v>50</v>
      </c>
      <c r="B68" s="58" t="s">
        <v>49</v>
      </c>
      <c r="C68" s="65" t="s">
        <v>2</v>
      </c>
      <c r="D68" s="65" t="s">
        <v>2</v>
      </c>
      <c r="E68" s="65" t="s">
        <v>2</v>
      </c>
      <c r="F68" s="65" t="s">
        <v>2</v>
      </c>
      <c r="G68" s="65">
        <v>37.476747712800005</v>
      </c>
      <c r="H68" s="65">
        <v>33.593027965200008</v>
      </c>
      <c r="I68" s="65">
        <v>33.555256310400004</v>
      </c>
      <c r="J68" s="65">
        <v>29.487302222400004</v>
      </c>
      <c r="K68" s="66">
        <v>24.613237290000001</v>
      </c>
      <c r="L68" s="66">
        <v>29.479023120000001</v>
      </c>
      <c r="M68" s="66">
        <v>32.046999999999997</v>
      </c>
      <c r="N68" s="66">
        <v>31.321834897199999</v>
      </c>
      <c r="O68" s="66">
        <v>23.19615967</v>
      </c>
      <c r="P68" s="66">
        <v>21.45747678</v>
      </c>
      <c r="Q68" s="66">
        <v>23.170667609999999</v>
      </c>
      <c r="R68" s="66">
        <v>22.515501610000001</v>
      </c>
      <c r="S68" s="66">
        <v>22.387238189999998</v>
      </c>
      <c r="T68" s="66">
        <v>27.166473909641997</v>
      </c>
      <c r="U68" s="66">
        <v>25.625329225440002</v>
      </c>
      <c r="V68" s="66">
        <v>26.893173600000004</v>
      </c>
      <c r="W68" s="66">
        <v>21.195744670000003</v>
      </c>
      <c r="X68" s="66">
        <v>24.219864229999999</v>
      </c>
      <c r="Y68" s="66">
        <v>24.104469100000003</v>
      </c>
      <c r="Z68" s="78">
        <v>23.538549760000002</v>
      </c>
      <c r="AA68" s="78">
        <v>11.67501159</v>
      </c>
      <c r="AB68" s="78">
        <v>12.787755109999999</v>
      </c>
      <c r="AC68" s="78">
        <v>26.660187280000002</v>
      </c>
      <c r="AD68" s="78">
        <f>SUM('[1]Dados (mensal)'!$CG$112:$CI$112)</f>
        <v>28.030423159999998</v>
      </c>
      <c r="AE68" s="78">
        <v>27.1</v>
      </c>
      <c r="AF68" s="101">
        <v>28.088057289999998</v>
      </c>
      <c r="AG68" s="107">
        <v>32</v>
      </c>
      <c r="AH68" s="101">
        <v>34.249591170000002</v>
      </c>
      <c r="AI68" s="122">
        <v>40.491132289999996</v>
      </c>
      <c r="AJ68" s="121">
        <v>0</v>
      </c>
      <c r="AK68" s="135">
        <v>0</v>
      </c>
      <c r="AL68" s="13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</row>
    <row r="69" spans="1:55">
      <c r="A69" s="64" t="s">
        <v>51</v>
      </c>
      <c r="B69" s="58" t="s">
        <v>49</v>
      </c>
      <c r="C69" s="65" t="s">
        <v>2</v>
      </c>
      <c r="D69" s="65" t="s">
        <v>2</v>
      </c>
      <c r="E69" s="65" t="s">
        <v>2</v>
      </c>
      <c r="F69" s="65" t="s">
        <v>2</v>
      </c>
      <c r="G69" s="65">
        <v>0</v>
      </c>
      <c r="H69" s="65">
        <v>0</v>
      </c>
      <c r="I69" s="65">
        <v>0</v>
      </c>
      <c r="J69" s="65">
        <v>0</v>
      </c>
      <c r="K69" s="66">
        <v>1.4531384000000001</v>
      </c>
      <c r="L69" s="66">
        <v>1.8281043099999996</v>
      </c>
      <c r="M69" s="66">
        <v>1.786</v>
      </c>
      <c r="N69" s="66">
        <v>2.0429302700000003</v>
      </c>
      <c r="O69" s="66">
        <v>1.31110419</v>
      </c>
      <c r="P69" s="66">
        <v>1.3246243499999999</v>
      </c>
      <c r="Q69" s="66">
        <v>1.3996742500000001</v>
      </c>
      <c r="R69" s="66">
        <v>1.4318072900000001</v>
      </c>
      <c r="S69" s="66">
        <v>1.3103279800000007</v>
      </c>
      <c r="T69" s="66">
        <v>1.5952933164154919</v>
      </c>
      <c r="U69" s="66">
        <v>1.5482296099999999</v>
      </c>
      <c r="V69" s="66">
        <v>1.72380092</v>
      </c>
      <c r="W69" s="66">
        <v>1.1383405600000001</v>
      </c>
      <c r="X69" s="66">
        <v>1.4495825092255201</v>
      </c>
      <c r="Y69" s="66">
        <v>1.37945315</v>
      </c>
      <c r="Z69" s="78">
        <v>1.48533139</v>
      </c>
      <c r="AA69" s="78">
        <v>0.65625230999999995</v>
      </c>
      <c r="AB69" s="78">
        <v>0.72797129000000005</v>
      </c>
      <c r="AC69" s="78">
        <v>1.6057542887609098</v>
      </c>
      <c r="AD69" s="78">
        <f>SUM('[1]Dados (mensal)'!$CG$113:$CI$113)</f>
        <v>1.7634824374147047</v>
      </c>
      <c r="AE69" s="78">
        <v>1.2</v>
      </c>
      <c r="AF69" s="78">
        <v>2.0772638239432801</v>
      </c>
      <c r="AG69" s="78">
        <v>1.9</v>
      </c>
      <c r="AH69" s="78">
        <v>2.1363006242586597</v>
      </c>
      <c r="AI69" s="66">
        <v>2.4006403599999997</v>
      </c>
      <c r="AJ69" s="121">
        <v>0</v>
      </c>
      <c r="AK69" s="135">
        <v>0</v>
      </c>
      <c r="AL69" s="135">
        <v>0</v>
      </c>
      <c r="AM69" s="5">
        <v>0</v>
      </c>
      <c r="AN69" s="5">
        <v>0</v>
      </c>
      <c r="AO69" s="5">
        <v>0</v>
      </c>
      <c r="AP69" s="5">
        <v>0</v>
      </c>
      <c r="AQ69" s="5">
        <v>0</v>
      </c>
    </row>
    <row r="70" spans="1:55">
      <c r="A70" s="63" t="s">
        <v>4</v>
      </c>
      <c r="B70" s="30" t="s">
        <v>49</v>
      </c>
      <c r="C70" s="62" t="s">
        <v>2</v>
      </c>
      <c r="D70" s="62" t="s">
        <v>2</v>
      </c>
      <c r="E70" s="62" t="s">
        <v>2</v>
      </c>
      <c r="F70" s="62" t="s">
        <v>2</v>
      </c>
      <c r="G70" s="62">
        <v>188.40366053999998</v>
      </c>
      <c r="H70" s="62">
        <v>204.59916067999995</v>
      </c>
      <c r="I70" s="62">
        <v>186.08833784000001</v>
      </c>
      <c r="J70" s="62">
        <v>200.75433769999992</v>
      </c>
      <c r="K70" s="62">
        <v>213.13107042103499</v>
      </c>
      <c r="L70" s="62">
        <v>184.44113512773299</v>
      </c>
      <c r="M70" s="62">
        <v>232.88598134454716</v>
      </c>
      <c r="N70" s="62">
        <v>252.95352119883415</v>
      </c>
      <c r="O70" s="62">
        <v>239.71929369864782</v>
      </c>
      <c r="P70" s="62">
        <v>213.57693057899667</v>
      </c>
      <c r="Q70" s="62">
        <v>282.21887083268479</v>
      </c>
      <c r="R70" s="62">
        <v>319.7152045915924</v>
      </c>
      <c r="S70" s="62">
        <v>347.55894650805055</v>
      </c>
      <c r="T70" s="62">
        <v>363.36918118890435</v>
      </c>
      <c r="U70" s="62">
        <v>418.62939156592324</v>
      </c>
      <c r="V70" s="62">
        <v>416.69181374565778</v>
      </c>
      <c r="W70" s="62">
        <v>386.97025418386255</v>
      </c>
      <c r="X70" s="62">
        <v>394.80942542039179</v>
      </c>
      <c r="Y70" s="62">
        <v>405.02680394335607</v>
      </c>
      <c r="Z70" s="62">
        <v>428.96025148000001</v>
      </c>
      <c r="AA70" s="62">
        <v>418.52791244026787</v>
      </c>
      <c r="AB70" s="62">
        <v>451.30537784491594</v>
      </c>
      <c r="AC70" s="62">
        <v>472.17930300431635</v>
      </c>
      <c r="AD70" s="62">
        <f>AD71+AD72</f>
        <v>482.14300726949716</v>
      </c>
      <c r="AE70" s="62">
        <v>479.4</v>
      </c>
      <c r="AF70" s="62">
        <v>522.23249329245778</v>
      </c>
      <c r="AG70" s="62">
        <v>554.49544116546645</v>
      </c>
      <c r="AH70" s="62">
        <v>591.44787730170037</v>
      </c>
      <c r="AI70" s="62">
        <v>583.4308102210872</v>
      </c>
      <c r="AJ70" s="121">
        <v>0</v>
      </c>
      <c r="AK70" s="135">
        <v>0</v>
      </c>
      <c r="AL70" s="135">
        <v>0</v>
      </c>
      <c r="AM70" s="5">
        <v>0</v>
      </c>
      <c r="AN70" s="5">
        <v>0</v>
      </c>
      <c r="AO70" s="5">
        <v>0</v>
      </c>
      <c r="AP70" s="5">
        <v>0</v>
      </c>
      <c r="AQ70" s="5">
        <v>0</v>
      </c>
    </row>
    <row r="71" spans="1:55">
      <c r="A71" s="67" t="s">
        <v>53</v>
      </c>
      <c r="B71" s="58" t="s">
        <v>49</v>
      </c>
      <c r="C71" s="65" t="s">
        <v>2</v>
      </c>
      <c r="D71" s="65" t="s">
        <v>2</v>
      </c>
      <c r="E71" s="65" t="s">
        <v>2</v>
      </c>
      <c r="F71" s="65" t="s">
        <v>2</v>
      </c>
      <c r="G71" s="65">
        <v>146.88562753999997</v>
      </c>
      <c r="H71" s="65">
        <v>150.27438667999996</v>
      </c>
      <c r="I71" s="65">
        <v>143.67425184000001</v>
      </c>
      <c r="J71" s="65">
        <v>143.32260869999993</v>
      </c>
      <c r="K71" s="65">
        <v>157.90676758103498</v>
      </c>
      <c r="L71" s="65">
        <v>140.64567996773297</v>
      </c>
      <c r="M71" s="65">
        <v>173.08698134454716</v>
      </c>
      <c r="N71" s="65">
        <v>174.33844334883418</v>
      </c>
      <c r="O71" s="65">
        <v>169.70552263864781</v>
      </c>
      <c r="P71" s="65">
        <v>175.96466407899666</v>
      </c>
      <c r="Q71" s="65">
        <v>219.4319738326848</v>
      </c>
      <c r="R71" s="65">
        <v>226.9392985915924</v>
      </c>
      <c r="S71" s="65">
        <v>272.82361450805058</v>
      </c>
      <c r="T71" s="65">
        <v>286.48413218890437</v>
      </c>
      <c r="U71" s="65">
        <v>316.42936156592327</v>
      </c>
      <c r="V71" s="65">
        <v>321.63663974565782</v>
      </c>
      <c r="W71" s="65">
        <v>307.76904618386254</v>
      </c>
      <c r="X71" s="65">
        <v>316.0494254203918</v>
      </c>
      <c r="Y71" s="65">
        <v>305.09280394335605</v>
      </c>
      <c r="Z71" s="79">
        <v>307.99825148000002</v>
      </c>
      <c r="AA71" s="79">
        <v>418.52791244026787</v>
      </c>
      <c r="AB71" s="79">
        <v>451.30537784491594</v>
      </c>
      <c r="AC71" s="79">
        <v>472.17930300431635</v>
      </c>
      <c r="AD71" s="79">
        <f>SUM('[1]Dados (mensal)'!$CG$114:$CI$115)</f>
        <v>482.14300726949716</v>
      </c>
      <c r="AE71" s="66">
        <v>479.4</v>
      </c>
      <c r="AF71" s="79">
        <v>522.23090988245804</v>
      </c>
      <c r="AG71" s="79">
        <v>554.5</v>
      </c>
      <c r="AH71" s="79">
        <v>591.44787730170037</v>
      </c>
      <c r="AI71" s="65">
        <f>AI70</f>
        <v>583.4308102210872</v>
      </c>
      <c r="AJ71" s="121">
        <v>0</v>
      </c>
      <c r="AK71" s="135">
        <v>0</v>
      </c>
      <c r="AL71" s="135">
        <v>0</v>
      </c>
      <c r="AM71" s="5">
        <v>0</v>
      </c>
      <c r="AN71" s="5">
        <v>0</v>
      </c>
      <c r="AO71" s="5">
        <v>0</v>
      </c>
      <c r="AP71" s="5">
        <v>0</v>
      </c>
      <c r="AQ71" s="5">
        <v>0</v>
      </c>
    </row>
    <row r="72" spans="1:55">
      <c r="A72" s="67" t="s">
        <v>52</v>
      </c>
      <c r="B72" s="58" t="s">
        <v>49</v>
      </c>
      <c r="C72" s="65" t="s">
        <v>2</v>
      </c>
      <c r="D72" s="65" t="s">
        <v>2</v>
      </c>
      <c r="E72" s="65" t="s">
        <v>2</v>
      </c>
      <c r="F72" s="65" t="s">
        <v>2</v>
      </c>
      <c r="G72" s="65">
        <v>41.518033000000003</v>
      </c>
      <c r="H72" s="65">
        <v>54.324773999999998</v>
      </c>
      <c r="I72" s="65">
        <v>42.414085999999998</v>
      </c>
      <c r="J72" s="65">
        <v>57.431728999999997</v>
      </c>
      <c r="K72" s="66">
        <v>55.22430284</v>
      </c>
      <c r="L72" s="66">
        <v>43.795455160000003</v>
      </c>
      <c r="M72" s="66">
        <v>59.798999999999999</v>
      </c>
      <c r="N72" s="66">
        <v>78.615077849999977</v>
      </c>
      <c r="O72" s="66">
        <v>70.01377106000001</v>
      </c>
      <c r="P72" s="66">
        <v>37.612266499999997</v>
      </c>
      <c r="Q72" s="66">
        <v>62.786897000000003</v>
      </c>
      <c r="R72" s="66">
        <v>92.775905999999992</v>
      </c>
      <c r="S72" s="66">
        <v>74.735332</v>
      </c>
      <c r="T72" s="66">
        <v>76.885048999999995</v>
      </c>
      <c r="U72" s="66">
        <v>102.20003</v>
      </c>
      <c r="V72" s="66">
        <v>95.055173999999994</v>
      </c>
      <c r="W72" s="66">
        <v>79.201208000000008</v>
      </c>
      <c r="X72" s="66">
        <v>78.760000000000005</v>
      </c>
      <c r="Y72" s="66">
        <v>99.933999999999997</v>
      </c>
      <c r="Z72" s="78">
        <v>120.962</v>
      </c>
      <c r="AA72" s="78">
        <v>0</v>
      </c>
      <c r="AB72" s="78">
        <v>0</v>
      </c>
      <c r="AC72" s="78">
        <v>0</v>
      </c>
      <c r="AD72" s="78">
        <v>0</v>
      </c>
      <c r="AE72" s="96" t="s">
        <v>188</v>
      </c>
      <c r="AF72" s="102" t="s">
        <v>188</v>
      </c>
      <c r="AG72" s="102" t="s">
        <v>188</v>
      </c>
      <c r="AH72" s="112">
        <v>0</v>
      </c>
      <c r="AI72" s="123">
        <v>0</v>
      </c>
      <c r="AJ72" s="121">
        <v>0</v>
      </c>
      <c r="AK72" s="135">
        <v>0</v>
      </c>
      <c r="AL72" s="13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</row>
    <row r="73" spans="1:55">
      <c r="A73" s="32"/>
      <c r="B73" s="20"/>
      <c r="C73" s="9"/>
      <c r="D73" s="9"/>
      <c r="E73" s="9"/>
      <c r="F73" s="9"/>
      <c r="G73" s="4"/>
      <c r="H73" s="4"/>
      <c r="I73" s="4"/>
      <c r="J73" s="4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AI73" s="34"/>
      <c r="AJ73" s="34"/>
      <c r="AK73" s="34"/>
      <c r="AL73" s="34"/>
    </row>
    <row r="74" spans="1:55" ht="15" customHeight="1">
      <c r="A74" s="31" t="s">
        <v>54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AI74" s="34"/>
      <c r="AJ74" s="34"/>
      <c r="AK74" s="34"/>
      <c r="AL74" s="34"/>
    </row>
    <row r="75" spans="1:55" ht="15" customHeight="1">
      <c r="A75" s="31" t="s">
        <v>55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AI75" s="34"/>
      <c r="AJ75" s="34"/>
      <c r="AK75" s="34"/>
      <c r="AL75" s="34"/>
    </row>
    <row r="76" spans="1:55">
      <c r="A76" s="20"/>
      <c r="B76" s="20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AI76" s="34"/>
      <c r="AJ76" s="34"/>
    </row>
    <row r="77" spans="1:55">
      <c r="A77" s="41" t="s">
        <v>56</v>
      </c>
      <c r="B77" s="41" t="s">
        <v>6</v>
      </c>
      <c r="C77" s="21" t="s">
        <v>7</v>
      </c>
      <c r="D77" s="21" t="s">
        <v>8</v>
      </c>
      <c r="E77" s="21" t="s">
        <v>9</v>
      </c>
      <c r="F77" s="21" t="s">
        <v>10</v>
      </c>
      <c r="G77" s="21" t="s">
        <v>11</v>
      </c>
      <c r="H77" s="21" t="s">
        <v>12</v>
      </c>
      <c r="I77" s="21" t="s">
        <v>13</v>
      </c>
      <c r="J77" s="21" t="s">
        <v>14</v>
      </c>
      <c r="K77" s="21" t="s">
        <v>15</v>
      </c>
      <c r="L77" s="21" t="s">
        <v>16</v>
      </c>
      <c r="M77" s="21" t="s">
        <v>17</v>
      </c>
      <c r="N77" s="21" t="s">
        <v>18</v>
      </c>
      <c r="O77" s="21" t="s">
        <v>19</v>
      </c>
      <c r="P77" s="21" t="s">
        <v>20</v>
      </c>
      <c r="Q77" s="21" t="s">
        <v>21</v>
      </c>
      <c r="R77" s="21" t="s">
        <v>22</v>
      </c>
      <c r="S77" s="21" t="s">
        <v>23</v>
      </c>
      <c r="T77" s="21" t="s">
        <v>24</v>
      </c>
      <c r="U77" s="21" t="s">
        <v>25</v>
      </c>
      <c r="V77" s="21" t="s">
        <v>26</v>
      </c>
      <c r="W77" s="21" t="s">
        <v>27</v>
      </c>
      <c r="X77" s="21" t="s">
        <v>155</v>
      </c>
      <c r="Y77" s="21" t="s">
        <v>159</v>
      </c>
      <c r="Z77" s="21" t="s">
        <v>163</v>
      </c>
      <c r="AA77" s="21" t="s">
        <v>179</v>
      </c>
      <c r="AB77" s="21" t="s">
        <v>178</v>
      </c>
      <c r="AC77" s="21" t="s">
        <v>180</v>
      </c>
      <c r="AD77" s="21" t="s">
        <v>186</v>
      </c>
      <c r="AE77" s="21" t="s">
        <v>192</v>
      </c>
      <c r="AF77" s="21" t="s">
        <v>195</v>
      </c>
      <c r="AG77" s="21" t="s">
        <v>197</v>
      </c>
      <c r="AH77" s="21" t="s">
        <v>198</v>
      </c>
      <c r="AI77" s="21" t="s">
        <v>200</v>
      </c>
      <c r="AJ77" s="21" t="s">
        <v>202</v>
      </c>
      <c r="AK77" s="21" t="s">
        <v>207</v>
      </c>
      <c r="AL77" s="21" t="s">
        <v>208</v>
      </c>
      <c r="AM77" s="21" t="s">
        <v>210</v>
      </c>
      <c r="AN77" s="192" t="s">
        <v>212</v>
      </c>
      <c r="AO77" s="222" t="s">
        <v>213</v>
      </c>
      <c r="AP77" s="222" t="s">
        <v>214</v>
      </c>
      <c r="AQ77" s="222" t="s">
        <v>215</v>
      </c>
    </row>
    <row r="78" spans="1:55">
      <c r="A78" s="57" t="s">
        <v>57</v>
      </c>
      <c r="B78" s="57" t="s">
        <v>58</v>
      </c>
      <c r="C78" s="37"/>
      <c r="D78" s="37"/>
      <c r="E78" s="37"/>
      <c r="F78" s="37"/>
      <c r="G78" s="37"/>
      <c r="H78" s="37"/>
      <c r="I78" s="37"/>
      <c r="J78" s="37"/>
      <c r="K78" s="14">
        <v>128612</v>
      </c>
      <c r="L78" s="14">
        <v>124877</v>
      </c>
      <c r="M78" s="14">
        <v>171902</v>
      </c>
      <c r="N78" s="14">
        <v>206780</v>
      </c>
      <c r="O78" s="14">
        <v>207462</v>
      </c>
      <c r="P78" s="14">
        <v>167833</v>
      </c>
      <c r="Q78" s="14">
        <v>246696</v>
      </c>
      <c r="R78" s="14">
        <v>268714</v>
      </c>
      <c r="S78" s="14">
        <v>271217</v>
      </c>
      <c r="T78" s="14">
        <v>303634</v>
      </c>
      <c r="U78" s="14">
        <v>384678.87056999997</v>
      </c>
      <c r="V78" s="14">
        <v>384586</v>
      </c>
      <c r="W78" s="14">
        <v>386656</v>
      </c>
      <c r="X78" s="14">
        <v>385662.67215</v>
      </c>
      <c r="Y78" s="14">
        <v>438790</v>
      </c>
      <c r="Z78" s="12">
        <v>495634.32785</v>
      </c>
      <c r="AA78" s="12">
        <v>488844.86253999994</v>
      </c>
      <c r="AB78" s="12">
        <v>487064</v>
      </c>
      <c r="AC78" s="12">
        <v>486718</v>
      </c>
      <c r="AD78" s="12">
        <v>527308</v>
      </c>
      <c r="AE78" s="27">
        <v>533611.47600000002</v>
      </c>
      <c r="AF78" s="12">
        <v>480144</v>
      </c>
      <c r="AG78" s="12">
        <v>591011</v>
      </c>
      <c r="AH78" s="12">
        <v>628003.4</v>
      </c>
      <c r="AI78" s="14">
        <v>561421</v>
      </c>
      <c r="AJ78" s="12">
        <v>651839</v>
      </c>
      <c r="AK78" s="12">
        <v>672004.20847772877</v>
      </c>
      <c r="AL78" s="12">
        <v>647710</v>
      </c>
      <c r="AM78" s="12">
        <v>474364</v>
      </c>
      <c r="AN78" s="27">
        <v>112510</v>
      </c>
      <c r="AO78" s="223">
        <v>420449</v>
      </c>
      <c r="AP78" s="223">
        <v>546793.18796682591</v>
      </c>
      <c r="AQ78" s="223">
        <v>383677.72399999999</v>
      </c>
      <c r="AR78" s="12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</row>
    <row r="79" spans="1:55">
      <c r="A79" s="68" t="s">
        <v>87</v>
      </c>
      <c r="B79" s="33" t="s">
        <v>58</v>
      </c>
      <c r="C79" s="35"/>
      <c r="D79" s="35"/>
      <c r="E79" s="35"/>
      <c r="F79" s="35"/>
      <c r="G79" s="35"/>
      <c r="H79" s="35"/>
      <c r="I79" s="35"/>
      <c r="J79" s="35"/>
      <c r="K79" s="13">
        <v>101997</v>
      </c>
      <c r="L79" s="13">
        <v>107067</v>
      </c>
      <c r="M79" s="13">
        <v>156732</v>
      </c>
      <c r="N79" s="13">
        <v>179137</v>
      </c>
      <c r="O79" s="13">
        <v>182123</v>
      </c>
      <c r="P79" s="13">
        <v>151944</v>
      </c>
      <c r="Q79" s="13">
        <v>225916</v>
      </c>
      <c r="R79" s="13">
        <v>243927</v>
      </c>
      <c r="S79" s="13">
        <v>244989</v>
      </c>
      <c r="T79" s="13">
        <v>271008</v>
      </c>
      <c r="U79" s="13">
        <v>333082.25503999996</v>
      </c>
      <c r="V79" s="13">
        <v>323243</v>
      </c>
      <c r="W79" s="13">
        <v>331583</v>
      </c>
      <c r="X79" s="13">
        <v>330275</v>
      </c>
      <c r="Y79" s="13">
        <v>372890</v>
      </c>
      <c r="Z79" s="13">
        <v>408489</v>
      </c>
      <c r="AA79" s="13">
        <v>404372.34922999993</v>
      </c>
      <c r="AB79" s="13">
        <v>411215</v>
      </c>
      <c r="AC79" s="13">
        <v>423497</v>
      </c>
      <c r="AD79" s="13">
        <v>444589</v>
      </c>
      <c r="AE79" s="19">
        <v>437429</v>
      </c>
      <c r="AF79" s="103">
        <v>439301</v>
      </c>
      <c r="AG79" s="11">
        <v>524242</v>
      </c>
      <c r="AH79" s="11">
        <v>552050</v>
      </c>
      <c r="AI79" s="13">
        <v>500674</v>
      </c>
      <c r="AJ79" s="13">
        <v>587154</v>
      </c>
      <c r="AK79" s="137">
        <v>590126.53131443262</v>
      </c>
      <c r="AL79" s="137">
        <v>568530</v>
      </c>
      <c r="AM79" s="11">
        <v>382570</v>
      </c>
      <c r="AN79" s="19">
        <v>75656</v>
      </c>
      <c r="AO79" s="19">
        <v>385124</v>
      </c>
      <c r="AP79" s="19">
        <v>474125.14910075557</v>
      </c>
      <c r="AQ79" s="19">
        <v>316839.94199999998</v>
      </c>
      <c r="AR79" s="11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</row>
    <row r="80" spans="1:55">
      <c r="A80" s="25" t="s">
        <v>86</v>
      </c>
      <c r="B80" s="52" t="s">
        <v>58</v>
      </c>
      <c r="C80" s="35"/>
      <c r="D80" s="35"/>
      <c r="E80" s="35"/>
      <c r="F80" s="35"/>
      <c r="G80" s="35"/>
      <c r="H80" s="35"/>
      <c r="I80" s="35"/>
      <c r="J80" s="35"/>
      <c r="K80" s="13">
        <v>46772</v>
      </c>
      <c r="L80" s="40">
        <v>63272</v>
      </c>
      <c r="M80" s="40">
        <v>96933</v>
      </c>
      <c r="N80" s="40">
        <v>100522</v>
      </c>
      <c r="O80" s="40">
        <v>112109</v>
      </c>
      <c r="P80" s="40">
        <v>114332</v>
      </c>
      <c r="Q80" s="40">
        <v>163129</v>
      </c>
      <c r="R80" s="40">
        <v>151151</v>
      </c>
      <c r="S80" s="40">
        <v>170254</v>
      </c>
      <c r="T80" s="40">
        <v>194123</v>
      </c>
      <c r="U80" s="40">
        <v>230883.17403999995</v>
      </c>
      <c r="V80" s="40">
        <v>228107</v>
      </c>
      <c r="W80" s="40">
        <v>251985</v>
      </c>
      <c r="X80" s="40">
        <v>251515</v>
      </c>
      <c r="Y80" s="40">
        <v>272956</v>
      </c>
      <c r="Z80" s="40">
        <v>287527</v>
      </c>
      <c r="AA80" s="40">
        <v>404372.34922999993</v>
      </c>
      <c r="AB80" s="40">
        <v>411215</v>
      </c>
      <c r="AC80" s="40">
        <v>423497</v>
      </c>
      <c r="AD80" s="90">
        <v>444589</v>
      </c>
      <c r="AE80" s="19">
        <v>437429</v>
      </c>
      <c r="AF80" s="103">
        <v>439301</v>
      </c>
      <c r="AG80" s="11">
        <v>524242</v>
      </c>
      <c r="AH80" s="11">
        <v>552050</v>
      </c>
      <c r="AI80" s="13">
        <v>500674</v>
      </c>
      <c r="AJ80" s="13">
        <v>587154</v>
      </c>
      <c r="AK80" s="137">
        <v>590126.53131443262</v>
      </c>
      <c r="AL80" s="137">
        <v>568530</v>
      </c>
      <c r="AM80" s="11">
        <v>382570</v>
      </c>
      <c r="AN80" s="19">
        <v>75656</v>
      </c>
      <c r="AO80" s="19">
        <v>385124</v>
      </c>
      <c r="AP80" s="19">
        <v>474125.14910075557</v>
      </c>
      <c r="AQ80" s="19">
        <v>316839.94199999998</v>
      </c>
      <c r="AR80" s="11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</row>
    <row r="81" spans="1:68">
      <c r="A81" s="25" t="s">
        <v>85</v>
      </c>
      <c r="B81" s="52" t="s">
        <v>58</v>
      </c>
      <c r="C81" s="35"/>
      <c r="D81" s="35"/>
      <c r="E81" s="35"/>
      <c r="F81" s="35"/>
      <c r="G81" s="35"/>
      <c r="H81" s="35"/>
      <c r="I81" s="35"/>
      <c r="J81" s="35"/>
      <c r="K81" s="13">
        <v>55225</v>
      </c>
      <c r="L81" s="40">
        <v>43795</v>
      </c>
      <c r="M81" s="40">
        <v>59799</v>
      </c>
      <c r="N81" s="40">
        <v>78615</v>
      </c>
      <c r="O81" s="40">
        <v>70014</v>
      </c>
      <c r="P81" s="40">
        <v>37612</v>
      </c>
      <c r="Q81" s="40">
        <v>62787</v>
      </c>
      <c r="R81" s="40">
        <v>92776</v>
      </c>
      <c r="S81" s="40">
        <v>74735</v>
      </c>
      <c r="T81" s="40">
        <v>76885</v>
      </c>
      <c r="U81" s="40">
        <v>102199.08100000001</v>
      </c>
      <c r="V81" s="40">
        <v>95136</v>
      </c>
      <c r="W81" s="40">
        <v>79598</v>
      </c>
      <c r="X81" s="40">
        <v>78760</v>
      </c>
      <c r="Y81" s="40">
        <v>99934</v>
      </c>
      <c r="Z81" s="40">
        <v>120962</v>
      </c>
      <c r="AA81" s="40">
        <v>0</v>
      </c>
      <c r="AB81" s="40">
        <v>0</v>
      </c>
      <c r="AC81" s="40">
        <v>0</v>
      </c>
      <c r="AD81" s="90">
        <v>0</v>
      </c>
      <c r="AE81" s="19">
        <v>0</v>
      </c>
      <c r="AF81" s="103">
        <v>0</v>
      </c>
      <c r="AG81" s="108">
        <v>0</v>
      </c>
      <c r="AH81" s="108">
        <v>0</v>
      </c>
      <c r="AI81" s="124">
        <v>0</v>
      </c>
      <c r="AJ81" s="124">
        <v>0</v>
      </c>
      <c r="AK81" s="138">
        <v>0</v>
      </c>
      <c r="AL81" s="138">
        <v>0</v>
      </c>
      <c r="AM81" s="183">
        <v>0</v>
      </c>
      <c r="AN81" s="138">
        <v>0</v>
      </c>
      <c r="AO81" s="224">
        <v>0</v>
      </c>
      <c r="AP81" s="224">
        <v>0</v>
      </c>
      <c r="AQ81" s="224">
        <v>0</v>
      </c>
      <c r="AR81" s="183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</row>
    <row r="82" spans="1:68">
      <c r="A82" s="51" t="s">
        <v>59</v>
      </c>
      <c r="B82" s="52" t="s">
        <v>58</v>
      </c>
      <c r="C82" s="35"/>
      <c r="D82" s="35"/>
      <c r="E82" s="35"/>
      <c r="F82" s="35"/>
      <c r="G82" s="35"/>
      <c r="H82" s="35"/>
      <c r="I82" s="35"/>
      <c r="J82" s="35"/>
      <c r="K82" s="13">
        <v>25162</v>
      </c>
      <c r="L82" s="40">
        <v>15982</v>
      </c>
      <c r="M82" s="40">
        <v>13361</v>
      </c>
      <c r="N82" s="40">
        <v>19812</v>
      </c>
      <c r="O82" s="40">
        <v>24388</v>
      </c>
      <c r="P82" s="40">
        <v>14564</v>
      </c>
      <c r="Q82" s="40">
        <v>19339</v>
      </c>
      <c r="R82" s="40">
        <v>10557</v>
      </c>
      <c r="S82" s="40">
        <v>24503</v>
      </c>
      <c r="T82" s="40">
        <v>29345</v>
      </c>
      <c r="U82" s="40">
        <v>48102.615529999995</v>
      </c>
      <c r="V82" s="40">
        <v>48957</v>
      </c>
      <c r="W82" s="40">
        <v>53043</v>
      </c>
      <c r="X82" s="40">
        <v>53363.672149999999</v>
      </c>
      <c r="Y82" s="40">
        <v>60617</v>
      </c>
      <c r="Z82" s="19">
        <v>78310.327850000001</v>
      </c>
      <c r="AA82" s="19">
        <v>77278.794849999991</v>
      </c>
      <c r="AB82" s="19">
        <v>61984</v>
      </c>
      <c r="AC82" s="19">
        <v>57937</v>
      </c>
      <c r="AD82" s="90">
        <v>77499</v>
      </c>
      <c r="AE82" s="19">
        <v>90634.475999999995</v>
      </c>
      <c r="AF82" s="90">
        <v>35814</v>
      </c>
      <c r="AG82" s="108">
        <v>62086</v>
      </c>
      <c r="AH82" s="108">
        <v>69779.399999999994</v>
      </c>
      <c r="AI82" s="124">
        <v>53930</v>
      </c>
      <c r="AJ82" s="124">
        <v>58445</v>
      </c>
      <c r="AK82" s="139">
        <v>75997.683134807507</v>
      </c>
      <c r="AL82" s="139">
        <v>73640</v>
      </c>
      <c r="AM82" s="108">
        <v>84006</v>
      </c>
      <c r="AN82" s="227">
        <v>36434</v>
      </c>
      <c r="AO82" s="225">
        <v>35807</v>
      </c>
      <c r="AP82" s="225">
        <v>69017</v>
      </c>
      <c r="AQ82" s="225">
        <v>61118.764999999999</v>
      </c>
      <c r="AR82" s="108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</row>
    <row r="83" spans="1:68">
      <c r="A83" s="51" t="s">
        <v>60</v>
      </c>
      <c r="B83" s="52" t="s">
        <v>58</v>
      </c>
      <c r="C83" s="35"/>
      <c r="D83" s="35"/>
      <c r="E83" s="35"/>
      <c r="F83" s="35"/>
      <c r="G83" s="35"/>
      <c r="H83" s="35"/>
      <c r="I83" s="35"/>
      <c r="J83" s="35"/>
      <c r="K83" s="13">
        <v>1453</v>
      </c>
      <c r="L83" s="40">
        <v>1828</v>
      </c>
      <c r="M83" s="40">
        <v>1809</v>
      </c>
      <c r="N83" s="40">
        <v>7831</v>
      </c>
      <c r="O83" s="40">
        <v>951</v>
      </c>
      <c r="P83" s="40">
        <v>1325</v>
      </c>
      <c r="Q83" s="40">
        <v>1441</v>
      </c>
      <c r="R83" s="40">
        <v>14230</v>
      </c>
      <c r="S83" s="40">
        <v>1725</v>
      </c>
      <c r="T83" s="40">
        <v>3281</v>
      </c>
      <c r="U83" s="40">
        <v>3494</v>
      </c>
      <c r="V83" s="40">
        <v>12386</v>
      </c>
      <c r="W83" s="40">
        <v>2030</v>
      </c>
      <c r="X83" s="40">
        <v>2024</v>
      </c>
      <c r="Y83" s="40">
        <v>5283</v>
      </c>
      <c r="Z83" s="19">
        <v>8835</v>
      </c>
      <c r="AA83" s="19">
        <v>7193.718460000001</v>
      </c>
      <c r="AB83" s="19">
        <v>13865</v>
      </c>
      <c r="AC83" s="19">
        <v>5284</v>
      </c>
      <c r="AD83" s="90">
        <v>5220</v>
      </c>
      <c r="AE83" s="19">
        <v>5548</v>
      </c>
      <c r="AF83" s="103">
        <v>5029</v>
      </c>
      <c r="AG83" s="108">
        <v>4683</v>
      </c>
      <c r="AH83" s="108">
        <v>6174</v>
      </c>
      <c r="AI83" s="124">
        <v>6817</v>
      </c>
      <c r="AJ83" s="124">
        <v>6240</v>
      </c>
      <c r="AK83" s="140">
        <v>5879.9940284886643</v>
      </c>
      <c r="AL83" s="140">
        <v>5540</v>
      </c>
      <c r="AM83" s="108">
        <v>7788</v>
      </c>
      <c r="AN83" s="238">
        <v>420</v>
      </c>
      <c r="AO83" s="226">
        <v>-482</v>
      </c>
      <c r="AP83" s="226">
        <v>3651.0388660703197</v>
      </c>
      <c r="AQ83" s="226">
        <v>5719.0169999999998</v>
      </c>
      <c r="AR83" s="108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</row>
    <row r="84" spans="1:68">
      <c r="A84" s="69" t="s">
        <v>63</v>
      </c>
      <c r="B84" s="54" t="s">
        <v>58</v>
      </c>
      <c r="C84" s="35"/>
      <c r="D84" s="35"/>
      <c r="E84" s="35"/>
      <c r="F84" s="35"/>
      <c r="G84" s="35"/>
      <c r="H84" s="35"/>
      <c r="I84" s="35"/>
      <c r="J84" s="35"/>
      <c r="K84" s="14">
        <v>-56240</v>
      </c>
      <c r="L84" s="14">
        <v>-54119</v>
      </c>
      <c r="M84" s="14">
        <v>-99060</v>
      </c>
      <c r="N84" s="14">
        <v>-94585</v>
      </c>
      <c r="O84" s="14">
        <v>-99788</v>
      </c>
      <c r="P84" s="14">
        <v>-80854</v>
      </c>
      <c r="Q84" s="14">
        <v>-127926.17525</v>
      </c>
      <c r="R84" s="14">
        <v>-122380.82475000001</v>
      </c>
      <c r="S84" s="14">
        <v>-131767</v>
      </c>
      <c r="T84" s="14">
        <v>-153312.71937000001</v>
      </c>
      <c r="U84" s="14">
        <v>-191097.70541</v>
      </c>
      <c r="V84" s="14">
        <v>-200328.29459</v>
      </c>
      <c r="W84" s="14">
        <v>-190079</v>
      </c>
      <c r="X84" s="14">
        <v>-183079.02704000002</v>
      </c>
      <c r="Y84" s="14">
        <v>-182431</v>
      </c>
      <c r="Z84" s="14">
        <v>-212623.97295999998</v>
      </c>
      <c r="AA84" s="14">
        <v>-213415</v>
      </c>
      <c r="AB84" s="14">
        <v>-224143</v>
      </c>
      <c r="AC84" s="14">
        <v>-223332</v>
      </c>
      <c r="AD84" s="14">
        <v>-243663</v>
      </c>
      <c r="AE84" s="14">
        <v>-260500</v>
      </c>
      <c r="AF84" s="14">
        <v>-261576</v>
      </c>
      <c r="AG84" s="12">
        <v>-304185.10650999995</v>
      </c>
      <c r="AH84" s="12">
        <v>-321068</v>
      </c>
      <c r="AI84" s="14">
        <v>-296656.89727000002</v>
      </c>
      <c r="AJ84" s="14">
        <v>-346350</v>
      </c>
      <c r="AK84" s="12">
        <v>-367100</v>
      </c>
      <c r="AL84" s="12">
        <v>-369430</v>
      </c>
      <c r="AM84" s="12">
        <v>-286140</v>
      </c>
      <c r="AN84" s="12">
        <v>-47910</v>
      </c>
      <c r="AO84" s="12">
        <v>-268800</v>
      </c>
      <c r="AP84" s="12">
        <v>-335628.18796682591</v>
      </c>
      <c r="AQ84" s="12">
        <v>-232560.72399999999</v>
      </c>
      <c r="AR84" s="182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</row>
    <row r="85" spans="1:68">
      <c r="A85" s="51" t="s">
        <v>64</v>
      </c>
      <c r="B85" s="52" t="s">
        <v>58</v>
      </c>
      <c r="C85" s="35"/>
      <c r="D85" s="35"/>
      <c r="E85" s="35"/>
      <c r="F85" s="35"/>
      <c r="G85" s="35"/>
      <c r="H85" s="35"/>
      <c r="I85" s="35"/>
      <c r="J85" s="35"/>
      <c r="K85" s="13">
        <v>-54420</v>
      </c>
      <c r="L85" s="13">
        <v>-51831</v>
      </c>
      <c r="M85" s="13">
        <v>-95981</v>
      </c>
      <c r="N85" s="13">
        <v>-91116</v>
      </c>
      <c r="O85" s="13">
        <v>-96442</v>
      </c>
      <c r="P85" s="13">
        <v>-74599</v>
      </c>
      <c r="Q85" s="13">
        <v>-120770.16101</v>
      </c>
      <c r="R85" s="13">
        <v>-114070.83899000002</v>
      </c>
      <c r="S85" s="13">
        <v>-123250</v>
      </c>
      <c r="T85" s="13">
        <v>-137763.71937000001</v>
      </c>
      <c r="U85" s="13">
        <v>-168858</v>
      </c>
      <c r="V85" s="13">
        <v>-171690</v>
      </c>
      <c r="W85" s="13">
        <v>-169600</v>
      </c>
      <c r="X85" s="13">
        <v>-160120</v>
      </c>
      <c r="Y85" s="13">
        <v>-168525</v>
      </c>
      <c r="Z85" s="13">
        <v>-200242</v>
      </c>
      <c r="AA85" s="13">
        <v>-195932</v>
      </c>
      <c r="AB85" s="13">
        <v>-199550</v>
      </c>
      <c r="AC85" s="13">
        <v>-197115</v>
      </c>
      <c r="AD85" s="90">
        <v>-203282</v>
      </c>
      <c r="AE85" s="90">
        <v>-235507</v>
      </c>
      <c r="AF85" s="90">
        <v>-237118</v>
      </c>
      <c r="AG85" s="108">
        <v>-281146.42599999998</v>
      </c>
      <c r="AH85" s="108">
        <v>-296529</v>
      </c>
      <c r="AI85" s="124">
        <v>-270403.69809000002</v>
      </c>
      <c r="AJ85" s="124">
        <v>-312503</v>
      </c>
      <c r="AK85" s="108">
        <v>-325803.422609323</v>
      </c>
      <c r="AL85" s="108">
        <v>-331800</v>
      </c>
      <c r="AM85" s="108">
        <v>-250800</v>
      </c>
      <c r="AN85" s="108">
        <v>21362</v>
      </c>
      <c r="AO85" s="108">
        <v>-185675</v>
      </c>
      <c r="AP85" s="108">
        <v>-246378</v>
      </c>
      <c r="AQ85" s="108">
        <v>-154838.75771070001</v>
      </c>
      <c r="AR85" s="191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</row>
    <row r="86" spans="1:68">
      <c r="A86" s="51" t="s">
        <v>65</v>
      </c>
      <c r="B86" s="52" t="s">
        <v>58</v>
      </c>
      <c r="C86" s="35"/>
      <c r="D86" s="35"/>
      <c r="E86" s="35"/>
      <c r="F86" s="35"/>
      <c r="G86" s="35"/>
      <c r="H86" s="35"/>
      <c r="I86" s="35"/>
      <c r="J86" s="35"/>
      <c r="K86" s="13">
        <v>-241</v>
      </c>
      <c r="L86" s="13">
        <v>-409</v>
      </c>
      <c r="M86" s="13">
        <v>-675</v>
      </c>
      <c r="N86" s="13">
        <v>-685</v>
      </c>
      <c r="O86" s="13">
        <v>-386</v>
      </c>
      <c r="P86" s="13">
        <v>-1147</v>
      </c>
      <c r="Q86" s="13">
        <v>-2262.01424</v>
      </c>
      <c r="R86" s="13">
        <v>-2384.98576</v>
      </c>
      <c r="S86" s="13">
        <v>-3491</v>
      </c>
      <c r="T86" s="13">
        <v>-5668</v>
      </c>
      <c r="U86" s="13">
        <v>-12415.705409999997</v>
      </c>
      <c r="V86" s="13">
        <v>-14849.294590000005</v>
      </c>
      <c r="W86" s="13">
        <v>-14175</v>
      </c>
      <c r="X86" s="13">
        <v>-16040.027040000001</v>
      </c>
      <c r="Y86" s="13">
        <v>-13906</v>
      </c>
      <c r="Z86" s="13">
        <v>-12381.972959999999</v>
      </c>
      <c r="AA86" s="13">
        <v>-17483</v>
      </c>
      <c r="AB86" s="13">
        <v>-24593</v>
      </c>
      <c r="AC86" s="13">
        <v>-26217</v>
      </c>
      <c r="AD86" s="90">
        <v>-40381</v>
      </c>
      <c r="AE86" s="90">
        <v>-24993</v>
      </c>
      <c r="AF86" s="90">
        <v>-24458</v>
      </c>
      <c r="AG86" s="108">
        <v>-23038.680509999998</v>
      </c>
      <c r="AH86" s="108">
        <v>-24539</v>
      </c>
      <c r="AI86" s="124">
        <v>-26253.19918</v>
      </c>
      <c r="AJ86" s="124">
        <v>-33847</v>
      </c>
      <c r="AK86" s="108">
        <v>-41296.577390677019</v>
      </c>
      <c r="AL86" s="108">
        <v>-37630</v>
      </c>
      <c r="AM86" s="108">
        <v>-35340</v>
      </c>
      <c r="AN86" s="108">
        <v>-69272</v>
      </c>
      <c r="AO86" s="124">
        <v>-83125</v>
      </c>
      <c r="AP86" s="124">
        <v>-89250.187966825906</v>
      </c>
      <c r="AQ86" s="124">
        <v>-77721.966289299977</v>
      </c>
      <c r="AR86" s="191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</row>
    <row r="87" spans="1:68">
      <c r="A87" s="51" t="s">
        <v>61</v>
      </c>
      <c r="B87" s="52" t="s">
        <v>58</v>
      </c>
      <c r="C87" s="35"/>
      <c r="D87" s="35"/>
      <c r="E87" s="35"/>
      <c r="F87" s="35"/>
      <c r="G87" s="35"/>
      <c r="H87" s="35"/>
      <c r="I87" s="35"/>
      <c r="J87" s="35"/>
      <c r="K87" s="13">
        <v>-11969</v>
      </c>
      <c r="L87" s="13">
        <v>-11643</v>
      </c>
      <c r="M87" s="13">
        <v>-15990</v>
      </c>
      <c r="N87" s="13">
        <v>-19223</v>
      </c>
      <c r="O87" s="13">
        <v>-19373.059369999999</v>
      </c>
      <c r="P87" s="13">
        <v>-15548</v>
      </c>
      <c r="Q87" s="13">
        <v>-22843</v>
      </c>
      <c r="R87" s="13">
        <v>-24883</v>
      </c>
      <c r="S87" s="13">
        <v>-25226</v>
      </c>
      <c r="T87" s="13">
        <v>-28130</v>
      </c>
      <c r="U87" s="13">
        <v>-35614</v>
      </c>
      <c r="V87" s="13">
        <v>-35625</v>
      </c>
      <c r="W87" s="13">
        <v>-36067</v>
      </c>
      <c r="X87" s="13">
        <v>-35821</v>
      </c>
      <c r="Y87" s="13">
        <v>-40534</v>
      </c>
      <c r="Z87" s="13">
        <v>-46212</v>
      </c>
      <c r="AA87" s="13">
        <v>-45540.846010000001</v>
      </c>
      <c r="AB87" s="13">
        <v>-45347</v>
      </c>
      <c r="AC87" s="13">
        <v>-45925</v>
      </c>
      <c r="AD87" s="90">
        <v>-48993</v>
      </c>
      <c r="AE87" s="90">
        <v>-26028</v>
      </c>
      <c r="AF87" s="90">
        <v>-20443</v>
      </c>
      <c r="AG87" s="108">
        <v>-23479</v>
      </c>
      <c r="AH87" s="108">
        <v>-28048</v>
      </c>
      <c r="AI87" s="124">
        <v>-24197</v>
      </c>
      <c r="AJ87" s="124">
        <v>-27526</v>
      </c>
      <c r="AK87" s="22">
        <v>-25574.634919999997</v>
      </c>
      <c r="AL87" s="22">
        <v>-25020</v>
      </c>
      <c r="AM87" s="108">
        <v>-16930</v>
      </c>
      <c r="AN87" s="108">
        <v>-8042</v>
      </c>
      <c r="AO87" s="108">
        <v>-17788</v>
      </c>
      <c r="AP87" s="108">
        <v>-17794</v>
      </c>
      <c r="AQ87" s="108">
        <v>-15302.054</v>
      </c>
      <c r="AR87" s="108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</row>
    <row r="88" spans="1:68">
      <c r="A88" s="57" t="s">
        <v>62</v>
      </c>
      <c r="B88" s="57" t="s">
        <v>58</v>
      </c>
      <c r="C88" s="37"/>
      <c r="D88" s="37"/>
      <c r="E88" s="37"/>
      <c r="F88" s="37"/>
      <c r="G88" s="37"/>
      <c r="H88" s="37"/>
      <c r="I88" s="37"/>
      <c r="J88" s="37"/>
      <c r="K88" s="14">
        <v>60403</v>
      </c>
      <c r="L88" s="14">
        <v>59115</v>
      </c>
      <c r="M88" s="14">
        <v>56852</v>
      </c>
      <c r="N88" s="14">
        <v>92972</v>
      </c>
      <c r="O88" s="14">
        <v>88300.940629999997</v>
      </c>
      <c r="P88" s="14">
        <v>71431</v>
      </c>
      <c r="Q88" s="14">
        <v>95926.82475</v>
      </c>
      <c r="R88" s="14">
        <v>121450.17524999997</v>
      </c>
      <c r="S88" s="14">
        <v>114224</v>
      </c>
      <c r="T88" s="14">
        <v>122191.28062999999</v>
      </c>
      <c r="U88" s="14">
        <v>157967.16515999998</v>
      </c>
      <c r="V88" s="14">
        <v>148632.70541</v>
      </c>
      <c r="W88" s="14">
        <v>160510</v>
      </c>
      <c r="X88" s="14">
        <v>166762.64510999998</v>
      </c>
      <c r="Y88" s="14">
        <v>215825</v>
      </c>
      <c r="Z88" s="12">
        <v>236798.35489000002</v>
      </c>
      <c r="AA88" s="12">
        <v>229889.01652999994</v>
      </c>
      <c r="AB88" s="12">
        <v>217574</v>
      </c>
      <c r="AC88" s="12">
        <v>217461</v>
      </c>
      <c r="AD88" s="12">
        <v>234652</v>
      </c>
      <c r="AE88" s="12">
        <v>247083.47600000002</v>
      </c>
      <c r="AF88" s="12">
        <v>198125</v>
      </c>
      <c r="AG88" s="12">
        <v>263346.89349000005</v>
      </c>
      <c r="AH88" s="12">
        <v>278887.40000000002</v>
      </c>
      <c r="AI88" s="14">
        <v>240567.10272999998</v>
      </c>
      <c r="AJ88" s="14">
        <v>277963</v>
      </c>
      <c r="AK88" s="12">
        <v>279329.57355772879</v>
      </c>
      <c r="AL88" s="12">
        <v>253260</v>
      </c>
      <c r="AM88" s="182">
        <v>171294</v>
      </c>
      <c r="AN88" s="223">
        <v>56558</v>
      </c>
      <c r="AO88" s="223">
        <v>133861</v>
      </c>
      <c r="AP88" s="223">
        <v>211165</v>
      </c>
      <c r="AQ88" s="223">
        <v>151117</v>
      </c>
      <c r="AR88" s="182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</row>
    <row r="89" spans="1:68">
      <c r="A89" s="51" t="s">
        <v>66</v>
      </c>
      <c r="B89" s="52" t="s">
        <v>58</v>
      </c>
      <c r="C89" s="37"/>
      <c r="D89" s="37"/>
      <c r="E89" s="37"/>
      <c r="F89" s="37"/>
      <c r="G89" s="37"/>
      <c r="H89" s="37"/>
      <c r="I89" s="37"/>
      <c r="J89" s="37"/>
      <c r="K89" s="13">
        <v>-1579</v>
      </c>
      <c r="L89" s="13">
        <v>-1879</v>
      </c>
      <c r="M89" s="13">
        <v>-2404</v>
      </c>
      <c r="N89" s="13">
        <v>-2784</v>
      </c>
      <c r="O89" s="13">
        <v>-2960</v>
      </c>
      <c r="P89" s="13">
        <v>-5108</v>
      </c>
      <c r="Q89" s="13">
        <v>-4894</v>
      </c>
      <c r="R89" s="13">
        <v>-5925</v>
      </c>
      <c r="S89" s="13">
        <v>-5026</v>
      </c>
      <c r="T89" s="13">
        <v>-9881</v>
      </c>
      <c r="U89" s="13">
        <v>-9824</v>
      </c>
      <c r="V89" s="13">
        <v>-13789</v>
      </c>
      <c r="W89" s="13">
        <v>-6304</v>
      </c>
      <c r="X89" s="13">
        <v>-6919</v>
      </c>
      <c r="Y89" s="13">
        <v>-10297</v>
      </c>
      <c r="Z89" s="13">
        <v>-14346</v>
      </c>
      <c r="AA89" s="13">
        <v>-9228</v>
      </c>
      <c r="AB89" s="13">
        <v>-11448</v>
      </c>
      <c r="AC89" s="13">
        <v>-12346</v>
      </c>
      <c r="AD89" s="90">
        <v>-12895</v>
      </c>
      <c r="AE89" s="90">
        <v>-12585</v>
      </c>
      <c r="AF89" s="90">
        <v>-14622</v>
      </c>
      <c r="AG89" s="108">
        <v>-14779</v>
      </c>
      <c r="AH89" s="108">
        <v>-16400</v>
      </c>
      <c r="AI89" s="124">
        <v>-17224</v>
      </c>
      <c r="AJ89" s="124">
        <v>-21067</v>
      </c>
      <c r="AK89" s="108">
        <v>-19381</v>
      </c>
      <c r="AL89" s="108">
        <v>-15780</v>
      </c>
      <c r="AM89" s="108">
        <v>-24000</v>
      </c>
      <c r="AN89" s="108">
        <v>-28051</v>
      </c>
      <c r="AO89" s="124">
        <v>-21120</v>
      </c>
      <c r="AP89" s="124">
        <v>-25905</v>
      </c>
      <c r="AQ89" s="124">
        <v>-24809</v>
      </c>
      <c r="AR89" s="191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</row>
    <row r="90" spans="1:68">
      <c r="A90" s="57" t="s">
        <v>67</v>
      </c>
      <c r="B90" s="57" t="s">
        <v>58</v>
      </c>
      <c r="C90" s="37"/>
      <c r="D90" s="37"/>
      <c r="E90" s="37"/>
      <c r="F90" s="37"/>
      <c r="G90" s="37"/>
      <c r="H90" s="37"/>
      <c r="I90" s="37"/>
      <c r="J90" s="37"/>
      <c r="K90" s="14">
        <v>58824</v>
      </c>
      <c r="L90" s="14">
        <v>57236</v>
      </c>
      <c r="M90" s="14">
        <v>54448</v>
      </c>
      <c r="N90" s="14">
        <v>90188</v>
      </c>
      <c r="O90" s="14">
        <v>85340.940629999997</v>
      </c>
      <c r="P90" s="14">
        <v>66323</v>
      </c>
      <c r="Q90" s="14">
        <v>91032.82475</v>
      </c>
      <c r="R90" s="14">
        <v>115525.17524999997</v>
      </c>
      <c r="S90" s="14">
        <v>109198</v>
      </c>
      <c r="T90" s="14">
        <v>112310.28062999999</v>
      </c>
      <c r="U90" s="14">
        <v>148143.16515999998</v>
      </c>
      <c r="V90" s="14">
        <v>134843.70541</v>
      </c>
      <c r="W90" s="14">
        <v>154206</v>
      </c>
      <c r="X90" s="14">
        <v>159843.64510999998</v>
      </c>
      <c r="Y90" s="14">
        <v>205528</v>
      </c>
      <c r="Z90" s="12">
        <v>222452.35489000002</v>
      </c>
      <c r="AA90" s="12">
        <v>220661.01652999994</v>
      </c>
      <c r="AB90" s="12">
        <v>206126</v>
      </c>
      <c r="AC90" s="12">
        <v>205115</v>
      </c>
      <c r="AD90" s="12">
        <v>221757</v>
      </c>
      <c r="AE90" s="12">
        <v>234498.47600000002</v>
      </c>
      <c r="AF90" s="12">
        <v>183503</v>
      </c>
      <c r="AG90" s="12">
        <v>248567.89349000005</v>
      </c>
      <c r="AH90" s="12">
        <v>262487.40000000002</v>
      </c>
      <c r="AI90" s="14">
        <v>223343.10272999998</v>
      </c>
      <c r="AJ90" s="14">
        <v>256896</v>
      </c>
      <c r="AK90" s="12">
        <v>259948.57355772879</v>
      </c>
      <c r="AL90" s="12">
        <v>237480</v>
      </c>
      <c r="AM90" s="12">
        <v>147294</v>
      </c>
      <c r="AN90" s="12">
        <v>28507</v>
      </c>
      <c r="AO90" s="27">
        <v>112741</v>
      </c>
      <c r="AP90" s="27">
        <v>185260</v>
      </c>
      <c r="AQ90" s="27">
        <v>126308</v>
      </c>
      <c r="AR90" s="182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</row>
    <row r="91" spans="1:68">
      <c r="A91" s="55" t="s">
        <v>68</v>
      </c>
      <c r="B91" s="52" t="s">
        <v>0</v>
      </c>
      <c r="C91" s="35"/>
      <c r="D91" s="35"/>
      <c r="E91" s="35"/>
      <c r="F91" s="35"/>
      <c r="G91" s="35"/>
      <c r="H91" s="35"/>
      <c r="I91" s="35"/>
      <c r="J91" s="35"/>
      <c r="K91" s="15">
        <v>0.97385891429233651</v>
      </c>
      <c r="L91" s="15">
        <v>0.96821449716653984</v>
      </c>
      <c r="M91" s="15">
        <v>0.95771476816998524</v>
      </c>
      <c r="N91" s="15">
        <v>0.97005550058082002</v>
      </c>
      <c r="O91" s="15">
        <v>0.96647827329039404</v>
      </c>
      <c r="P91" s="15">
        <v>0.92849043132533493</v>
      </c>
      <c r="Q91" s="15">
        <v>0.94898194521965562</v>
      </c>
      <c r="R91" s="15">
        <v>0.95121456195675602</v>
      </c>
      <c r="S91" s="15">
        <v>0.9559987393192324</v>
      </c>
      <c r="T91" s="15">
        <v>0.91913498288048834</v>
      </c>
      <c r="U91" s="15">
        <v>0.93780986073878336</v>
      </c>
      <c r="V91" s="15">
        <v>0.90722768611414728</v>
      </c>
      <c r="W91" s="15">
        <v>0.96072518846177812</v>
      </c>
      <c r="X91" s="15">
        <v>0.95850989293533884</v>
      </c>
      <c r="Y91" s="15">
        <v>0.95229004980887288</v>
      </c>
      <c r="Z91" s="15">
        <v>0.93941680884284795</v>
      </c>
      <c r="AA91" s="15">
        <v>0.95985889130638058</v>
      </c>
      <c r="AB91" s="15">
        <v>0.94738341897469369</v>
      </c>
      <c r="AC91" s="15">
        <v>0.94322660155154259</v>
      </c>
      <c r="AD91" s="91">
        <v>0.94504628130167223</v>
      </c>
      <c r="AE91" s="91">
        <v>0.94906579669455515</v>
      </c>
      <c r="AF91" s="15">
        <v>0.92619810725552054</v>
      </c>
      <c r="AG91" s="109">
        <v>0.94388010504266229</v>
      </c>
      <c r="AH91" s="109">
        <v>0.94119490518395599</v>
      </c>
      <c r="AI91" s="91">
        <v>0.92840251304297694</v>
      </c>
      <c r="AJ91" s="91">
        <v>0.92420933721394571</v>
      </c>
      <c r="AK91" s="109">
        <v>0.93061601121159288</v>
      </c>
      <c r="AL91" s="142">
        <v>0.93769248993129595</v>
      </c>
      <c r="AM91" s="104">
        <v>0.85989001366072371</v>
      </c>
      <c r="AN91" s="104">
        <v>0.50403125994554265</v>
      </c>
      <c r="AO91" s="104">
        <v>0.84222439694907403</v>
      </c>
      <c r="AP91" s="104">
        <v>0.877</v>
      </c>
      <c r="AQ91" s="104">
        <v>0.83582919195060779</v>
      </c>
      <c r="AR91" s="104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</row>
    <row r="92" spans="1:68">
      <c r="A92" s="57" t="s">
        <v>69</v>
      </c>
      <c r="B92" s="57" t="s">
        <v>58</v>
      </c>
      <c r="C92" s="35"/>
      <c r="D92" s="35"/>
      <c r="E92" s="35"/>
      <c r="F92" s="35"/>
      <c r="G92" s="35"/>
      <c r="H92" s="35"/>
      <c r="I92" s="35"/>
      <c r="J92" s="35"/>
      <c r="K92" s="14">
        <v>-16915</v>
      </c>
      <c r="L92" s="14">
        <v>-17477</v>
      </c>
      <c r="M92" s="14">
        <v>-18089</v>
      </c>
      <c r="N92" s="14">
        <v>-36690</v>
      </c>
      <c r="O92" s="14">
        <v>-19264</v>
      </c>
      <c r="P92" s="14">
        <v>-22401</v>
      </c>
      <c r="Q92" s="14">
        <v>-26869</v>
      </c>
      <c r="R92" s="14">
        <v>-31300</v>
      </c>
      <c r="S92" s="14">
        <v>-27899</v>
      </c>
      <c r="T92" s="14">
        <v>-27342</v>
      </c>
      <c r="U92" s="14">
        <v>-34108</v>
      </c>
      <c r="V92" s="14">
        <v>-37811</v>
      </c>
      <c r="W92" s="14">
        <v>-32201</v>
      </c>
      <c r="X92" s="14">
        <v>-39099</v>
      </c>
      <c r="Y92" s="14">
        <v>-41106</v>
      </c>
      <c r="Z92" s="12">
        <v>-39270</v>
      </c>
      <c r="AA92" s="12">
        <v>-41301</v>
      </c>
      <c r="AB92" s="12">
        <v>-37501</v>
      </c>
      <c r="AC92" s="12">
        <v>-45500</v>
      </c>
      <c r="AD92" s="14">
        <v>-76122</v>
      </c>
      <c r="AE92" s="14">
        <v>-50487</v>
      </c>
      <c r="AF92" s="12">
        <v>-53029</v>
      </c>
      <c r="AG92" s="12">
        <v>-21491</v>
      </c>
      <c r="AH92" s="12">
        <v>-62082</v>
      </c>
      <c r="AI92" s="14">
        <v>-57654</v>
      </c>
      <c r="AJ92" s="14">
        <v>-82234</v>
      </c>
      <c r="AK92" s="141">
        <v>-61295</v>
      </c>
      <c r="AL92" s="141">
        <v>-10632</v>
      </c>
      <c r="AM92" s="182">
        <v>-68815</v>
      </c>
      <c r="AN92" s="182">
        <v>-42136</v>
      </c>
      <c r="AO92" s="12">
        <v>-57469</v>
      </c>
      <c r="AP92" s="12">
        <v>-95164</v>
      </c>
      <c r="AQ92" s="12">
        <v>-67448</v>
      </c>
      <c r="AR92" s="182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</row>
    <row r="93" spans="1:68">
      <c r="A93" s="51" t="s">
        <v>70</v>
      </c>
      <c r="B93" s="52" t="s">
        <v>58</v>
      </c>
      <c r="C93" s="35"/>
      <c r="D93" s="35"/>
      <c r="E93" s="35"/>
      <c r="F93" s="35"/>
      <c r="G93" s="35"/>
      <c r="H93" s="35"/>
      <c r="I93" s="35"/>
      <c r="J93" s="35"/>
      <c r="K93" s="13">
        <v>-9223</v>
      </c>
      <c r="L93" s="13">
        <v>-12267</v>
      </c>
      <c r="M93" s="13">
        <v>-7836</v>
      </c>
      <c r="N93" s="13">
        <v>-22126</v>
      </c>
      <c r="O93" s="13">
        <v>-13145</v>
      </c>
      <c r="P93" s="13">
        <v>-13836</v>
      </c>
      <c r="Q93" s="13">
        <v>-17666</v>
      </c>
      <c r="R93" s="13">
        <v>-20415</v>
      </c>
      <c r="S93" s="13">
        <v>-19707</v>
      </c>
      <c r="T93" s="13">
        <v>-18218</v>
      </c>
      <c r="U93" s="13">
        <v>-23600</v>
      </c>
      <c r="V93" s="13">
        <v>-25682</v>
      </c>
      <c r="W93" s="13">
        <v>-18112</v>
      </c>
      <c r="X93" s="13">
        <v>-26233</v>
      </c>
      <c r="Y93" s="13">
        <v>-20220</v>
      </c>
      <c r="Z93" s="13">
        <v>-29131</v>
      </c>
      <c r="AA93" s="13">
        <v>-21433</v>
      </c>
      <c r="AB93" s="13">
        <v>-22055</v>
      </c>
      <c r="AC93" s="13">
        <v>-24562</v>
      </c>
      <c r="AD93" s="3">
        <v>-32079</v>
      </c>
      <c r="AE93" s="3">
        <v>-27754</v>
      </c>
      <c r="AF93" s="3">
        <v>-28695</v>
      </c>
      <c r="AG93" s="108">
        <v>-28379</v>
      </c>
      <c r="AH93" s="108">
        <v>-27696</v>
      </c>
      <c r="AI93" s="124">
        <v>-28167</v>
      </c>
      <c r="AJ93" s="124">
        <v>-35194</v>
      </c>
      <c r="AK93" s="139">
        <v>-31273</v>
      </c>
      <c r="AL93" s="139">
        <v>-33309</v>
      </c>
      <c r="AM93" s="108">
        <v>-33258</v>
      </c>
      <c r="AN93" s="108">
        <v>-19184</v>
      </c>
      <c r="AO93" s="108">
        <v>-25269</v>
      </c>
      <c r="AP93" s="108">
        <v>-30901</v>
      </c>
      <c r="AQ93" s="108">
        <v>-29774</v>
      </c>
      <c r="AR93" s="108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</row>
    <row r="94" spans="1:68">
      <c r="A94" s="51" t="s">
        <v>71</v>
      </c>
      <c r="B94" s="52" t="s">
        <v>58</v>
      </c>
      <c r="C94" s="35"/>
      <c r="D94" s="35"/>
      <c r="E94" s="35"/>
      <c r="F94" s="35"/>
      <c r="G94" s="35"/>
      <c r="H94" s="35"/>
      <c r="I94" s="35"/>
      <c r="J94" s="35"/>
      <c r="K94" s="13">
        <v>-7692</v>
      </c>
      <c r="L94" s="13">
        <v>-5210</v>
      </c>
      <c r="M94" s="13">
        <v>-10253</v>
      </c>
      <c r="N94" s="13">
        <v>-14564</v>
      </c>
      <c r="O94" s="13">
        <v>-6119</v>
      </c>
      <c r="P94" s="13">
        <v>-8565</v>
      </c>
      <c r="Q94" s="13">
        <v>-9203</v>
      </c>
      <c r="R94" s="13">
        <v>-11251</v>
      </c>
      <c r="S94" s="13">
        <v>-8192</v>
      </c>
      <c r="T94" s="13">
        <v>-9124</v>
      </c>
      <c r="U94" s="13">
        <v>-10508</v>
      </c>
      <c r="V94" s="13">
        <v>-12129</v>
      </c>
      <c r="W94" s="13">
        <v>-14089</v>
      </c>
      <c r="X94" s="13">
        <v>-12866</v>
      </c>
      <c r="Y94" s="13">
        <v>-19518</v>
      </c>
      <c r="Z94" s="13">
        <v>-10139</v>
      </c>
      <c r="AA94" s="13">
        <v>-19868</v>
      </c>
      <c r="AB94" s="13">
        <v>-15446</v>
      </c>
      <c r="AC94" s="13">
        <v>-20938</v>
      </c>
      <c r="AD94" s="3">
        <v>-28859</v>
      </c>
      <c r="AE94" s="3">
        <v>-22733</v>
      </c>
      <c r="AF94" s="3">
        <v>-24334</v>
      </c>
      <c r="AG94" s="108">
        <v>-31218</v>
      </c>
      <c r="AH94" s="108">
        <v>-34386</v>
      </c>
      <c r="AI94" s="124">
        <v>-30401</v>
      </c>
      <c r="AJ94" s="124">
        <v>-47040</v>
      </c>
      <c r="AK94" s="139">
        <v>-30022</v>
      </c>
      <c r="AL94" s="139">
        <v>-23943</v>
      </c>
      <c r="AM94" s="108">
        <v>-39053</v>
      </c>
      <c r="AN94" s="108">
        <v>-23259</v>
      </c>
      <c r="AO94" s="108">
        <v>-32625</v>
      </c>
      <c r="AP94" s="108">
        <v>-64778</v>
      </c>
      <c r="AQ94" s="108">
        <v>-41073</v>
      </c>
      <c r="AR94" s="108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</row>
    <row r="95" spans="1:68">
      <c r="A95" s="51" t="s">
        <v>72</v>
      </c>
      <c r="B95" s="52" t="s">
        <v>58</v>
      </c>
      <c r="C95" s="35"/>
      <c r="D95" s="35"/>
      <c r="E95" s="35"/>
      <c r="F95" s="35"/>
      <c r="G95" s="35"/>
      <c r="H95" s="35"/>
      <c r="I95" s="35"/>
      <c r="J95" s="35"/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366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-1368</v>
      </c>
      <c r="Z95" s="13">
        <v>0</v>
      </c>
      <c r="AA95" s="13">
        <v>0</v>
      </c>
      <c r="AB95" s="13">
        <v>0</v>
      </c>
      <c r="AC95" s="13">
        <v>0</v>
      </c>
      <c r="AD95" s="3">
        <v>-15184</v>
      </c>
      <c r="AE95" s="3">
        <v>0</v>
      </c>
      <c r="AF95" s="3">
        <v>0</v>
      </c>
      <c r="AG95" s="108">
        <v>38106</v>
      </c>
      <c r="AH95" s="108">
        <v>0</v>
      </c>
      <c r="AI95" s="124">
        <v>914</v>
      </c>
      <c r="AJ95" s="124">
        <v>0</v>
      </c>
      <c r="AK95" s="143">
        <v>0</v>
      </c>
      <c r="AL95" s="143">
        <v>46620</v>
      </c>
      <c r="AM95" s="108">
        <v>3496</v>
      </c>
      <c r="AN95" s="108">
        <v>307</v>
      </c>
      <c r="AO95" s="227">
        <v>425</v>
      </c>
      <c r="AP95" s="227">
        <v>515</v>
      </c>
      <c r="AQ95" s="227">
        <v>3399</v>
      </c>
      <c r="AR95" s="108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19"/>
      <c r="BH95" s="19"/>
      <c r="BI95" s="19"/>
      <c r="BJ95" s="19"/>
      <c r="BK95" s="19"/>
      <c r="BL95" s="19"/>
      <c r="BM95" s="19"/>
      <c r="BN95" s="19"/>
      <c r="BO95" s="19"/>
      <c r="BP95" s="19"/>
    </row>
    <row r="96" spans="1:68" s="28" customFormat="1">
      <c r="A96" s="53" t="s">
        <v>73</v>
      </c>
      <c r="B96" s="54" t="s">
        <v>58</v>
      </c>
      <c r="C96" s="70"/>
      <c r="D96" s="70"/>
      <c r="E96" s="70"/>
      <c r="F96" s="70"/>
      <c r="G96" s="70"/>
      <c r="H96" s="70"/>
      <c r="I96" s="70"/>
      <c r="J96" s="70"/>
      <c r="K96" s="14">
        <v>0</v>
      </c>
      <c r="L96" s="71">
        <v>0</v>
      </c>
      <c r="M96" s="71">
        <v>0</v>
      </c>
      <c r="N96" s="71">
        <v>0</v>
      </c>
      <c r="O96" s="14">
        <v>-446</v>
      </c>
      <c r="P96" s="14">
        <v>-961</v>
      </c>
      <c r="Q96" s="14">
        <v>-763</v>
      </c>
      <c r="R96" s="14">
        <v>-1621</v>
      </c>
      <c r="S96" s="14">
        <v>-1371</v>
      </c>
      <c r="T96" s="14">
        <v>-1830.46416</v>
      </c>
      <c r="U96" s="14">
        <v>-1110.0999900000002</v>
      </c>
      <c r="V96" s="14">
        <v>-1620.4358499999998</v>
      </c>
      <c r="W96" s="14">
        <v>-3976</v>
      </c>
      <c r="X96" s="14">
        <v>435.28750000000002</v>
      </c>
      <c r="Y96" s="14">
        <v>-1818</v>
      </c>
      <c r="Z96" s="14">
        <v>2828.7124999999996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v>0</v>
      </c>
      <c r="AG96" s="12">
        <v>0</v>
      </c>
      <c r="AH96" s="90">
        <v>0</v>
      </c>
      <c r="AI96" s="3">
        <v>0</v>
      </c>
      <c r="AJ96" s="3">
        <v>0</v>
      </c>
      <c r="AK96" s="168">
        <v>0</v>
      </c>
      <c r="AL96" s="168">
        <v>0</v>
      </c>
      <c r="AM96" s="90">
        <v>0</v>
      </c>
      <c r="AN96" s="90">
        <v>0</v>
      </c>
      <c r="AO96" s="90">
        <v>0</v>
      </c>
      <c r="AP96" s="90">
        <v>0</v>
      </c>
      <c r="AQ96" s="90">
        <v>0</v>
      </c>
      <c r="AR96" s="90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160"/>
      <c r="BE96" s="160"/>
      <c r="BF96" s="160"/>
    </row>
    <row r="97" spans="1:55">
      <c r="A97" s="57" t="s">
        <v>74</v>
      </c>
      <c r="B97" s="57" t="s">
        <v>58</v>
      </c>
      <c r="C97" s="37"/>
      <c r="D97" s="37"/>
      <c r="E97" s="37"/>
      <c r="F97" s="37"/>
      <c r="G97" s="37"/>
      <c r="H97" s="37"/>
      <c r="I97" s="37"/>
      <c r="J97" s="37"/>
      <c r="K97" s="14">
        <v>-73155</v>
      </c>
      <c r="L97" s="14">
        <v>-71596</v>
      </c>
      <c r="M97" s="14">
        <v>-117149</v>
      </c>
      <c r="N97" s="14">
        <v>-131275</v>
      </c>
      <c r="O97" s="14">
        <v>-119498</v>
      </c>
      <c r="P97" s="14">
        <v>-104216</v>
      </c>
      <c r="Q97" s="14">
        <v>-155558.17525</v>
      </c>
      <c r="R97" s="14">
        <v>-155301.82475000003</v>
      </c>
      <c r="S97" s="14">
        <v>-161037</v>
      </c>
      <c r="T97" s="14">
        <v>-182485.18353000001</v>
      </c>
      <c r="U97" s="14">
        <v>-226315.80539999998</v>
      </c>
      <c r="V97" s="14">
        <v>-239759.73044000001</v>
      </c>
      <c r="W97" s="14">
        <v>-226256</v>
      </c>
      <c r="X97" s="14">
        <v>-221742.73954000001</v>
      </c>
      <c r="Y97" s="14">
        <v>-235652</v>
      </c>
      <c r="Z97" s="12">
        <v>-263411.26045999996</v>
      </c>
      <c r="AA97" s="12">
        <v>-263944</v>
      </c>
      <c r="AB97" s="12">
        <v>-273092</v>
      </c>
      <c r="AC97" s="12">
        <v>-281178</v>
      </c>
      <c r="AD97" s="12">
        <v>-332680</v>
      </c>
      <c r="AE97" s="12">
        <v>-310987</v>
      </c>
      <c r="AF97" s="12">
        <v>-314605</v>
      </c>
      <c r="AG97" s="12">
        <v>-325676.10650999995</v>
      </c>
      <c r="AH97" s="12">
        <v>-383150</v>
      </c>
      <c r="AI97" s="14">
        <v>-354310.89727000002</v>
      </c>
      <c r="AJ97" s="14">
        <v>-428584</v>
      </c>
      <c r="AK97" s="141">
        <v>-428395</v>
      </c>
      <c r="AL97" s="141">
        <v>-380062</v>
      </c>
      <c r="AM97" s="182">
        <v>-354955</v>
      </c>
      <c r="AN97" s="182">
        <v>-90046</v>
      </c>
      <c r="AO97" s="182">
        <v>-326269</v>
      </c>
      <c r="AP97" s="182">
        <v>-430792.18796682591</v>
      </c>
      <c r="AQ97" s="182">
        <v>-430792.18796682591</v>
      </c>
      <c r="AR97" s="182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</row>
    <row r="98" spans="1:55">
      <c r="A98" s="57" t="s">
        <v>75</v>
      </c>
      <c r="B98" s="57" t="s">
        <v>58</v>
      </c>
      <c r="C98" s="37"/>
      <c r="D98" s="37"/>
      <c r="E98" s="37"/>
      <c r="F98" s="37"/>
      <c r="G98" s="37"/>
      <c r="H98" s="37"/>
      <c r="I98" s="37"/>
      <c r="J98" s="37"/>
      <c r="K98" s="14">
        <v>41909</v>
      </c>
      <c r="L98" s="14">
        <v>39759</v>
      </c>
      <c r="M98" s="14">
        <v>36359</v>
      </c>
      <c r="N98" s="14">
        <v>53498</v>
      </c>
      <c r="O98" s="14">
        <v>65630.940629999997</v>
      </c>
      <c r="P98" s="14">
        <v>42961</v>
      </c>
      <c r="Q98" s="14">
        <v>63400.82475</v>
      </c>
      <c r="R98" s="14">
        <v>82604.175249999971</v>
      </c>
      <c r="S98" s="14">
        <v>79928</v>
      </c>
      <c r="T98" s="14">
        <v>83137.816469999991</v>
      </c>
      <c r="U98" s="14">
        <v>112925.06516999997</v>
      </c>
      <c r="V98" s="14">
        <v>95412.269560000001</v>
      </c>
      <c r="W98" s="14">
        <v>118029</v>
      </c>
      <c r="X98" s="14">
        <v>121179.93260999999</v>
      </c>
      <c r="Y98" s="14">
        <v>162604</v>
      </c>
      <c r="Z98" s="12">
        <v>186011.06739000001</v>
      </c>
      <c r="AA98" s="12">
        <v>179360.01652999994</v>
      </c>
      <c r="AB98" s="12">
        <v>168625</v>
      </c>
      <c r="AC98" s="12">
        <v>159615</v>
      </c>
      <c r="AD98" s="14">
        <v>145635</v>
      </c>
      <c r="AE98" s="14">
        <v>184011.47600000002</v>
      </c>
      <c r="AF98" s="12">
        <v>130474</v>
      </c>
      <c r="AG98" s="12">
        <v>227076.89349000005</v>
      </c>
      <c r="AH98" s="12">
        <v>200405.40000000002</v>
      </c>
      <c r="AI98" s="14">
        <v>165689.10272999998</v>
      </c>
      <c r="AJ98" s="14">
        <v>174662</v>
      </c>
      <c r="AK98" s="141">
        <v>198653.57355772879</v>
      </c>
      <c r="AL98" s="141">
        <v>226848</v>
      </c>
      <c r="AM98" s="182">
        <v>78479</v>
      </c>
      <c r="AN98" s="182">
        <v>-13629</v>
      </c>
      <c r="AO98" s="182">
        <v>55273</v>
      </c>
      <c r="AP98" s="182">
        <v>90095</v>
      </c>
      <c r="AQ98" s="182">
        <v>58860</v>
      </c>
      <c r="AR98" s="182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</row>
    <row r="99" spans="1:55">
      <c r="A99" s="55" t="s">
        <v>76</v>
      </c>
      <c r="B99" s="52" t="s">
        <v>0</v>
      </c>
      <c r="C99" s="35"/>
      <c r="D99" s="35"/>
      <c r="E99" s="35"/>
      <c r="F99" s="35"/>
      <c r="G99" s="35"/>
      <c r="H99" s="35"/>
      <c r="I99" s="35"/>
      <c r="J99" s="35"/>
      <c r="K99" s="15">
        <v>0.69382315447908216</v>
      </c>
      <c r="L99" s="15">
        <v>0.67257041360060899</v>
      </c>
      <c r="M99" s="15">
        <v>0.63953774713290645</v>
      </c>
      <c r="N99" s="15">
        <v>0.5754205567267564</v>
      </c>
      <c r="O99" s="15">
        <v>0.74326434307203826</v>
      </c>
      <c r="P99" s="15">
        <v>0.60143355125925724</v>
      </c>
      <c r="Q99" s="15">
        <v>0.66092904581416367</v>
      </c>
      <c r="R99" s="15">
        <v>0.68014867067884277</v>
      </c>
      <c r="S99" s="15">
        <v>0.69974786384647714</v>
      </c>
      <c r="T99" s="15">
        <v>0.68039074507897634</v>
      </c>
      <c r="U99" s="15">
        <v>0.71486416215434212</v>
      </c>
      <c r="V99" s="15">
        <v>0.64193320909289375</v>
      </c>
      <c r="W99" s="15">
        <v>0.73533736215812096</v>
      </c>
      <c r="X99" s="15">
        <v>0.7266611328338386</v>
      </c>
      <c r="Y99" s="15">
        <v>0.75340669523919845</v>
      </c>
      <c r="Z99" s="15">
        <v>0.78552516750552492</v>
      </c>
      <c r="AA99" s="15">
        <v>0.78020263532944345</v>
      </c>
      <c r="AB99" s="15">
        <v>0.7750236701076415</v>
      </c>
      <c r="AC99" s="15">
        <v>0.7339936816256708</v>
      </c>
      <c r="AD99" s="91">
        <v>0.62064248333702676</v>
      </c>
      <c r="AE99" s="91">
        <v>0.74473404283821876</v>
      </c>
      <c r="AF99" s="104">
        <v>0.65854384858044168</v>
      </c>
      <c r="AG99" s="109">
        <v>0.86227291493993918</v>
      </c>
      <c r="AH99" s="109">
        <v>0.71858893589312389</v>
      </c>
      <c r="AI99" s="91">
        <v>0.68874380931444656</v>
      </c>
      <c r="AJ99" s="91">
        <v>0.62836420674694116</v>
      </c>
      <c r="AK99" s="142">
        <v>0.71117988341708194</v>
      </c>
      <c r="AL99" s="142">
        <v>0.89571191660743898</v>
      </c>
      <c r="AM99" s="187">
        <v>0.45815381741333616</v>
      </c>
      <c r="AN99" s="187">
        <v>-0.24097386753421265</v>
      </c>
      <c r="AO99" s="109">
        <v>0.41291339523834425</v>
      </c>
      <c r="AP99" s="109">
        <v>0.42699999999999999</v>
      </c>
      <c r="AQ99" s="109">
        <v>0.38949952685667399</v>
      </c>
      <c r="AR99" s="187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</row>
    <row r="100" spans="1:55">
      <c r="A100" s="51" t="s">
        <v>77</v>
      </c>
      <c r="B100" s="52" t="s">
        <v>58</v>
      </c>
      <c r="C100" s="35"/>
      <c r="D100" s="35"/>
      <c r="E100" s="35"/>
      <c r="F100" s="35"/>
      <c r="G100" s="35"/>
      <c r="H100" s="35"/>
      <c r="I100" s="35"/>
      <c r="J100" s="35"/>
      <c r="K100" s="13">
        <v>1780</v>
      </c>
      <c r="L100" s="13">
        <v>31976</v>
      </c>
      <c r="M100" s="13">
        <v>47480</v>
      </c>
      <c r="N100" s="13">
        <v>47991</v>
      </c>
      <c r="O100" s="13">
        <v>50270</v>
      </c>
      <c r="P100" s="13">
        <v>49956</v>
      </c>
      <c r="Q100" s="13">
        <v>22523</v>
      </c>
      <c r="R100" s="13">
        <v>20258</v>
      </c>
      <c r="S100" s="13">
        <v>21764</v>
      </c>
      <c r="T100" s="13">
        <v>39496</v>
      </c>
      <c r="U100" s="13">
        <v>28241</v>
      </c>
      <c r="V100" s="13">
        <v>49189</v>
      </c>
      <c r="W100" s="13">
        <v>57418</v>
      </c>
      <c r="X100" s="13">
        <v>57599</v>
      </c>
      <c r="Y100" s="13">
        <v>50015</v>
      </c>
      <c r="Z100" s="13">
        <v>53350</v>
      </c>
      <c r="AA100" s="13">
        <v>59066</v>
      </c>
      <c r="AB100" s="13">
        <v>44311</v>
      </c>
      <c r="AC100" s="13">
        <v>52367</v>
      </c>
      <c r="AD100" s="13">
        <v>45211</v>
      </c>
      <c r="AE100" s="13">
        <v>44965.817000000003</v>
      </c>
      <c r="AF100" s="103">
        <v>38071</v>
      </c>
      <c r="AG100" s="11">
        <v>96681</v>
      </c>
      <c r="AH100" s="11">
        <v>41807.18299999999</v>
      </c>
      <c r="AI100" s="13">
        <v>34066</v>
      </c>
      <c r="AJ100" s="13">
        <v>32997</v>
      </c>
      <c r="AK100" s="144">
        <v>29461</v>
      </c>
      <c r="AL100" s="144">
        <v>29327</v>
      </c>
      <c r="AM100" s="188">
        <v>9967</v>
      </c>
      <c r="AN100" s="188">
        <v>21343</v>
      </c>
      <c r="AO100" s="19">
        <v>23899</v>
      </c>
      <c r="AP100" s="19">
        <v>23048</v>
      </c>
      <c r="AQ100" s="19">
        <v>17395</v>
      </c>
      <c r="AR100" s="188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</row>
    <row r="101" spans="1:55">
      <c r="A101" s="56" t="s">
        <v>78</v>
      </c>
      <c r="B101" s="52" t="s">
        <v>58</v>
      </c>
      <c r="C101" s="35"/>
      <c r="D101" s="35"/>
      <c r="E101" s="35"/>
      <c r="F101" s="35"/>
      <c r="G101" s="35"/>
      <c r="H101" s="35"/>
      <c r="I101" s="35"/>
      <c r="J101" s="35"/>
      <c r="K101" s="13">
        <v>-39</v>
      </c>
      <c r="L101" s="13">
        <v>8</v>
      </c>
      <c r="M101" s="13">
        <v>-27</v>
      </c>
      <c r="N101" s="13">
        <v>-88</v>
      </c>
      <c r="O101" s="13">
        <v>-18</v>
      </c>
      <c r="P101" s="13">
        <v>-432</v>
      </c>
      <c r="Q101" s="13">
        <v>-16060</v>
      </c>
      <c r="R101" s="13">
        <v>-15522</v>
      </c>
      <c r="S101" s="13">
        <v>-10900</v>
      </c>
      <c r="T101" s="13">
        <v>-3932</v>
      </c>
      <c r="U101" s="13">
        <v>-94</v>
      </c>
      <c r="V101" s="13">
        <v>-178</v>
      </c>
      <c r="W101" s="13">
        <v>-50</v>
      </c>
      <c r="X101" s="13">
        <v>-60</v>
      </c>
      <c r="Y101" s="13">
        <v>-33</v>
      </c>
      <c r="Z101" s="13">
        <v>-25</v>
      </c>
      <c r="AA101" s="13">
        <v>-22</v>
      </c>
      <c r="AB101" s="13">
        <v>-238</v>
      </c>
      <c r="AC101" s="13">
        <v>-210</v>
      </c>
      <c r="AD101" s="13">
        <v>-163</v>
      </c>
      <c r="AE101" s="13">
        <v>-129.32900000000001</v>
      </c>
      <c r="AF101" s="13">
        <v>-132</v>
      </c>
      <c r="AG101" s="11">
        <v>-1035</v>
      </c>
      <c r="AH101" s="11">
        <v>-1029.6709999999998</v>
      </c>
      <c r="AI101" s="13">
        <v>-862</v>
      </c>
      <c r="AJ101" s="13">
        <v>-1016</v>
      </c>
      <c r="AK101" s="22">
        <v>-810</v>
      </c>
      <c r="AL101" s="22">
        <v>-1585</v>
      </c>
      <c r="AM101" s="188">
        <v>-9852</v>
      </c>
      <c r="AN101" s="188">
        <v>-1274</v>
      </c>
      <c r="AO101" s="11">
        <v>-800</v>
      </c>
      <c r="AP101" s="11">
        <v>-1369</v>
      </c>
      <c r="AQ101" s="11">
        <v>19873</v>
      </c>
      <c r="AR101" s="188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</row>
    <row r="102" spans="1:55">
      <c r="A102" s="56" t="s">
        <v>79</v>
      </c>
      <c r="B102" s="52" t="s">
        <v>58</v>
      </c>
      <c r="C102" s="35"/>
      <c r="D102" s="35"/>
      <c r="E102" s="35"/>
      <c r="F102" s="35"/>
      <c r="G102" s="35"/>
      <c r="H102" s="35"/>
      <c r="I102" s="35"/>
      <c r="J102" s="35"/>
      <c r="K102" s="13">
        <v>1819</v>
      </c>
      <c r="L102" s="13">
        <v>32153</v>
      </c>
      <c r="M102" s="13">
        <v>47465</v>
      </c>
      <c r="N102" s="40">
        <v>48267</v>
      </c>
      <c r="O102" s="40">
        <v>49931</v>
      </c>
      <c r="P102" s="40">
        <v>50118</v>
      </c>
      <c r="Q102" s="40">
        <v>40390</v>
      </c>
      <c r="R102" s="40">
        <v>36975</v>
      </c>
      <c r="S102" s="40">
        <v>37326</v>
      </c>
      <c r="T102" s="40">
        <v>39443</v>
      </c>
      <c r="U102" s="40">
        <v>39095</v>
      </c>
      <c r="V102" s="40">
        <v>40178</v>
      </c>
      <c r="W102" s="40">
        <v>50148</v>
      </c>
      <c r="X102" s="40">
        <v>53040</v>
      </c>
      <c r="Y102" s="40">
        <v>54775</v>
      </c>
      <c r="Z102" s="19">
        <v>54795</v>
      </c>
      <c r="AA102" s="19">
        <v>59493</v>
      </c>
      <c r="AB102" s="19">
        <v>47975</v>
      </c>
      <c r="AC102" s="19">
        <v>49628</v>
      </c>
      <c r="AD102" s="13">
        <v>47774</v>
      </c>
      <c r="AE102" s="13">
        <v>44704.146000000001</v>
      </c>
      <c r="AF102" s="103">
        <v>42298</v>
      </c>
      <c r="AG102" s="11">
        <v>92177</v>
      </c>
      <c r="AH102" s="11">
        <v>41448.853999999992</v>
      </c>
      <c r="AI102" s="13">
        <v>34908</v>
      </c>
      <c r="AJ102" s="13">
        <v>31341</v>
      </c>
      <c r="AK102" s="22">
        <v>31374</v>
      </c>
      <c r="AL102" s="22">
        <v>27832</v>
      </c>
      <c r="AM102" s="181">
        <v>22591</v>
      </c>
      <c r="AN102" s="181">
        <v>21975</v>
      </c>
      <c r="AO102" s="19">
        <v>23938</v>
      </c>
      <c r="AP102" s="19">
        <v>20999</v>
      </c>
      <c r="AQ102" s="19">
        <v>-328</v>
      </c>
      <c r="AR102" s="181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</row>
    <row r="103" spans="1:55">
      <c r="A103" s="56" t="s">
        <v>80</v>
      </c>
      <c r="B103" s="52" t="s">
        <v>58</v>
      </c>
      <c r="C103" s="35"/>
      <c r="D103" s="35"/>
      <c r="E103" s="35"/>
      <c r="F103" s="35"/>
      <c r="G103" s="35"/>
      <c r="H103" s="35"/>
      <c r="I103" s="35"/>
      <c r="J103" s="35"/>
      <c r="K103" s="13">
        <v>0</v>
      </c>
      <c r="L103" s="13">
        <v>-185</v>
      </c>
      <c r="M103" s="13">
        <v>42</v>
      </c>
      <c r="N103" s="13">
        <v>-188</v>
      </c>
      <c r="O103" s="40">
        <v>357</v>
      </c>
      <c r="P103" s="40">
        <v>270</v>
      </c>
      <c r="Q103" s="13">
        <v>-1807</v>
      </c>
      <c r="R103" s="13">
        <v>-1195</v>
      </c>
      <c r="S103" s="13">
        <v>-4662</v>
      </c>
      <c r="T103" s="13">
        <v>3985</v>
      </c>
      <c r="U103" s="13">
        <v>-10760</v>
      </c>
      <c r="V103" s="13">
        <v>9189</v>
      </c>
      <c r="W103" s="13">
        <v>7320</v>
      </c>
      <c r="X103" s="13">
        <v>4619</v>
      </c>
      <c r="Y103" s="13">
        <v>-4727</v>
      </c>
      <c r="Z103" s="13">
        <v>-1420</v>
      </c>
      <c r="AA103" s="13">
        <v>-405</v>
      </c>
      <c r="AB103" s="13">
        <v>-3426</v>
      </c>
      <c r="AC103" s="13">
        <v>2949</v>
      </c>
      <c r="AD103" s="13">
        <v>-2400</v>
      </c>
      <c r="AE103" s="13">
        <v>391</v>
      </c>
      <c r="AF103" s="13">
        <v>-4095</v>
      </c>
      <c r="AG103" s="11">
        <v>5539</v>
      </c>
      <c r="AH103" s="11">
        <v>1388</v>
      </c>
      <c r="AI103" s="13">
        <v>20</v>
      </c>
      <c r="AJ103" s="13">
        <v>2672</v>
      </c>
      <c r="AK103" s="22">
        <v>-1103</v>
      </c>
      <c r="AL103" s="22">
        <v>3080</v>
      </c>
      <c r="AM103" s="181">
        <v>-2772</v>
      </c>
      <c r="AN103" s="181">
        <v>642</v>
      </c>
      <c r="AO103" s="19">
        <v>761</v>
      </c>
      <c r="AP103" s="19">
        <v>3418</v>
      </c>
      <c r="AQ103" s="19">
        <v>-2150</v>
      </c>
      <c r="AR103" s="181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</row>
    <row r="104" spans="1:55">
      <c r="A104" s="57" t="s">
        <v>81</v>
      </c>
      <c r="B104" s="57" t="s">
        <v>58</v>
      </c>
      <c r="C104" s="37"/>
      <c r="D104" s="37"/>
      <c r="E104" s="37"/>
      <c r="F104" s="37"/>
      <c r="G104" s="37"/>
      <c r="H104" s="37"/>
      <c r="I104" s="37"/>
      <c r="J104" s="37"/>
      <c r="K104" s="14">
        <v>43689</v>
      </c>
      <c r="L104" s="14">
        <v>71735</v>
      </c>
      <c r="M104" s="14">
        <v>83839</v>
      </c>
      <c r="N104" s="14">
        <v>101489</v>
      </c>
      <c r="O104" s="14">
        <v>115900.94063</v>
      </c>
      <c r="P104" s="14">
        <v>92917</v>
      </c>
      <c r="Q104" s="14">
        <v>85923.82475</v>
      </c>
      <c r="R104" s="14">
        <v>102862.17524999997</v>
      </c>
      <c r="S104" s="14">
        <v>101692</v>
      </c>
      <c r="T104" s="14">
        <v>122633.81646999999</v>
      </c>
      <c r="U104" s="14">
        <v>141166.06516999996</v>
      </c>
      <c r="V104" s="14">
        <v>144601.26955999999</v>
      </c>
      <c r="W104" s="14">
        <v>175447</v>
      </c>
      <c r="X104" s="14">
        <v>178778.93260999999</v>
      </c>
      <c r="Y104" s="14">
        <v>212619</v>
      </c>
      <c r="Z104" s="12">
        <v>239361.06739000001</v>
      </c>
      <c r="AA104" s="12">
        <v>238426.01652999994</v>
      </c>
      <c r="AB104" s="12">
        <v>212936</v>
      </c>
      <c r="AC104" s="12">
        <v>211982</v>
      </c>
      <c r="AD104" s="92">
        <v>190846</v>
      </c>
      <c r="AE104" s="92">
        <v>228977.29300000003</v>
      </c>
      <c r="AF104" s="92">
        <v>168545</v>
      </c>
      <c r="AG104" s="93">
        <v>323757.89349000005</v>
      </c>
      <c r="AH104" s="93">
        <v>242212.58300000001</v>
      </c>
      <c r="AI104" s="92">
        <v>199755.10272999998</v>
      </c>
      <c r="AJ104" s="92">
        <v>207659</v>
      </c>
      <c r="AK104" s="145">
        <v>228114.57355772879</v>
      </c>
      <c r="AL104" s="145">
        <v>256175</v>
      </c>
      <c r="AM104" s="189">
        <v>88446</v>
      </c>
      <c r="AN104" s="189">
        <v>7714</v>
      </c>
      <c r="AO104" s="189">
        <v>79172</v>
      </c>
      <c r="AP104" s="189">
        <v>113143</v>
      </c>
      <c r="AQ104" s="189">
        <v>76255</v>
      </c>
      <c r="AR104" s="189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</row>
    <row r="105" spans="1:55">
      <c r="A105" s="51" t="s">
        <v>82</v>
      </c>
      <c r="B105" s="52" t="s">
        <v>58</v>
      </c>
      <c r="C105" s="35"/>
      <c r="D105" s="35"/>
      <c r="E105" s="35"/>
      <c r="F105" s="35"/>
      <c r="G105" s="35"/>
      <c r="H105" s="35"/>
      <c r="I105" s="35"/>
      <c r="J105" s="35"/>
      <c r="K105" s="13">
        <v>-15438.614</v>
      </c>
      <c r="L105" s="13">
        <v>-25305</v>
      </c>
      <c r="M105" s="13">
        <v>-23215</v>
      </c>
      <c r="N105" s="13">
        <v>-37595.385999999999</v>
      </c>
      <c r="O105" s="13">
        <v>-40548</v>
      </c>
      <c r="P105" s="13">
        <v>-33915</v>
      </c>
      <c r="Q105" s="13">
        <v>-31176.155939999993</v>
      </c>
      <c r="R105" s="13">
        <v>-26911.844060000003</v>
      </c>
      <c r="S105" s="13">
        <v>-37123</v>
      </c>
      <c r="T105" s="13">
        <v>-43068</v>
      </c>
      <c r="U105" s="13">
        <v>-52431</v>
      </c>
      <c r="V105" s="13">
        <v>-46069</v>
      </c>
      <c r="W105" s="13">
        <v>-63399</v>
      </c>
      <c r="X105" s="13">
        <v>-62112</v>
      </c>
      <c r="Y105" s="13">
        <v>-67895</v>
      </c>
      <c r="Z105" s="13">
        <v>-77750</v>
      </c>
      <c r="AA105" s="13">
        <v>-82096</v>
      </c>
      <c r="AB105" s="13">
        <v>-66696</v>
      </c>
      <c r="AC105" s="13">
        <v>127513</v>
      </c>
      <c r="AD105" s="13">
        <v>-67852</v>
      </c>
      <c r="AE105" s="13">
        <v>-73964</v>
      </c>
      <c r="AF105" s="13">
        <v>-54387</v>
      </c>
      <c r="AG105" s="11">
        <v>-111653</v>
      </c>
      <c r="AH105" s="11">
        <v>-77648</v>
      </c>
      <c r="AI105" s="13">
        <v>-57841</v>
      </c>
      <c r="AJ105" s="13">
        <v>-51941</v>
      </c>
      <c r="AK105" s="22">
        <v>-78558</v>
      </c>
      <c r="AL105" s="22">
        <v>-76629</v>
      </c>
      <c r="AM105" s="181">
        <v>-32229</v>
      </c>
      <c r="AN105" s="181">
        <v>-8064</v>
      </c>
      <c r="AO105" s="11">
        <v>-28940</v>
      </c>
      <c r="AP105" s="11">
        <v>-23320</v>
      </c>
      <c r="AQ105" s="11">
        <v>-28548</v>
      </c>
      <c r="AR105" s="181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</row>
    <row r="106" spans="1:55">
      <c r="A106" s="57" t="s">
        <v>83</v>
      </c>
      <c r="B106" s="57" t="s">
        <v>58</v>
      </c>
      <c r="C106" s="37"/>
      <c r="D106" s="37"/>
      <c r="E106" s="37"/>
      <c r="F106" s="37"/>
      <c r="G106" s="37"/>
      <c r="H106" s="37"/>
      <c r="I106" s="37"/>
      <c r="J106" s="37"/>
      <c r="K106" s="14">
        <v>28250.385999999999</v>
      </c>
      <c r="L106" s="14">
        <v>46430</v>
      </c>
      <c r="M106" s="14">
        <v>60624</v>
      </c>
      <c r="N106" s="14">
        <v>63893.614000000001</v>
      </c>
      <c r="O106" s="14">
        <v>75352.940629999997</v>
      </c>
      <c r="P106" s="14">
        <v>59002</v>
      </c>
      <c r="Q106" s="14">
        <v>54747.668810000003</v>
      </c>
      <c r="R106" s="14">
        <v>75950.331189999968</v>
      </c>
      <c r="S106" s="14">
        <v>64569</v>
      </c>
      <c r="T106" s="14">
        <v>79565.816469999991</v>
      </c>
      <c r="U106" s="14">
        <v>88735.065169999958</v>
      </c>
      <c r="V106" s="14">
        <v>98532.269559999986</v>
      </c>
      <c r="W106" s="14">
        <v>112048</v>
      </c>
      <c r="X106" s="14">
        <v>116666.93260999999</v>
      </c>
      <c r="Y106" s="14">
        <v>144724</v>
      </c>
      <c r="Z106" s="12">
        <v>161611.06739000001</v>
      </c>
      <c r="AA106" s="12">
        <v>156330.01652999994</v>
      </c>
      <c r="AB106" s="12">
        <v>146240</v>
      </c>
      <c r="AC106" s="12">
        <v>339495</v>
      </c>
      <c r="AD106" s="93">
        <v>122994</v>
      </c>
      <c r="AE106" s="93">
        <v>155013.29300000003</v>
      </c>
      <c r="AF106" s="93">
        <v>114158</v>
      </c>
      <c r="AG106" s="93">
        <v>212104.89349000005</v>
      </c>
      <c r="AH106" s="93">
        <v>164564.58300000001</v>
      </c>
      <c r="AI106" s="92">
        <v>141914.10272999998</v>
      </c>
      <c r="AJ106" s="92">
        <v>155718</v>
      </c>
      <c r="AK106" s="145">
        <v>149556.57355772879</v>
      </c>
      <c r="AL106" s="145">
        <v>179546</v>
      </c>
      <c r="AM106" s="189">
        <v>56217</v>
      </c>
      <c r="AN106" s="189">
        <v>-350</v>
      </c>
      <c r="AO106" s="189">
        <v>50232</v>
      </c>
      <c r="AP106" s="189">
        <v>89823</v>
      </c>
      <c r="AQ106" s="189">
        <v>47707</v>
      </c>
      <c r="AR106" s="189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</row>
    <row r="107" spans="1:55">
      <c r="A107" s="50" t="s">
        <v>84</v>
      </c>
      <c r="B107" s="48" t="s">
        <v>0</v>
      </c>
      <c r="C107" s="4"/>
      <c r="D107" s="4"/>
      <c r="E107" s="4"/>
      <c r="F107" s="4"/>
      <c r="G107" s="4"/>
      <c r="H107" s="4"/>
      <c r="I107" s="4"/>
      <c r="J107" s="4"/>
      <c r="K107" s="15">
        <v>0.46769839246395045</v>
      </c>
      <c r="L107" s="15">
        <v>0.78541825255857223</v>
      </c>
      <c r="M107" s="15">
        <v>1.0663477098431013</v>
      </c>
      <c r="N107" s="15">
        <v>0.68723501699436396</v>
      </c>
      <c r="O107" s="15">
        <v>0.85336509546081829</v>
      </c>
      <c r="P107" s="15">
        <v>0.82599991600285594</v>
      </c>
      <c r="Q107" s="15">
        <v>0.57072324610640257</v>
      </c>
      <c r="R107" s="15">
        <v>0.62536205512803478</v>
      </c>
      <c r="S107" s="15">
        <v>0.56528400336181539</v>
      </c>
      <c r="T107" s="15">
        <v>0.65115788998830793</v>
      </c>
      <c r="U107" s="15">
        <v>0.56173107291077229</v>
      </c>
      <c r="V107" s="15">
        <v>0.66292455141821527</v>
      </c>
      <c r="W107" s="15">
        <v>0.69807488629991898</v>
      </c>
      <c r="X107" s="15">
        <v>0.69959871728494194</v>
      </c>
      <c r="Y107" s="15">
        <v>0.670561797752809</v>
      </c>
      <c r="Z107" s="15">
        <v>0.68248391111109374</v>
      </c>
      <c r="AA107" s="15">
        <v>0.68002386059883491</v>
      </c>
      <c r="AB107" s="15">
        <v>0.67213913427155814</v>
      </c>
      <c r="AC107" s="15">
        <v>1.561176486818326</v>
      </c>
      <c r="AD107" s="91">
        <v>0.52415491877333242</v>
      </c>
      <c r="AE107" s="91">
        <v>0.6273721557972578</v>
      </c>
      <c r="AF107" s="88">
        <v>0.57619179810725552</v>
      </c>
      <c r="AG107" s="109">
        <v>0.80542014632898717</v>
      </c>
      <c r="AH107" s="109">
        <v>0.59007536016327733</v>
      </c>
      <c r="AI107" s="91">
        <v>0.5899148350690202</v>
      </c>
      <c r="AJ107" s="91">
        <v>0.5602112511377414</v>
      </c>
      <c r="AK107" s="142">
        <v>0.53541260115381251</v>
      </c>
      <c r="AL107" s="142">
        <v>0.70893942983495217</v>
      </c>
      <c r="AM107" s="187">
        <v>0.3281901292514624</v>
      </c>
      <c r="AN107" s="187">
        <v>-6.1883376357014042E-3</v>
      </c>
      <c r="AO107" s="187">
        <v>0.37525492861998638</v>
      </c>
      <c r="AP107" s="187">
        <v>0.42499999999999999</v>
      </c>
      <c r="AQ107" s="187">
        <v>0.31569578538483428</v>
      </c>
      <c r="AR107" s="187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</row>
    <row r="108" spans="1:55">
      <c r="A108" s="50"/>
      <c r="B108" s="48"/>
      <c r="C108" s="4"/>
      <c r="D108" s="4"/>
      <c r="E108" s="4"/>
      <c r="F108" s="4"/>
      <c r="G108" s="4"/>
      <c r="H108" s="4"/>
      <c r="I108" s="4"/>
      <c r="J108" s="4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9"/>
      <c r="AD108" s="19"/>
      <c r="AE108" s="19"/>
      <c r="AF108" s="19"/>
      <c r="AG108" s="19"/>
      <c r="AH108" s="19"/>
      <c r="AI108" s="40"/>
      <c r="AJ108" s="40"/>
      <c r="AK108" s="19"/>
      <c r="AL108" s="19"/>
      <c r="AM108" s="19"/>
      <c r="AN108" s="19"/>
      <c r="AO108" s="19"/>
      <c r="AP108" s="19"/>
      <c r="AQ108" s="19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</row>
    <row r="109" spans="1:55">
      <c r="A109" s="80" t="s">
        <v>164</v>
      </c>
      <c r="B109" s="80" t="s">
        <v>6</v>
      </c>
      <c r="C109" s="81" t="s">
        <v>7</v>
      </c>
      <c r="D109" s="81" t="s">
        <v>8</v>
      </c>
      <c r="E109" s="81" t="s">
        <v>9</v>
      </c>
      <c r="F109" s="81" t="s">
        <v>10</v>
      </c>
      <c r="G109" s="81" t="s">
        <v>11</v>
      </c>
      <c r="H109" s="81" t="s">
        <v>12</v>
      </c>
      <c r="I109" s="81" t="s">
        <v>13</v>
      </c>
      <c r="J109" s="81" t="s">
        <v>14</v>
      </c>
      <c r="K109" s="81" t="s">
        <v>15</v>
      </c>
      <c r="L109" s="81" t="s">
        <v>16</v>
      </c>
      <c r="M109" s="81" t="s">
        <v>17</v>
      </c>
      <c r="N109" s="81" t="s">
        <v>18</v>
      </c>
      <c r="O109" s="81" t="s">
        <v>19</v>
      </c>
      <c r="P109" s="81" t="s">
        <v>20</v>
      </c>
      <c r="Q109" s="81" t="s">
        <v>21</v>
      </c>
      <c r="R109" s="81" t="s">
        <v>22</v>
      </c>
      <c r="S109" s="81" t="s">
        <v>23</v>
      </c>
      <c r="T109" s="81" t="s">
        <v>24</v>
      </c>
      <c r="U109" s="81" t="s">
        <v>25</v>
      </c>
      <c r="V109" s="81" t="s">
        <v>26</v>
      </c>
      <c r="W109" s="81" t="s">
        <v>27</v>
      </c>
      <c r="X109" s="81" t="s">
        <v>155</v>
      </c>
      <c r="Y109" s="81" t="s">
        <v>159</v>
      </c>
      <c r="Z109" s="81" t="s">
        <v>163</v>
      </c>
      <c r="AA109" s="81" t="s">
        <v>179</v>
      </c>
      <c r="AB109" s="81" t="s">
        <v>178</v>
      </c>
      <c r="AC109" s="81" t="s">
        <v>180</v>
      </c>
      <c r="AD109" s="81" t="s">
        <v>186</v>
      </c>
      <c r="AE109" s="21" t="s">
        <v>192</v>
      </c>
      <c r="AF109" s="81" t="s">
        <v>196</v>
      </c>
      <c r="AG109" s="21" t="s">
        <v>197</v>
      </c>
      <c r="AH109" s="21" t="s">
        <v>198</v>
      </c>
      <c r="AI109" s="21" t="s">
        <v>200</v>
      </c>
      <c r="AJ109" s="21" t="s">
        <v>201</v>
      </c>
      <c r="AK109" s="21" t="s">
        <v>207</v>
      </c>
      <c r="AL109" s="21" t="s">
        <v>208</v>
      </c>
      <c r="AM109" s="21" t="s">
        <v>210</v>
      </c>
      <c r="AN109" s="192" t="s">
        <v>212</v>
      </c>
      <c r="AO109" s="222" t="s">
        <v>213</v>
      </c>
      <c r="AP109" s="222" t="s">
        <v>214</v>
      </c>
      <c r="AQ109" s="222" t="s">
        <v>215</v>
      </c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</row>
    <row r="110" spans="1:55">
      <c r="A110" s="57" t="s">
        <v>160</v>
      </c>
      <c r="B110" s="57" t="s">
        <v>58</v>
      </c>
      <c r="C110" s="37"/>
      <c r="D110" s="37"/>
      <c r="E110" s="37"/>
      <c r="F110" s="37"/>
      <c r="G110" s="37"/>
      <c r="H110" s="37"/>
      <c r="I110" s="37"/>
      <c r="J110" s="37"/>
      <c r="K110" s="14">
        <v>43488</v>
      </c>
      <c r="L110" s="14">
        <v>41657</v>
      </c>
      <c r="M110" s="14">
        <v>38818</v>
      </c>
      <c r="N110" s="14">
        <v>56338</v>
      </c>
      <c r="O110" s="14">
        <v>68694.940629999997</v>
      </c>
      <c r="P110" s="14">
        <v>48885</v>
      </c>
      <c r="Q110" s="14">
        <v>69463.82475</v>
      </c>
      <c r="R110" s="14">
        <v>89664.175249999986</v>
      </c>
      <c r="S110" s="14">
        <v>84795</v>
      </c>
      <c r="T110" s="14">
        <v>93994.816469999991</v>
      </c>
      <c r="U110" s="14">
        <v>123715.06516999997</v>
      </c>
      <c r="V110" s="14">
        <v>110253.26956</v>
      </c>
      <c r="W110" s="14">
        <v>125425</v>
      </c>
      <c r="X110" s="14">
        <v>129718.93260999999</v>
      </c>
      <c r="Y110" s="14">
        <v>165779</v>
      </c>
      <c r="Z110" s="82">
        <v>188619.06739000001</v>
      </c>
      <c r="AA110" s="82">
        <v>182693.01652999996</v>
      </c>
      <c r="AB110" s="82">
        <v>171980</v>
      </c>
      <c r="AC110" s="82">
        <v>162986</v>
      </c>
      <c r="AD110" s="14">
        <v>149195</v>
      </c>
      <c r="AE110" s="27">
        <v>188092.47600000002</v>
      </c>
      <c r="AF110" s="82">
        <v>134895</v>
      </c>
      <c r="AG110" s="12">
        <v>231299.89349000005</v>
      </c>
      <c r="AH110" s="12">
        <v>205039</v>
      </c>
      <c r="AI110" s="14">
        <v>171123.10272999998</v>
      </c>
      <c r="AJ110" s="14">
        <v>180415</v>
      </c>
      <c r="AK110" s="146">
        <v>205829.57355772879</v>
      </c>
      <c r="AL110" s="146">
        <v>235354</v>
      </c>
      <c r="AM110" s="182">
        <v>86022</v>
      </c>
      <c r="AN110" s="182">
        <v>-6244</v>
      </c>
      <c r="AO110" s="182">
        <v>62044</v>
      </c>
      <c r="AP110" s="182">
        <v>97019</v>
      </c>
      <c r="AQ110" s="182">
        <v>67173</v>
      </c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</row>
    <row r="111" spans="1:55">
      <c r="A111" s="55" t="s">
        <v>161</v>
      </c>
      <c r="B111" s="52" t="s">
        <v>0</v>
      </c>
      <c r="C111" s="35"/>
      <c r="D111" s="35"/>
      <c r="E111" s="35"/>
      <c r="F111" s="35"/>
      <c r="G111" s="35"/>
      <c r="H111" s="35"/>
      <c r="I111" s="35"/>
      <c r="J111" s="35"/>
      <c r="K111" s="15">
        <v>0.37282991692600498</v>
      </c>
      <c r="L111" s="15">
        <v>0.3678842043909073</v>
      </c>
      <c r="M111" s="15">
        <v>0.24897378008107138</v>
      </c>
      <c r="N111" s="15">
        <v>0.30037801841573497</v>
      </c>
      <c r="O111" s="15">
        <v>0.36522583624485161</v>
      </c>
      <c r="P111" s="15">
        <v>0.32100994845191583</v>
      </c>
      <c r="Q111" s="15">
        <v>0.31031000142950954</v>
      </c>
      <c r="R111" s="15">
        <v>0.36773082688419434</v>
      </c>
      <c r="S111" s="15">
        <v>0.34470773320975157</v>
      </c>
      <c r="T111" s="15">
        <v>0.34117405362535569</v>
      </c>
      <c r="U111" s="15">
        <v>0.35441854967525493</v>
      </c>
      <c r="V111" s="15">
        <v>0.31594725358994274</v>
      </c>
      <c r="W111" s="15">
        <v>0.35775509214493323</v>
      </c>
      <c r="X111" s="15">
        <v>0.37079325573993083</v>
      </c>
      <c r="Y111" s="15">
        <v>0.41626240408179666</v>
      </c>
      <c r="Z111" s="15">
        <v>0.41969224869698474</v>
      </c>
      <c r="AA111" s="15">
        <v>0.41211676347993675</v>
      </c>
      <c r="AB111" s="15">
        <v>0.38934430868633085</v>
      </c>
      <c r="AC111" s="15">
        <v>0.3697563255314853</v>
      </c>
      <c r="AD111" s="15">
        <v>0.31191787838558271</v>
      </c>
      <c r="AE111" s="88">
        <v>0.37056461625240145</v>
      </c>
      <c r="AF111" s="104">
        <v>0.29344073647871116</v>
      </c>
      <c r="AG111" s="88">
        <v>0.40755392381398764</v>
      </c>
      <c r="AH111" s="88">
        <v>0.34175707060891525</v>
      </c>
      <c r="AI111" s="15">
        <v>0.71099999999999997</v>
      </c>
      <c r="AJ111" s="15">
        <v>0.64900000000000002</v>
      </c>
      <c r="AK111" s="147">
        <v>0.73687036838148423</v>
      </c>
      <c r="AL111" s="147">
        <v>0.92900000000000005</v>
      </c>
      <c r="AM111" s="104">
        <v>0.502</v>
      </c>
      <c r="AN111" s="104">
        <v>-0.11039994342091304</v>
      </c>
      <c r="AO111" s="104">
        <v>0.46349056154846058</v>
      </c>
      <c r="AP111" s="104">
        <v>0.45900000000000002</v>
      </c>
      <c r="AQ111" s="104">
        <v>0.44450988307073325</v>
      </c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</row>
    <row r="112" spans="1:55">
      <c r="A112" s="55"/>
      <c r="B112" s="52"/>
      <c r="C112" s="35"/>
      <c r="D112" s="35"/>
      <c r="E112" s="35"/>
      <c r="F112" s="35"/>
      <c r="G112" s="35"/>
      <c r="H112" s="35"/>
      <c r="I112" s="35"/>
      <c r="J112" s="3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40"/>
      <c r="AA112" s="40"/>
      <c r="AB112" s="40"/>
      <c r="AC112" s="40"/>
      <c r="AD112" s="19"/>
      <c r="AE112" s="19"/>
      <c r="AF112" s="103"/>
      <c r="AG112" s="19"/>
      <c r="AH112" s="19"/>
      <c r="AI112" s="40"/>
      <c r="AJ112" s="40"/>
      <c r="AK112" s="148"/>
      <c r="AL112" s="148"/>
      <c r="AM112" s="12"/>
      <c r="AN112" s="12"/>
      <c r="AO112" s="12"/>
      <c r="AP112" s="12"/>
      <c r="AQ112" s="12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</row>
    <row r="113" spans="1:55" s="34" customFormat="1">
      <c r="A113" s="57" t="s">
        <v>168</v>
      </c>
      <c r="B113" s="52"/>
      <c r="C113" s="164"/>
      <c r="D113" s="164"/>
      <c r="E113" s="164"/>
      <c r="F113" s="164"/>
      <c r="G113" s="164"/>
      <c r="H113" s="164"/>
      <c r="I113" s="164"/>
      <c r="J113" s="164"/>
      <c r="K113" s="165"/>
      <c r="L113" s="165"/>
      <c r="M113" s="165"/>
      <c r="N113" s="165"/>
      <c r="O113" s="165"/>
      <c r="P113" s="165"/>
      <c r="Q113" s="165"/>
      <c r="R113" s="165"/>
      <c r="S113" s="165"/>
      <c r="T113" s="165"/>
      <c r="U113" s="165"/>
      <c r="V113" s="165"/>
      <c r="W113" s="165"/>
      <c r="X113" s="165"/>
      <c r="Y113" s="165"/>
      <c r="Z113" s="165"/>
      <c r="AA113" s="165"/>
      <c r="AB113" s="165"/>
      <c r="AC113" s="165"/>
      <c r="AD113" s="15"/>
      <c r="AE113" s="40"/>
      <c r="AF113" s="40"/>
      <c r="AG113" s="40"/>
      <c r="AH113" s="40"/>
      <c r="AI113" s="40"/>
      <c r="AJ113" s="40"/>
      <c r="AM113" s="176"/>
      <c r="AN113" s="176"/>
      <c r="AO113" s="176"/>
      <c r="AP113" s="176"/>
      <c r="AQ113" s="176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</row>
    <row r="114" spans="1:55" s="34" customFormat="1">
      <c r="A114" s="58" t="s">
        <v>165</v>
      </c>
      <c r="B114" s="52" t="s">
        <v>58</v>
      </c>
      <c r="C114" s="164"/>
      <c r="D114" s="164"/>
      <c r="E114" s="164"/>
      <c r="F114" s="164"/>
      <c r="G114" s="164"/>
      <c r="H114" s="164"/>
      <c r="I114" s="164"/>
      <c r="J114" s="164"/>
      <c r="K114" s="166">
        <v>101997</v>
      </c>
      <c r="L114" s="166">
        <v>107067</v>
      </c>
      <c r="M114" s="166">
        <v>156732</v>
      </c>
      <c r="N114" s="166">
        <v>179137</v>
      </c>
      <c r="O114" s="166">
        <v>182123</v>
      </c>
      <c r="P114" s="166">
        <v>151944</v>
      </c>
      <c r="Q114" s="166">
        <v>225916</v>
      </c>
      <c r="R114" s="166">
        <v>243927</v>
      </c>
      <c r="S114" s="166">
        <v>244989</v>
      </c>
      <c r="T114" s="166">
        <v>271008</v>
      </c>
      <c r="U114" s="166">
        <v>333082.25503999996</v>
      </c>
      <c r="V114" s="166">
        <v>323243</v>
      </c>
      <c r="W114" s="166">
        <v>331583</v>
      </c>
      <c r="X114" s="166">
        <v>330275</v>
      </c>
      <c r="Y114" s="166">
        <v>372890</v>
      </c>
      <c r="Z114" s="166">
        <v>408489</v>
      </c>
      <c r="AA114" s="166">
        <v>410885.69915999996</v>
      </c>
      <c r="AB114" s="166">
        <v>421103.30358000001</v>
      </c>
      <c r="AC114" s="166">
        <v>425388</v>
      </c>
      <c r="AD114" s="125">
        <v>447964</v>
      </c>
      <c r="AE114" s="125">
        <v>437429</v>
      </c>
      <c r="AF114" s="125">
        <v>444330.33366999996</v>
      </c>
      <c r="AG114" s="125">
        <v>528925</v>
      </c>
      <c r="AH114" s="125">
        <v>558224</v>
      </c>
      <c r="AI114" s="125">
        <v>507491</v>
      </c>
      <c r="AJ114" s="125">
        <v>593394</v>
      </c>
      <c r="AK114" s="148">
        <v>596006.52534292126</v>
      </c>
      <c r="AL114" s="148">
        <v>574070</v>
      </c>
      <c r="AM114" s="176">
        <v>390400</v>
      </c>
      <c r="AN114" s="176">
        <v>76076</v>
      </c>
      <c r="AO114" s="228">
        <v>384642</v>
      </c>
      <c r="AP114" s="228">
        <v>477777.25179666135</v>
      </c>
      <c r="AQ114" s="228">
        <v>322558.95882413897</v>
      </c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</row>
    <row r="115" spans="1:55" s="34" customFormat="1">
      <c r="A115" s="56" t="s">
        <v>166</v>
      </c>
      <c r="B115" s="52" t="s">
        <v>58</v>
      </c>
      <c r="C115" s="164"/>
      <c r="D115" s="164"/>
      <c r="E115" s="164"/>
      <c r="F115" s="164"/>
      <c r="G115" s="164"/>
      <c r="H115" s="164"/>
      <c r="I115" s="164"/>
      <c r="J115" s="164"/>
      <c r="K115" s="166">
        <v>46772</v>
      </c>
      <c r="L115" s="166">
        <v>63272</v>
      </c>
      <c r="M115" s="166">
        <v>96933</v>
      </c>
      <c r="N115" s="166">
        <v>100522</v>
      </c>
      <c r="O115" s="166">
        <v>112109</v>
      </c>
      <c r="P115" s="166">
        <v>114332</v>
      </c>
      <c r="Q115" s="166">
        <v>163129</v>
      </c>
      <c r="R115" s="166">
        <v>151151</v>
      </c>
      <c r="S115" s="166">
        <v>170254</v>
      </c>
      <c r="T115" s="166">
        <v>194123</v>
      </c>
      <c r="U115" s="166">
        <v>230883.17403999995</v>
      </c>
      <c r="V115" s="166">
        <v>228107</v>
      </c>
      <c r="W115" s="166">
        <v>251985</v>
      </c>
      <c r="X115" s="166">
        <v>251515</v>
      </c>
      <c r="Y115" s="166">
        <v>272956</v>
      </c>
      <c r="Z115" s="166">
        <v>287527</v>
      </c>
      <c r="AA115" s="166">
        <v>410885.69915999996</v>
      </c>
      <c r="AB115" s="166">
        <v>421103.30358000001</v>
      </c>
      <c r="AC115" s="166">
        <v>425388</v>
      </c>
      <c r="AD115" s="125">
        <v>447964</v>
      </c>
      <c r="AE115" s="125">
        <v>437429</v>
      </c>
      <c r="AF115" s="125">
        <v>444330.33366999996</v>
      </c>
      <c r="AG115" s="125">
        <v>528925</v>
      </c>
      <c r="AH115" s="125">
        <v>558224</v>
      </c>
      <c r="AI115" s="125">
        <v>507491</v>
      </c>
      <c r="AJ115" s="125">
        <v>593394</v>
      </c>
      <c r="AK115" s="148">
        <v>596007.53131443262</v>
      </c>
      <c r="AL115" s="148">
        <v>574070</v>
      </c>
      <c r="AM115" s="176">
        <v>574070</v>
      </c>
      <c r="AN115" s="176">
        <v>76076</v>
      </c>
      <c r="AO115" s="228">
        <v>384642</v>
      </c>
      <c r="AP115" s="228">
        <v>477777.25179666135</v>
      </c>
      <c r="AQ115" s="228">
        <v>217258.670340724</v>
      </c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</row>
    <row r="116" spans="1:55" s="34" customFormat="1">
      <c r="A116" s="56" t="s">
        <v>167</v>
      </c>
      <c r="B116" s="52" t="s">
        <v>58</v>
      </c>
      <c r="C116" s="164"/>
      <c r="D116" s="164"/>
      <c r="E116" s="164"/>
      <c r="F116" s="164"/>
      <c r="G116" s="164"/>
      <c r="H116" s="164"/>
      <c r="I116" s="164"/>
      <c r="J116" s="164"/>
      <c r="K116" s="166">
        <v>55225</v>
      </c>
      <c r="L116" s="166">
        <v>43795</v>
      </c>
      <c r="M116" s="166">
        <v>59799</v>
      </c>
      <c r="N116" s="166">
        <v>78615</v>
      </c>
      <c r="O116" s="166">
        <v>70014</v>
      </c>
      <c r="P116" s="166">
        <v>37612</v>
      </c>
      <c r="Q116" s="166">
        <v>62787</v>
      </c>
      <c r="R116" s="166">
        <v>92776</v>
      </c>
      <c r="S116" s="166">
        <v>74735</v>
      </c>
      <c r="T116" s="166">
        <v>76885</v>
      </c>
      <c r="U116" s="166">
        <v>102199.08100000001</v>
      </c>
      <c r="V116" s="166">
        <v>95136</v>
      </c>
      <c r="W116" s="166">
        <v>79598</v>
      </c>
      <c r="X116" s="166">
        <v>78760</v>
      </c>
      <c r="Y116" s="166">
        <v>99934</v>
      </c>
      <c r="Z116" s="166">
        <v>120962</v>
      </c>
      <c r="AA116" s="90">
        <v>0</v>
      </c>
      <c r="AB116" s="90">
        <v>0</v>
      </c>
      <c r="AC116" s="90">
        <v>0</v>
      </c>
      <c r="AD116" s="90">
        <v>0</v>
      </c>
      <c r="AE116" s="90">
        <v>0</v>
      </c>
      <c r="AF116" s="90">
        <v>0</v>
      </c>
      <c r="AG116" s="90">
        <v>0</v>
      </c>
      <c r="AH116" s="90">
        <v>0</v>
      </c>
      <c r="AI116" s="3">
        <v>0</v>
      </c>
      <c r="AJ116" s="3">
        <v>0</v>
      </c>
      <c r="AK116" s="168">
        <v>0</v>
      </c>
      <c r="AL116" s="168">
        <v>0</v>
      </c>
      <c r="AM116" s="168">
        <v>0</v>
      </c>
      <c r="AN116" s="168">
        <v>0</v>
      </c>
      <c r="AO116" s="168">
        <v>0</v>
      </c>
      <c r="AP116" s="168" t="s">
        <v>188</v>
      </c>
      <c r="AQ116" s="168">
        <v>0</v>
      </c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</row>
    <row r="117" spans="1:55" s="34" customFormat="1">
      <c r="A117" s="57" t="s">
        <v>169</v>
      </c>
      <c r="B117" s="57" t="s">
        <v>58</v>
      </c>
      <c r="C117" s="164"/>
      <c r="D117" s="164"/>
      <c r="E117" s="164"/>
      <c r="F117" s="164"/>
      <c r="G117" s="164"/>
      <c r="H117" s="164"/>
      <c r="I117" s="164"/>
      <c r="J117" s="164"/>
      <c r="K117" s="167">
        <v>92562.277499999997</v>
      </c>
      <c r="L117" s="167">
        <v>97163.302499999991</v>
      </c>
      <c r="M117" s="167">
        <v>142234.29</v>
      </c>
      <c r="N117" s="167">
        <v>162566.82749999998</v>
      </c>
      <c r="O117" s="167">
        <v>165276.6225</v>
      </c>
      <c r="P117" s="167">
        <v>137889.18</v>
      </c>
      <c r="Q117" s="167">
        <v>205018.77</v>
      </c>
      <c r="R117" s="167">
        <v>221363.7525</v>
      </c>
      <c r="S117" s="167">
        <v>222327.51749999999</v>
      </c>
      <c r="T117" s="167">
        <v>245939.75999999998</v>
      </c>
      <c r="U117" s="167">
        <v>302272.14644879993</v>
      </c>
      <c r="V117" s="167">
        <v>293343.02249999996</v>
      </c>
      <c r="W117" s="167">
        <v>300911.57250000001</v>
      </c>
      <c r="X117" s="167">
        <v>299724.5625</v>
      </c>
      <c r="Y117" s="167">
        <v>338397.67499999999</v>
      </c>
      <c r="Z117" s="167">
        <v>370703.76750000002</v>
      </c>
      <c r="AA117" s="167">
        <v>372878.77198769996</v>
      </c>
      <c r="AB117" s="167">
        <v>382151.24799885001</v>
      </c>
      <c r="AC117" s="167">
        <v>386039</v>
      </c>
      <c r="AD117" s="82">
        <v>406527</v>
      </c>
      <c r="AE117" s="82">
        <v>442977</v>
      </c>
      <c r="AF117" s="82">
        <v>444330.33366999996</v>
      </c>
      <c r="AG117" s="82">
        <v>528925</v>
      </c>
      <c r="AH117" s="82">
        <v>558224</v>
      </c>
      <c r="AI117" s="82">
        <v>507491</v>
      </c>
      <c r="AJ117" s="82">
        <v>593394</v>
      </c>
      <c r="AK117" s="146">
        <v>596006.52534292126</v>
      </c>
      <c r="AL117" s="146">
        <v>574070</v>
      </c>
      <c r="AM117" s="177">
        <v>390400</v>
      </c>
      <c r="AN117" s="177">
        <v>76076</v>
      </c>
      <c r="AO117" s="229">
        <v>384642</v>
      </c>
      <c r="AP117" s="229">
        <v>477777.25179666135</v>
      </c>
      <c r="AQ117" s="229">
        <v>322558.95882413897</v>
      </c>
      <c r="AR117" s="40"/>
      <c r="AS117" s="40"/>
      <c r="AT117" s="40" t="s">
        <v>209</v>
      </c>
      <c r="AU117" s="40"/>
      <c r="AV117" s="40"/>
      <c r="AW117" s="40"/>
      <c r="AX117" s="40"/>
      <c r="AY117" s="40"/>
      <c r="AZ117" s="40"/>
      <c r="BA117" s="40"/>
      <c r="BB117" s="40"/>
      <c r="BC117" s="40"/>
    </row>
    <row r="118" spans="1:55" s="34" customFormat="1">
      <c r="A118" s="58" t="s">
        <v>170</v>
      </c>
      <c r="B118" s="52" t="s">
        <v>58</v>
      </c>
      <c r="C118" s="164"/>
      <c r="D118" s="164"/>
      <c r="E118" s="164"/>
      <c r="F118" s="164"/>
      <c r="G118" s="164"/>
      <c r="H118" s="164"/>
      <c r="I118" s="164"/>
      <c r="J118" s="164"/>
      <c r="K118" s="166">
        <v>54661</v>
      </c>
      <c r="L118" s="166">
        <v>52240</v>
      </c>
      <c r="M118" s="166">
        <v>96656</v>
      </c>
      <c r="N118" s="166">
        <v>91801</v>
      </c>
      <c r="O118" s="166">
        <v>96828</v>
      </c>
      <c r="P118" s="166">
        <v>75746</v>
      </c>
      <c r="Q118" s="166">
        <v>123032.17525</v>
      </c>
      <c r="R118" s="166">
        <v>116455.82475000001</v>
      </c>
      <c r="S118" s="166">
        <v>126741</v>
      </c>
      <c r="T118" s="166">
        <v>143431.71937000001</v>
      </c>
      <c r="U118" s="166">
        <v>181273.70541</v>
      </c>
      <c r="V118" s="166">
        <v>186539.29459</v>
      </c>
      <c r="W118" s="166">
        <v>183775</v>
      </c>
      <c r="X118" s="166">
        <v>176160.02704000002</v>
      </c>
      <c r="Y118" s="166">
        <v>182431</v>
      </c>
      <c r="Z118" s="166">
        <v>212623.97295999998</v>
      </c>
      <c r="AA118" s="166">
        <v>213415</v>
      </c>
      <c r="AB118" s="166">
        <v>224143</v>
      </c>
      <c r="AC118" s="166">
        <v>223332</v>
      </c>
      <c r="AD118" s="125">
        <v>243663</v>
      </c>
      <c r="AE118" s="125">
        <v>260500</v>
      </c>
      <c r="AF118" s="40">
        <v>261576</v>
      </c>
      <c r="AG118" s="125">
        <v>304185</v>
      </c>
      <c r="AH118" s="125">
        <v>321068</v>
      </c>
      <c r="AI118" s="125">
        <v>296656.89727000002</v>
      </c>
      <c r="AJ118" s="125">
        <v>346350</v>
      </c>
      <c r="AK118" s="148">
        <v>367100</v>
      </c>
      <c r="AL118" s="148">
        <v>369430</v>
      </c>
      <c r="AM118" s="179">
        <v>286140</v>
      </c>
      <c r="AN118" s="179">
        <v>47910</v>
      </c>
      <c r="AO118" s="11">
        <v>-268799</v>
      </c>
      <c r="AP118" s="11">
        <v>317833.6317968255</v>
      </c>
      <c r="AQ118" s="11">
        <v>217258.670340724</v>
      </c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</row>
    <row r="119" spans="1:55" s="34" customFormat="1">
      <c r="A119" s="57" t="s">
        <v>171</v>
      </c>
      <c r="B119" s="57" t="s">
        <v>58</v>
      </c>
      <c r="C119" s="164"/>
      <c r="D119" s="164"/>
      <c r="E119" s="164"/>
      <c r="F119" s="164"/>
      <c r="G119" s="164"/>
      <c r="H119" s="164"/>
      <c r="I119" s="164"/>
      <c r="J119" s="164"/>
      <c r="K119" s="167">
        <v>37901.277499999997</v>
      </c>
      <c r="L119" s="167">
        <v>44923.302499999991</v>
      </c>
      <c r="M119" s="167">
        <v>45578.290000000008</v>
      </c>
      <c r="N119" s="167">
        <v>70765.827499999985</v>
      </c>
      <c r="O119" s="167">
        <v>68448.622499999998</v>
      </c>
      <c r="P119" s="167">
        <v>62143.179999999993</v>
      </c>
      <c r="Q119" s="167">
        <v>81986.594749999989</v>
      </c>
      <c r="R119" s="167">
        <v>104907.92774999999</v>
      </c>
      <c r="S119" s="167">
        <v>95586.517499999987</v>
      </c>
      <c r="T119" s="167">
        <v>102508.04062999997</v>
      </c>
      <c r="U119" s="167">
        <v>120998.44103879994</v>
      </c>
      <c r="V119" s="167">
        <v>106803.72790999996</v>
      </c>
      <c r="W119" s="167">
        <v>117136.57250000001</v>
      </c>
      <c r="X119" s="167">
        <v>123564.53545999998</v>
      </c>
      <c r="Y119" s="167">
        <v>155966.67499999999</v>
      </c>
      <c r="Z119" s="167">
        <v>158079.79454000003</v>
      </c>
      <c r="AA119" s="167">
        <v>159463.77198769996</v>
      </c>
      <c r="AB119" s="167">
        <v>158008.24799885001</v>
      </c>
      <c r="AC119" s="167">
        <v>162707</v>
      </c>
      <c r="AD119" s="82">
        <v>162864</v>
      </c>
      <c r="AE119" s="82">
        <v>182477</v>
      </c>
      <c r="AF119" s="82">
        <v>182754.33366999996</v>
      </c>
      <c r="AG119" s="82">
        <v>224740</v>
      </c>
      <c r="AH119" s="82">
        <v>237156</v>
      </c>
      <c r="AI119" s="82">
        <v>210834.10272999998</v>
      </c>
      <c r="AJ119" s="82">
        <v>247044</v>
      </c>
      <c r="AK119" s="146">
        <v>228906.52534292126</v>
      </c>
      <c r="AL119" s="146">
        <v>204640</v>
      </c>
      <c r="AM119" s="177">
        <v>104260</v>
      </c>
      <c r="AN119" s="177">
        <v>28166</v>
      </c>
      <c r="AO119" s="177">
        <v>115843</v>
      </c>
      <c r="AP119" s="177">
        <v>159943.61999983585</v>
      </c>
      <c r="AQ119" s="177">
        <v>105300.288483415</v>
      </c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</row>
    <row r="120" spans="1:55" s="34" customFormat="1">
      <c r="A120" s="55" t="s">
        <v>172</v>
      </c>
      <c r="B120" s="52" t="s">
        <v>0</v>
      </c>
      <c r="C120" s="164"/>
      <c r="D120" s="164"/>
      <c r="E120" s="164"/>
      <c r="F120" s="164"/>
      <c r="G120" s="164"/>
      <c r="H120" s="164"/>
      <c r="I120" s="164"/>
      <c r="J120" s="164"/>
      <c r="K120" s="165">
        <v>0.40946785800511443</v>
      </c>
      <c r="L120" s="165">
        <v>0.46234845197856461</v>
      </c>
      <c r="M120" s="165">
        <v>0.32044516128986905</v>
      </c>
      <c r="N120" s="165">
        <v>0.43530299870064199</v>
      </c>
      <c r="O120" s="165">
        <v>0.41414582089490604</v>
      </c>
      <c r="P120" s="165">
        <v>0.4506748100177258</v>
      </c>
      <c r="Q120" s="165">
        <v>0.39989799348615734</v>
      </c>
      <c r="R120" s="165">
        <v>0.47391646809926563</v>
      </c>
      <c r="S120" s="165">
        <v>0.42993561289596099</v>
      </c>
      <c r="T120" s="165">
        <v>0.41680141767236001</v>
      </c>
      <c r="U120" s="165">
        <v>0.40029636359265125</v>
      </c>
      <c r="V120" s="165">
        <v>0.364091591474619</v>
      </c>
      <c r="W120" s="165">
        <v>0.38927240825874188</v>
      </c>
      <c r="X120" s="165">
        <v>0.41226029134665926</v>
      </c>
      <c r="Y120" s="165">
        <v>0.46089759629701943</v>
      </c>
      <c r="Z120" s="165">
        <v>0.42643158338011772</v>
      </c>
      <c r="AA120" s="165">
        <v>0.42765580657125779</v>
      </c>
      <c r="AB120" s="165">
        <v>0.41347044874579475</v>
      </c>
      <c r="AC120" s="165">
        <v>0.42099999999999999</v>
      </c>
      <c r="AD120" s="15">
        <v>0.40062283685954436</v>
      </c>
      <c r="AE120" s="15">
        <v>0.41193335094147099</v>
      </c>
      <c r="AF120" s="15">
        <v>0.41130285245330545</v>
      </c>
      <c r="AG120" s="15">
        <v>0.42489956042917237</v>
      </c>
      <c r="AH120" s="15">
        <v>0.42484020751526269</v>
      </c>
      <c r="AI120" s="15">
        <v>0.41544402310582845</v>
      </c>
      <c r="AJ120" s="15">
        <v>0.41632372420348029</v>
      </c>
      <c r="AK120" s="147">
        <v>0.38406714626356897</v>
      </c>
      <c r="AL120" s="104">
        <f>AL119/AL117</f>
        <v>0.35647220722211576</v>
      </c>
      <c r="AM120" s="104">
        <f>AM119/AM117</f>
        <v>0.26705942622950818</v>
      </c>
      <c r="AN120" s="104">
        <v>0.370235028129765</v>
      </c>
      <c r="AO120" s="104">
        <v>0.3011709589696393</v>
      </c>
      <c r="AP120" s="104">
        <v>0.33500000000000002</v>
      </c>
      <c r="AQ120" s="104">
        <v>0.32645284095434163</v>
      </c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</row>
    <row r="121" spans="1:55">
      <c r="A121" s="20"/>
      <c r="B121" s="20"/>
      <c r="C121" s="4"/>
      <c r="D121" s="4"/>
      <c r="E121" s="4"/>
      <c r="F121" s="4"/>
      <c r="G121" s="4"/>
      <c r="H121" s="4"/>
      <c r="I121" s="4"/>
      <c r="J121" s="4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9"/>
      <c r="AA121" s="19"/>
      <c r="AB121" s="19"/>
      <c r="AC121" s="19"/>
      <c r="AD121" s="19"/>
      <c r="AE121" s="19"/>
      <c r="AF121" s="19"/>
      <c r="AG121" s="19"/>
      <c r="AH121" s="19"/>
      <c r="AI121" s="40"/>
      <c r="AJ121" s="40"/>
      <c r="AK121" s="19"/>
      <c r="AL121" s="19"/>
      <c r="AM121" s="19"/>
      <c r="AN121" s="19"/>
      <c r="AO121" s="19"/>
      <c r="AP121" s="19"/>
      <c r="AQ121" s="19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</row>
    <row r="122" spans="1:55">
      <c r="A122" s="41" t="s">
        <v>88</v>
      </c>
      <c r="B122" s="41" t="s">
        <v>6</v>
      </c>
      <c r="C122" s="21" t="s">
        <v>7</v>
      </c>
      <c r="D122" s="21" t="s">
        <v>8</v>
      </c>
      <c r="E122" s="21" t="s">
        <v>9</v>
      </c>
      <c r="F122" s="21" t="s">
        <v>10</v>
      </c>
      <c r="G122" s="21" t="s">
        <v>11</v>
      </c>
      <c r="H122" s="21" t="s">
        <v>12</v>
      </c>
      <c r="I122" s="21" t="s">
        <v>13</v>
      </c>
      <c r="J122" s="21" t="s">
        <v>14</v>
      </c>
      <c r="K122" s="21" t="s">
        <v>15</v>
      </c>
      <c r="L122" s="21" t="s">
        <v>16</v>
      </c>
      <c r="M122" s="21" t="s">
        <v>17</v>
      </c>
      <c r="N122" s="21" t="s">
        <v>18</v>
      </c>
      <c r="O122" s="21" t="s">
        <v>19</v>
      </c>
      <c r="P122" s="21" t="s">
        <v>20</v>
      </c>
      <c r="Q122" s="21" t="s">
        <v>21</v>
      </c>
      <c r="R122" s="21" t="s">
        <v>22</v>
      </c>
      <c r="S122" s="21" t="s">
        <v>23</v>
      </c>
      <c r="T122" s="21" t="s">
        <v>24</v>
      </c>
      <c r="U122" s="21" t="s">
        <v>25</v>
      </c>
      <c r="V122" s="21" t="s">
        <v>26</v>
      </c>
      <c r="W122" s="21" t="s">
        <v>27</v>
      </c>
      <c r="X122" s="21" t="s">
        <v>155</v>
      </c>
      <c r="Y122" s="21" t="s">
        <v>159</v>
      </c>
      <c r="Z122" s="21" t="s">
        <v>163</v>
      </c>
      <c r="AA122" s="21" t="s">
        <v>179</v>
      </c>
      <c r="AB122" s="21" t="s">
        <v>178</v>
      </c>
      <c r="AC122" s="21" t="s">
        <v>180</v>
      </c>
      <c r="AD122" s="21" t="s">
        <v>186</v>
      </c>
      <c r="AE122" s="21" t="s">
        <v>192</v>
      </c>
      <c r="AF122" s="21" t="s">
        <v>195</v>
      </c>
      <c r="AG122" s="21" t="s">
        <v>197</v>
      </c>
      <c r="AH122" s="21" t="s">
        <v>198</v>
      </c>
      <c r="AI122" s="21" t="s">
        <v>200</v>
      </c>
      <c r="AJ122" s="21" t="s">
        <v>201</v>
      </c>
      <c r="AK122" s="21" t="s">
        <v>207</v>
      </c>
      <c r="AL122" s="21" t="s">
        <v>208</v>
      </c>
      <c r="AM122" s="21" t="s">
        <v>210</v>
      </c>
      <c r="AN122" s="192" t="s">
        <v>212</v>
      </c>
      <c r="AO122" s="222" t="s">
        <v>213</v>
      </c>
      <c r="AP122" s="222" t="s">
        <v>214</v>
      </c>
      <c r="AQ122" s="222" t="s">
        <v>215</v>
      </c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</row>
    <row r="123" spans="1:55">
      <c r="A123" s="44" t="s">
        <v>89</v>
      </c>
      <c r="B123" s="48" t="s">
        <v>58</v>
      </c>
      <c r="C123" s="4"/>
      <c r="D123" s="4"/>
      <c r="E123" s="4"/>
      <c r="F123" s="4"/>
      <c r="G123" s="4"/>
      <c r="H123" s="4"/>
      <c r="I123" s="4"/>
      <c r="J123" s="16">
        <v>0</v>
      </c>
      <c r="K123" s="13">
        <v>29829.385999999999</v>
      </c>
      <c r="L123" s="13">
        <v>48309</v>
      </c>
      <c r="M123" s="13">
        <v>63028</v>
      </c>
      <c r="N123" s="13">
        <v>66677.614000000001</v>
      </c>
      <c r="O123" s="13">
        <v>78312.940629999997</v>
      </c>
      <c r="P123" s="13">
        <v>64110</v>
      </c>
      <c r="Q123" s="13">
        <v>59641.668810000003</v>
      </c>
      <c r="R123" s="13">
        <v>81875.331189999983</v>
      </c>
      <c r="S123" s="13">
        <v>69595</v>
      </c>
      <c r="T123" s="13">
        <v>89446.816469999991</v>
      </c>
      <c r="U123" s="13">
        <v>98559.065169999958</v>
      </c>
      <c r="V123" s="13">
        <v>112321.26955999999</v>
      </c>
      <c r="W123" s="13">
        <v>118352</v>
      </c>
      <c r="X123" s="13">
        <v>123585.93260999999</v>
      </c>
      <c r="Y123" s="13">
        <v>144724</v>
      </c>
      <c r="Z123" s="13">
        <v>161611.06739000001</v>
      </c>
      <c r="AA123" s="13">
        <v>156330.01652999996</v>
      </c>
      <c r="AB123" s="13">
        <v>146240</v>
      </c>
      <c r="AC123" s="13">
        <v>339495</v>
      </c>
      <c r="AD123" s="13">
        <v>122994</v>
      </c>
      <c r="AE123" s="13">
        <v>155013</v>
      </c>
      <c r="AF123" s="40">
        <v>114158</v>
      </c>
      <c r="AG123" s="19">
        <v>212106</v>
      </c>
      <c r="AH123" s="19">
        <v>164565</v>
      </c>
      <c r="AI123" s="19">
        <v>141914</v>
      </c>
      <c r="AJ123" s="19">
        <v>155718</v>
      </c>
      <c r="AK123" s="149">
        <v>149557</v>
      </c>
      <c r="AL123" s="169">
        <v>179536</v>
      </c>
      <c r="AM123" s="169">
        <v>56252</v>
      </c>
      <c r="AN123" s="12">
        <v>-350</v>
      </c>
      <c r="AO123" s="169">
        <v>40085</v>
      </c>
      <c r="AP123" s="169">
        <v>99970</v>
      </c>
      <c r="AQ123" s="169">
        <v>47707</v>
      </c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</row>
    <row r="124" spans="1:55">
      <c r="A124" s="44" t="s">
        <v>90</v>
      </c>
      <c r="B124" s="48" t="s">
        <v>58</v>
      </c>
      <c r="C124" s="4"/>
      <c r="D124" s="4"/>
      <c r="E124" s="4"/>
      <c r="F124" s="4"/>
      <c r="G124" s="4"/>
      <c r="H124" s="4"/>
      <c r="I124" s="4"/>
      <c r="J124" s="16">
        <v>0</v>
      </c>
      <c r="K124" s="13">
        <v>144</v>
      </c>
      <c r="L124" s="13">
        <v>847</v>
      </c>
      <c r="M124" s="13">
        <v>72</v>
      </c>
      <c r="N124" s="13">
        <v>453</v>
      </c>
      <c r="O124" s="13">
        <v>282</v>
      </c>
      <c r="P124" s="13">
        <v>798</v>
      </c>
      <c r="Q124" s="13">
        <v>638</v>
      </c>
      <c r="R124" s="13">
        <v>718</v>
      </c>
      <c r="S124" s="13">
        <v>559</v>
      </c>
      <c r="T124" s="13">
        <v>367</v>
      </c>
      <c r="U124" s="13">
        <v>369</v>
      </c>
      <c r="V124" s="13">
        <v>367</v>
      </c>
      <c r="W124" s="13">
        <v>340</v>
      </c>
      <c r="X124" s="13">
        <v>243</v>
      </c>
      <c r="Y124" s="13">
        <v>244</v>
      </c>
      <c r="Z124" s="13">
        <v>-7</v>
      </c>
      <c r="AA124" s="13">
        <v>150</v>
      </c>
      <c r="AB124" s="13">
        <v>86</v>
      </c>
      <c r="AC124" s="13">
        <v>86</v>
      </c>
      <c r="AD124" s="13">
        <v>86</v>
      </c>
      <c r="AE124" s="13">
        <v>86</v>
      </c>
      <c r="AF124" s="40">
        <v>38</v>
      </c>
      <c r="AG124" s="19">
        <v>554</v>
      </c>
      <c r="AH124" s="19">
        <v>811</v>
      </c>
      <c r="AI124" s="19">
        <v>811</v>
      </c>
      <c r="AJ124" s="19">
        <v>774</v>
      </c>
      <c r="AK124" s="150">
        <v>772</v>
      </c>
      <c r="AL124" s="19">
        <v>774</v>
      </c>
      <c r="AM124" s="19">
        <v>598</v>
      </c>
      <c r="AN124" s="19">
        <v>597</v>
      </c>
      <c r="AO124" s="19">
        <v>598</v>
      </c>
      <c r="AP124" s="19">
        <v>596</v>
      </c>
      <c r="AQ124" s="19">
        <v>336</v>
      </c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</row>
    <row r="125" spans="1:55">
      <c r="A125" s="58" t="s">
        <v>91</v>
      </c>
      <c r="B125" s="48" t="s">
        <v>58</v>
      </c>
      <c r="C125" s="4"/>
      <c r="D125" s="4"/>
      <c r="E125" s="4"/>
      <c r="F125" s="4"/>
      <c r="G125" s="4"/>
      <c r="H125" s="4"/>
      <c r="I125" s="4"/>
      <c r="J125" s="16">
        <v>0</v>
      </c>
      <c r="K125" s="13">
        <v>-1519</v>
      </c>
      <c r="L125" s="13">
        <v>16633</v>
      </c>
      <c r="M125" s="13">
        <v>-2427</v>
      </c>
      <c r="N125" s="13">
        <v>1700</v>
      </c>
      <c r="O125" s="13">
        <v>1919</v>
      </c>
      <c r="P125" s="13">
        <v>-149</v>
      </c>
      <c r="Q125" s="13">
        <v>1706</v>
      </c>
      <c r="R125" s="13">
        <v>5138</v>
      </c>
      <c r="S125" s="13">
        <v>-4449</v>
      </c>
      <c r="T125" s="13">
        <v>1824</v>
      </c>
      <c r="U125" s="13">
        <v>-4767</v>
      </c>
      <c r="V125" s="13">
        <v>2368</v>
      </c>
      <c r="W125" s="13">
        <v>815</v>
      </c>
      <c r="X125" s="13">
        <v>1182</v>
      </c>
      <c r="Y125" s="13">
        <v>3226</v>
      </c>
      <c r="Z125" s="13">
        <v>5830</v>
      </c>
      <c r="AA125" s="13">
        <v>-2725</v>
      </c>
      <c r="AB125" s="13">
        <v>-2143</v>
      </c>
      <c r="AC125" s="13">
        <v>-170655</v>
      </c>
      <c r="AD125" s="13">
        <v>26195</v>
      </c>
      <c r="AE125" s="13">
        <v>25291</v>
      </c>
      <c r="AF125" s="40">
        <v>16440</v>
      </c>
      <c r="AG125" s="19">
        <v>195295</v>
      </c>
      <c r="AH125" s="19">
        <v>32193</v>
      </c>
      <c r="AI125" s="19">
        <v>20024</v>
      </c>
      <c r="AJ125" s="19">
        <v>16088</v>
      </c>
      <c r="AK125" s="150">
        <v>29507</v>
      </c>
      <c r="AL125" s="19">
        <v>30565</v>
      </c>
      <c r="AM125" s="19">
        <v>9366</v>
      </c>
      <c r="AN125" s="11">
        <v>-1525</v>
      </c>
      <c r="AO125" s="11">
        <v>-19090</v>
      </c>
      <c r="AP125" s="11">
        <v>-14842</v>
      </c>
      <c r="AQ125" s="11">
        <v>-271</v>
      </c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</row>
    <row r="126" spans="1:55">
      <c r="A126" s="59" t="s">
        <v>92</v>
      </c>
      <c r="B126" s="48" t="s">
        <v>58</v>
      </c>
      <c r="J126" s="18">
        <v>0</v>
      </c>
      <c r="K126" s="18">
        <v>0</v>
      </c>
      <c r="L126" s="18">
        <v>9</v>
      </c>
      <c r="M126" s="18">
        <v>78</v>
      </c>
      <c r="N126" s="18">
        <v>17</v>
      </c>
      <c r="O126" s="18">
        <v>148</v>
      </c>
      <c r="P126" s="18">
        <v>99</v>
      </c>
      <c r="Q126" s="18">
        <v>44</v>
      </c>
      <c r="R126" s="18">
        <v>69</v>
      </c>
      <c r="S126" s="18">
        <v>199</v>
      </c>
      <c r="T126" s="18">
        <v>550</v>
      </c>
      <c r="U126" s="18">
        <v>507</v>
      </c>
      <c r="V126" s="18">
        <v>644</v>
      </c>
      <c r="W126" s="18">
        <v>528</v>
      </c>
      <c r="X126" s="18">
        <v>474</v>
      </c>
      <c r="Y126" s="18">
        <v>499</v>
      </c>
      <c r="Z126" s="18">
        <v>403</v>
      </c>
      <c r="AA126" s="18">
        <v>398</v>
      </c>
      <c r="AB126" s="18">
        <v>487</v>
      </c>
      <c r="AC126" s="18">
        <v>5070</v>
      </c>
      <c r="AD126" s="13">
        <v>3403</v>
      </c>
      <c r="AE126" s="13">
        <v>5166</v>
      </c>
      <c r="AF126" s="40">
        <v>3071</v>
      </c>
      <c r="AG126" s="19">
        <v>5043</v>
      </c>
      <c r="AH126" s="19">
        <v>5202</v>
      </c>
      <c r="AI126" s="19">
        <v>4337</v>
      </c>
      <c r="AJ126" s="19">
        <v>4022</v>
      </c>
      <c r="AK126" s="150">
        <v>5556</v>
      </c>
      <c r="AL126" s="19">
        <v>2095</v>
      </c>
      <c r="AM126" s="19">
        <v>5239</v>
      </c>
      <c r="AN126" s="19">
        <v>4435</v>
      </c>
      <c r="AO126" s="19">
        <v>2433</v>
      </c>
      <c r="AP126" s="19">
        <v>5233</v>
      </c>
      <c r="AQ126" s="19">
        <v>1924</v>
      </c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</row>
    <row r="127" spans="1:55">
      <c r="A127" s="59" t="s">
        <v>93</v>
      </c>
      <c r="B127" s="48" t="s">
        <v>58</v>
      </c>
      <c r="J127" s="18">
        <v>0</v>
      </c>
      <c r="K127" s="18">
        <v>0</v>
      </c>
      <c r="L127" s="18">
        <v>19</v>
      </c>
      <c r="M127" s="18">
        <v>55</v>
      </c>
      <c r="N127" s="18">
        <v>56</v>
      </c>
      <c r="O127" s="18">
        <v>104</v>
      </c>
      <c r="P127" s="18">
        <v>816</v>
      </c>
      <c r="Q127" s="18">
        <v>1169</v>
      </c>
      <c r="R127" s="18">
        <v>1135</v>
      </c>
      <c r="S127" s="18">
        <v>-159</v>
      </c>
      <c r="T127" s="18">
        <v>976</v>
      </c>
      <c r="U127" s="18">
        <v>966</v>
      </c>
      <c r="V127" s="18">
        <v>1052</v>
      </c>
      <c r="W127" s="18">
        <v>1092</v>
      </c>
      <c r="X127" s="18">
        <v>1620</v>
      </c>
      <c r="Y127" s="18">
        <v>3175</v>
      </c>
      <c r="Z127" s="18">
        <v>2608</v>
      </c>
      <c r="AA127" s="18">
        <v>3333</v>
      </c>
      <c r="AB127" s="18">
        <v>3355</v>
      </c>
      <c r="AC127" s="18">
        <v>3371</v>
      </c>
      <c r="AD127" s="13">
        <v>3560</v>
      </c>
      <c r="AE127" s="13">
        <v>4081</v>
      </c>
      <c r="AF127" s="40">
        <v>4421</v>
      </c>
      <c r="AG127" s="19">
        <v>4222</v>
      </c>
      <c r="AH127" s="19">
        <v>4634</v>
      </c>
      <c r="AI127" s="19">
        <v>5434</v>
      </c>
      <c r="AJ127" s="19">
        <v>5753</v>
      </c>
      <c r="AK127" s="150">
        <v>7176</v>
      </c>
      <c r="AL127" s="19">
        <v>8506</v>
      </c>
      <c r="AM127" s="19">
        <v>7497</v>
      </c>
      <c r="AN127" s="19">
        <v>7385</v>
      </c>
      <c r="AO127" s="19">
        <v>6771</v>
      </c>
      <c r="AP127" s="19">
        <v>6924</v>
      </c>
      <c r="AQ127" s="19">
        <v>8313</v>
      </c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</row>
    <row r="128" spans="1:55">
      <c r="A128" s="59" t="s">
        <v>94</v>
      </c>
      <c r="B128" s="48" t="s">
        <v>58</v>
      </c>
      <c r="J128" s="18">
        <v>0</v>
      </c>
      <c r="K128" s="18">
        <v>0</v>
      </c>
      <c r="L128" s="18">
        <v>-29264</v>
      </c>
      <c r="M128" s="18">
        <v>-42703</v>
      </c>
      <c r="N128" s="18">
        <v>-40865</v>
      </c>
      <c r="O128" s="18">
        <v>-39239</v>
      </c>
      <c r="P128" s="18">
        <v>-38106</v>
      </c>
      <c r="Q128" s="18">
        <v>-36012</v>
      </c>
      <c r="R128" s="18">
        <v>-33508</v>
      </c>
      <c r="S128" s="18">
        <v>-31375</v>
      </c>
      <c r="T128" s="18">
        <v>-29060</v>
      </c>
      <c r="U128" s="18">
        <v>-26709</v>
      </c>
      <c r="V128" s="18">
        <v>-23390</v>
      </c>
      <c r="W128" s="18">
        <v>-25682</v>
      </c>
      <c r="X128" s="18">
        <v>-33407</v>
      </c>
      <c r="Y128" s="18">
        <v>-40338</v>
      </c>
      <c r="Z128" s="18">
        <v>-41953</v>
      </c>
      <c r="AA128" s="18">
        <v>-41863</v>
      </c>
      <c r="AB128" s="18">
        <v>-45927</v>
      </c>
      <c r="AC128" s="18">
        <v>-46703</v>
      </c>
      <c r="AD128" s="13">
        <v>-41635</v>
      </c>
      <c r="AE128" s="13">
        <v>-34089</v>
      </c>
      <c r="AF128" s="13">
        <v>-32922</v>
      </c>
      <c r="AG128" s="11">
        <v>-29369</v>
      </c>
      <c r="AH128" s="11">
        <v>-30872</v>
      </c>
      <c r="AI128" s="11">
        <v>-22325</v>
      </c>
      <c r="AJ128" s="11">
        <v>-18384</v>
      </c>
      <c r="AK128" s="151">
        <v>-17371</v>
      </c>
      <c r="AL128" s="11">
        <v>-16080</v>
      </c>
      <c r="AM128" s="11">
        <v>-14482</v>
      </c>
      <c r="AN128" s="11">
        <v>-16373</v>
      </c>
      <c r="AO128" s="11">
        <v>-22856</v>
      </c>
      <c r="AP128" s="11">
        <v>-18381</v>
      </c>
      <c r="AQ128" s="11">
        <v>-15952</v>
      </c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</row>
    <row r="129" spans="1:55">
      <c r="A129" s="59" t="s">
        <v>95</v>
      </c>
      <c r="B129" s="48" t="s">
        <v>58</v>
      </c>
      <c r="C129" s="34"/>
      <c r="D129" s="34"/>
      <c r="E129" s="34"/>
      <c r="F129" s="34"/>
      <c r="G129" s="34"/>
      <c r="H129" s="34"/>
      <c r="I129" s="34"/>
      <c r="J129" s="18">
        <v>0</v>
      </c>
      <c r="K129" s="18">
        <v>0</v>
      </c>
      <c r="L129" s="18">
        <v>185</v>
      </c>
      <c r="M129" s="18">
        <v>-87</v>
      </c>
      <c r="N129" s="18">
        <v>207</v>
      </c>
      <c r="O129" s="18">
        <v>-371</v>
      </c>
      <c r="P129" s="18">
        <v>88</v>
      </c>
      <c r="Q129" s="18">
        <v>1411</v>
      </c>
      <c r="R129" s="18">
        <v>1177</v>
      </c>
      <c r="S129" s="18">
        <v>4332</v>
      </c>
      <c r="T129" s="18">
        <v>-1843</v>
      </c>
      <c r="U129" s="18">
        <v>10813</v>
      </c>
      <c r="V129" s="18">
        <v>-9245</v>
      </c>
      <c r="W129" s="18">
        <v>-3771</v>
      </c>
      <c r="X129" s="18">
        <v>-1903</v>
      </c>
      <c r="Y129" s="18">
        <v>2668</v>
      </c>
      <c r="Z129" s="18">
        <v>1560</v>
      </c>
      <c r="AA129" s="18">
        <v>-1281</v>
      </c>
      <c r="AB129" s="18">
        <v>-1147</v>
      </c>
      <c r="AC129" s="18">
        <v>894</v>
      </c>
      <c r="AD129" s="13">
        <v>-1410</v>
      </c>
      <c r="AE129" s="13">
        <v>-2586</v>
      </c>
      <c r="AF129" s="13">
        <v>-4124</v>
      </c>
      <c r="AG129" s="11">
        <v>4973</v>
      </c>
      <c r="AH129" s="11">
        <v>-366</v>
      </c>
      <c r="AI129" s="11">
        <v>-1307</v>
      </c>
      <c r="AJ129" s="11">
        <v>1086</v>
      </c>
      <c r="AK129" s="151">
        <v>3635</v>
      </c>
      <c r="AL129" s="11">
        <v>-1985</v>
      </c>
      <c r="AM129" s="11">
        <v>-5323</v>
      </c>
      <c r="AN129" s="19">
        <v>7609</v>
      </c>
      <c r="AO129" s="19">
        <v>953</v>
      </c>
      <c r="AP129" s="19">
        <v>-3964</v>
      </c>
      <c r="AQ129" s="19">
        <v>2792</v>
      </c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</row>
    <row r="130" spans="1:55">
      <c r="A130" s="59" t="s">
        <v>96</v>
      </c>
      <c r="B130" s="48" t="s">
        <v>58</v>
      </c>
      <c r="C130" s="34"/>
      <c r="D130" s="34"/>
      <c r="E130" s="34"/>
      <c r="F130" s="34"/>
      <c r="G130" s="34"/>
      <c r="H130" s="34"/>
      <c r="I130" s="34"/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8">
        <v>0</v>
      </c>
      <c r="Q130" s="18">
        <v>14117</v>
      </c>
      <c r="R130" s="18">
        <v>13599</v>
      </c>
      <c r="S130" s="18">
        <v>9171</v>
      </c>
      <c r="T130" s="18">
        <v>2092</v>
      </c>
      <c r="U130" s="18">
        <v>0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8">
        <v>0</v>
      </c>
      <c r="AB130" s="18">
        <v>0</v>
      </c>
      <c r="AC130" s="18">
        <v>1</v>
      </c>
      <c r="AD130" s="13">
        <f>1-AC130</f>
        <v>0</v>
      </c>
      <c r="AE130" s="13">
        <v>0</v>
      </c>
      <c r="AF130" s="40">
        <v>0</v>
      </c>
      <c r="AG130" s="19">
        <v>0</v>
      </c>
      <c r="AH130" s="19">
        <v>0</v>
      </c>
      <c r="AI130" s="19">
        <v>0</v>
      </c>
      <c r="AJ130" s="19">
        <v>0</v>
      </c>
      <c r="AK130" s="150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</row>
    <row r="131" spans="1:55">
      <c r="A131" s="59" t="s">
        <v>181</v>
      </c>
      <c r="B131" s="48" t="s">
        <v>58</v>
      </c>
      <c r="C131" s="34"/>
      <c r="D131" s="34"/>
      <c r="E131" s="34"/>
      <c r="F131" s="34"/>
      <c r="G131" s="34"/>
      <c r="H131" s="34"/>
      <c r="I131" s="34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>
        <v>-160</v>
      </c>
      <c r="AD131" s="13">
        <f>-160-AC131</f>
        <v>0</v>
      </c>
      <c r="AE131" s="13">
        <v>0</v>
      </c>
      <c r="AF131" s="13">
        <v>0</v>
      </c>
      <c r="AG131" s="13">
        <v>0</v>
      </c>
      <c r="AH131" s="13">
        <v>0</v>
      </c>
      <c r="AI131" s="11">
        <v>0</v>
      </c>
      <c r="AJ131" s="11">
        <v>0</v>
      </c>
      <c r="AK131" s="151">
        <v>0</v>
      </c>
      <c r="AL131" s="11">
        <v>0</v>
      </c>
      <c r="AM131" s="19">
        <v>0</v>
      </c>
      <c r="AN131" s="19">
        <v>0</v>
      </c>
      <c r="AO131" s="19">
        <v>0</v>
      </c>
      <c r="AP131" s="19">
        <v>0</v>
      </c>
      <c r="AQ131" s="19">
        <v>0</v>
      </c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</row>
    <row r="132" spans="1:55">
      <c r="A132" s="201" t="s">
        <v>97</v>
      </c>
      <c r="B132" s="48" t="s">
        <v>58</v>
      </c>
      <c r="C132" s="34"/>
      <c r="D132" s="34"/>
      <c r="E132" s="34"/>
      <c r="F132" s="34"/>
      <c r="G132" s="34"/>
      <c r="H132" s="34"/>
      <c r="I132" s="34"/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-366</v>
      </c>
      <c r="S132" s="18">
        <v>0</v>
      </c>
      <c r="T132" s="18">
        <v>0</v>
      </c>
      <c r="U132" s="18">
        <v>0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0</v>
      </c>
      <c r="AB132" s="18">
        <v>0</v>
      </c>
      <c r="AC132" s="18">
        <v>0</v>
      </c>
      <c r="AD132" s="18">
        <v>0</v>
      </c>
      <c r="AE132" s="18">
        <v>0</v>
      </c>
      <c r="AF132" s="40">
        <v>0</v>
      </c>
      <c r="AG132" s="13">
        <v>0</v>
      </c>
      <c r="AH132" s="13">
        <v>0</v>
      </c>
      <c r="AI132" s="19">
        <v>0</v>
      </c>
      <c r="AJ132" s="19">
        <v>0</v>
      </c>
      <c r="AK132" s="150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</row>
    <row r="133" spans="1:55">
      <c r="A133" s="59" t="s">
        <v>98</v>
      </c>
      <c r="B133" s="48" t="s">
        <v>58</v>
      </c>
      <c r="C133" s="34"/>
      <c r="D133" s="34"/>
      <c r="E133" s="34"/>
      <c r="F133" s="34"/>
      <c r="G133" s="34"/>
      <c r="H133" s="34"/>
      <c r="I133" s="34"/>
      <c r="J133" s="18">
        <v>0</v>
      </c>
      <c r="K133" s="18">
        <v>0</v>
      </c>
      <c r="L133" s="18">
        <v>390</v>
      </c>
      <c r="M133" s="18">
        <v>184</v>
      </c>
      <c r="N133" s="18">
        <v>358</v>
      </c>
      <c r="O133" s="18">
        <v>-61</v>
      </c>
      <c r="P133" s="18">
        <v>81</v>
      </c>
      <c r="Q133" s="18">
        <v>419</v>
      </c>
      <c r="R133" s="18">
        <v>299</v>
      </c>
      <c r="S133" s="18">
        <v>297</v>
      </c>
      <c r="T133" s="18">
        <v>43</v>
      </c>
      <c r="U133" s="18">
        <v>216</v>
      </c>
      <c r="V133" s="18">
        <v>141</v>
      </c>
      <c r="W133" s="18">
        <v>422</v>
      </c>
      <c r="X133" s="18">
        <v>271</v>
      </c>
      <c r="Y133" s="18">
        <v>40</v>
      </c>
      <c r="Z133" s="18">
        <v>20</v>
      </c>
      <c r="AA133" s="18">
        <v>42</v>
      </c>
      <c r="AB133" s="18">
        <v>2</v>
      </c>
      <c r="AC133" s="18">
        <v>3</v>
      </c>
      <c r="AD133" s="13">
        <f>21-AC133</f>
        <v>18</v>
      </c>
      <c r="AE133" s="13">
        <v>10</v>
      </c>
      <c r="AF133" s="40">
        <v>16</v>
      </c>
      <c r="AG133" s="11">
        <v>-11</v>
      </c>
      <c r="AH133" s="11">
        <v>-18</v>
      </c>
      <c r="AI133" s="11">
        <v>35</v>
      </c>
      <c r="AJ133" s="11">
        <v>-15</v>
      </c>
      <c r="AK133" s="151">
        <v>-3</v>
      </c>
      <c r="AL133" s="11">
        <v>-12</v>
      </c>
      <c r="AM133" s="11">
        <v>-1</v>
      </c>
      <c r="AN133" s="11">
        <v>-5</v>
      </c>
      <c r="AO133" s="11">
        <v>4</v>
      </c>
      <c r="AP133" s="11">
        <v>0</v>
      </c>
      <c r="AQ133" s="11">
        <v>-13</v>
      </c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</row>
    <row r="134" spans="1:55">
      <c r="A134" s="59" t="s">
        <v>99</v>
      </c>
      <c r="B134" s="48" t="s">
        <v>58</v>
      </c>
      <c r="C134" s="34"/>
      <c r="D134" s="34"/>
      <c r="E134" s="34"/>
      <c r="F134" s="34"/>
      <c r="G134" s="34"/>
      <c r="H134" s="34"/>
      <c r="I134" s="34"/>
      <c r="J134" s="18">
        <v>0</v>
      </c>
      <c r="K134" s="18">
        <v>0</v>
      </c>
      <c r="L134" s="18">
        <v>0</v>
      </c>
      <c r="M134" s="18">
        <v>6481</v>
      </c>
      <c r="N134" s="18">
        <v>6927</v>
      </c>
      <c r="O134" s="18">
        <v>1058</v>
      </c>
      <c r="P134" s="18">
        <v>1058</v>
      </c>
      <c r="Q134" s="18">
        <v>1054</v>
      </c>
      <c r="R134" s="18">
        <v>3818</v>
      </c>
      <c r="S134" s="18">
        <v>1261</v>
      </c>
      <c r="T134" s="18">
        <v>1345</v>
      </c>
      <c r="U134" s="18">
        <v>3319</v>
      </c>
      <c r="V134" s="18">
        <v>4067</v>
      </c>
      <c r="W134" s="18">
        <v>2729</v>
      </c>
      <c r="X134" s="18">
        <v>1406</v>
      </c>
      <c r="Y134" s="18">
        <v>3537</v>
      </c>
      <c r="Z134" s="18">
        <v>3544</v>
      </c>
      <c r="AA134" s="18">
        <v>3490</v>
      </c>
      <c r="AB134" s="18">
        <v>2855</v>
      </c>
      <c r="AC134" s="18">
        <v>4488</v>
      </c>
      <c r="AD134" s="13">
        <f>8176-AC134</f>
        <v>3688</v>
      </c>
      <c r="AE134" s="13">
        <v>5371</v>
      </c>
      <c r="AF134" s="13">
        <v>3054</v>
      </c>
      <c r="AG134" s="11">
        <v>8456</v>
      </c>
      <c r="AH134" s="11">
        <v>9254</v>
      </c>
      <c r="AI134" s="11">
        <v>3611</v>
      </c>
      <c r="AJ134" s="11">
        <v>3989</v>
      </c>
      <c r="AK134" s="151">
        <v>6926</v>
      </c>
      <c r="AL134" s="11">
        <v>1981</v>
      </c>
      <c r="AM134" s="11">
        <v>4021</v>
      </c>
      <c r="AN134" s="19">
        <v>0</v>
      </c>
      <c r="AO134" s="19">
        <v>3636</v>
      </c>
      <c r="AP134" s="19">
        <v>14369</v>
      </c>
      <c r="AQ134" s="19">
        <v>4912</v>
      </c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</row>
    <row r="135" spans="1:55">
      <c r="A135" s="59" t="s">
        <v>182</v>
      </c>
      <c r="B135" s="48" t="s">
        <v>58</v>
      </c>
      <c r="C135" s="34"/>
      <c r="D135" s="34"/>
      <c r="E135" s="34"/>
      <c r="F135" s="34"/>
      <c r="G135" s="34"/>
      <c r="H135" s="34"/>
      <c r="I135" s="34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>
        <v>782</v>
      </c>
      <c r="AD135" s="13">
        <f>782-AC135</f>
        <v>0</v>
      </c>
      <c r="AE135" s="13">
        <v>0</v>
      </c>
      <c r="AF135" s="13">
        <v>95</v>
      </c>
      <c r="AG135" s="40">
        <v>0</v>
      </c>
      <c r="AH135" s="40">
        <v>0</v>
      </c>
      <c r="AI135" s="19">
        <v>0</v>
      </c>
      <c r="AJ135" s="19">
        <v>138</v>
      </c>
      <c r="AK135" s="150">
        <v>171</v>
      </c>
      <c r="AL135" s="16">
        <v>-171</v>
      </c>
      <c r="AM135" s="19">
        <v>0</v>
      </c>
      <c r="AN135" s="19">
        <v>0</v>
      </c>
      <c r="AO135" s="19">
        <v>0</v>
      </c>
      <c r="AP135" s="19">
        <v>0</v>
      </c>
      <c r="AQ135" s="19">
        <v>170</v>
      </c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</row>
    <row r="136" spans="1:55">
      <c r="A136" s="59" t="s">
        <v>73</v>
      </c>
      <c r="B136" s="48" t="s">
        <v>58</v>
      </c>
      <c r="C136" s="34"/>
      <c r="D136" s="34"/>
      <c r="E136" s="34"/>
      <c r="F136" s="34"/>
      <c r="G136" s="34"/>
      <c r="H136" s="34"/>
      <c r="I136" s="34"/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446</v>
      </c>
      <c r="P136" s="18">
        <v>961</v>
      </c>
      <c r="Q136" s="18">
        <v>763</v>
      </c>
      <c r="R136" s="18">
        <v>1621</v>
      </c>
      <c r="S136" s="18">
        <v>1371</v>
      </c>
      <c r="T136" s="18">
        <v>1830</v>
      </c>
      <c r="U136" s="18">
        <v>1110</v>
      </c>
      <c r="V136" s="18">
        <v>1621</v>
      </c>
      <c r="W136" s="18">
        <v>3976</v>
      </c>
      <c r="X136" s="18">
        <v>-435</v>
      </c>
      <c r="Y136" s="18">
        <v>1818</v>
      </c>
      <c r="Z136" s="18">
        <v>-2829</v>
      </c>
      <c r="AA136" s="18">
        <v>0</v>
      </c>
      <c r="AB136" s="18">
        <v>0</v>
      </c>
      <c r="AC136" s="18">
        <v>0</v>
      </c>
      <c r="AD136" s="13">
        <v>0</v>
      </c>
      <c r="AE136" s="13">
        <v>0</v>
      </c>
      <c r="AF136" s="40">
        <v>0</v>
      </c>
      <c r="AG136" s="40">
        <v>0</v>
      </c>
      <c r="AH136" s="40">
        <v>0</v>
      </c>
      <c r="AI136" s="19">
        <v>0</v>
      </c>
      <c r="AJ136" s="19">
        <v>0</v>
      </c>
      <c r="AK136" s="150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</row>
    <row r="137" spans="1:55">
      <c r="A137" s="59" t="s">
        <v>189</v>
      </c>
      <c r="B137" s="48" t="s">
        <v>58</v>
      </c>
      <c r="C137" s="34"/>
      <c r="D137" s="34"/>
      <c r="E137" s="34"/>
      <c r="F137" s="34"/>
      <c r="G137" s="34"/>
      <c r="H137" s="34"/>
      <c r="I137" s="34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3">
        <v>15184</v>
      </c>
      <c r="AE137" s="13">
        <v>0</v>
      </c>
      <c r="AF137" s="13">
        <v>0</v>
      </c>
      <c r="AG137" s="40">
        <v>0</v>
      </c>
      <c r="AH137" s="40">
        <v>0</v>
      </c>
      <c r="AI137" s="19">
        <v>0</v>
      </c>
      <c r="AJ137" s="19">
        <v>0</v>
      </c>
      <c r="AK137" s="150">
        <v>0</v>
      </c>
      <c r="AL137" s="19">
        <v>0</v>
      </c>
      <c r="AM137" s="19">
        <v>0</v>
      </c>
      <c r="AN137" s="19">
        <v>0</v>
      </c>
      <c r="AO137" s="19">
        <v>0</v>
      </c>
      <c r="AP137" s="19">
        <v>0</v>
      </c>
      <c r="AQ137" s="19">
        <v>0</v>
      </c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</row>
    <row r="138" spans="1:55">
      <c r="A138" s="59" t="s">
        <v>162</v>
      </c>
      <c r="B138" s="48" t="s">
        <v>58</v>
      </c>
      <c r="C138" s="34"/>
      <c r="D138" s="34"/>
      <c r="E138" s="34"/>
      <c r="F138" s="34"/>
      <c r="G138" s="34"/>
      <c r="H138" s="34"/>
      <c r="I138" s="34"/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8">
        <v>0</v>
      </c>
      <c r="W138" s="18">
        <v>0</v>
      </c>
      <c r="X138" s="18">
        <v>0</v>
      </c>
      <c r="Y138" s="18">
        <v>1368</v>
      </c>
      <c r="Z138" s="40">
        <v>0</v>
      </c>
      <c r="AA138" s="40">
        <v>0</v>
      </c>
      <c r="AB138" s="40">
        <v>0</v>
      </c>
      <c r="AC138" s="40">
        <v>0</v>
      </c>
      <c r="AD138" t="s">
        <v>188</v>
      </c>
      <c r="AE138" s="13">
        <v>0</v>
      </c>
      <c r="AF138" s="40">
        <v>0</v>
      </c>
      <c r="AG138" s="40">
        <v>0</v>
      </c>
      <c r="AH138" s="40">
        <v>0</v>
      </c>
      <c r="AI138" s="19">
        <v>0</v>
      </c>
      <c r="AJ138" s="19">
        <v>0</v>
      </c>
      <c r="AK138" s="150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</row>
    <row r="139" spans="1:55">
      <c r="A139" s="58" t="s">
        <v>100</v>
      </c>
      <c r="B139" s="48" t="s">
        <v>58</v>
      </c>
      <c r="C139" s="35"/>
      <c r="D139" s="35"/>
      <c r="E139" s="35"/>
      <c r="F139" s="35"/>
      <c r="G139" s="35"/>
      <c r="H139" s="35"/>
      <c r="I139" s="35"/>
      <c r="J139" s="36">
        <v>0</v>
      </c>
      <c r="K139" s="13">
        <v>-75714</v>
      </c>
      <c r="L139" s="13">
        <v>41893</v>
      </c>
      <c r="M139" s="13">
        <v>-6437</v>
      </c>
      <c r="N139" s="13">
        <v>-10311</v>
      </c>
      <c r="O139" s="13">
        <v>-7812</v>
      </c>
      <c r="P139" s="13">
        <v>-21797</v>
      </c>
      <c r="Q139" s="13">
        <v>-9120</v>
      </c>
      <c r="R139" s="13">
        <v>-17143</v>
      </c>
      <c r="S139" s="13">
        <v>-18016</v>
      </c>
      <c r="T139" s="13">
        <v>-56325</v>
      </c>
      <c r="U139" s="13">
        <v>3104</v>
      </c>
      <c r="V139" s="13">
        <v>-17111</v>
      </c>
      <c r="W139" s="13">
        <v>5139</v>
      </c>
      <c r="X139" s="13">
        <v>25538</v>
      </c>
      <c r="Y139" s="13">
        <v>-24877</v>
      </c>
      <c r="Z139" s="13">
        <v>18005</v>
      </c>
      <c r="AA139" s="13">
        <v>-99438</v>
      </c>
      <c r="AB139" s="13">
        <v>-20116</v>
      </c>
      <c r="AC139" s="13">
        <v>-56441</v>
      </c>
      <c r="AD139" s="13">
        <f>-65287-AC139</f>
        <v>-8846</v>
      </c>
      <c r="AE139" s="13">
        <v>-25342</v>
      </c>
      <c r="AF139" s="13">
        <v>-13779</v>
      </c>
      <c r="AG139" s="11">
        <v>40822</v>
      </c>
      <c r="AH139" s="11">
        <v>-7769</v>
      </c>
      <c r="AI139" s="11">
        <v>2964</v>
      </c>
      <c r="AJ139" s="11">
        <v>247</v>
      </c>
      <c r="AK139" s="151">
        <v>-619</v>
      </c>
      <c r="AL139" s="16">
        <v>-62</v>
      </c>
      <c r="AM139" s="11">
        <v>-103</v>
      </c>
      <c r="AN139" s="11">
        <v>-1005</v>
      </c>
      <c r="AO139" s="11">
        <v>353</v>
      </c>
      <c r="AP139" s="11">
        <v>1899</v>
      </c>
      <c r="AQ139" s="11">
        <v>160</v>
      </c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</row>
    <row r="140" spans="1:55">
      <c r="A140" s="58" t="s">
        <v>101</v>
      </c>
      <c r="B140" s="48" t="s">
        <v>58</v>
      </c>
      <c r="C140" s="35"/>
      <c r="D140" s="35"/>
      <c r="E140" s="35"/>
      <c r="F140" s="35"/>
      <c r="G140" s="35"/>
      <c r="H140" s="35"/>
      <c r="I140" s="35"/>
      <c r="J140" s="36">
        <v>-91808</v>
      </c>
      <c r="K140" s="13">
        <v>56362</v>
      </c>
      <c r="L140" s="13">
        <v>-1431281</v>
      </c>
      <c r="M140" s="13">
        <v>103524</v>
      </c>
      <c r="N140" s="13">
        <v>93208</v>
      </c>
      <c r="O140" s="13">
        <v>100471</v>
      </c>
      <c r="P140" s="13">
        <v>70793</v>
      </c>
      <c r="Q140" s="13">
        <v>123609</v>
      </c>
      <c r="R140" s="13">
        <v>111483</v>
      </c>
      <c r="S140" s="13">
        <v>108274</v>
      </c>
      <c r="T140" s="13">
        <v>116814</v>
      </c>
      <c r="U140" s="13">
        <v>149927</v>
      </c>
      <c r="V140" s="13">
        <v>144443</v>
      </c>
      <c r="W140" s="13">
        <v>-227244</v>
      </c>
      <c r="X140" s="13">
        <v>-80352</v>
      </c>
      <c r="Y140" s="13">
        <v>-5700</v>
      </c>
      <c r="Z140" s="13">
        <v>178500</v>
      </c>
      <c r="AA140" s="13">
        <v>-79940</v>
      </c>
      <c r="AB140" s="13">
        <v>-73654</v>
      </c>
      <c r="AC140" s="13">
        <v>214778</v>
      </c>
      <c r="AD140" s="13">
        <f>454223-AC140</f>
        <v>239445</v>
      </c>
      <c r="AE140" s="13">
        <v>28977</v>
      </c>
      <c r="AF140" s="40">
        <v>219059</v>
      </c>
      <c r="AG140" s="11">
        <v>-432889</v>
      </c>
      <c r="AH140" s="11">
        <v>-117631</v>
      </c>
      <c r="AI140" s="11">
        <v>254453</v>
      </c>
      <c r="AJ140" s="11">
        <v>-105881</v>
      </c>
      <c r="AK140" s="151">
        <v>27049</v>
      </c>
      <c r="AL140" s="11">
        <v>-58408</v>
      </c>
      <c r="AM140" s="11">
        <v>66073</v>
      </c>
      <c r="AN140" s="19">
        <v>138983</v>
      </c>
      <c r="AO140" s="19">
        <v>-83753</v>
      </c>
      <c r="AP140" s="19">
        <v>-28840</v>
      </c>
      <c r="AQ140" s="19">
        <v>63734</v>
      </c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</row>
    <row r="141" spans="1:55">
      <c r="A141" s="58" t="s">
        <v>199</v>
      </c>
      <c r="B141" s="48" t="s">
        <v>58</v>
      </c>
      <c r="C141" s="35"/>
      <c r="D141" s="35"/>
      <c r="E141" s="35"/>
      <c r="F141" s="35"/>
      <c r="G141" s="35"/>
      <c r="H141" s="35"/>
      <c r="I141" s="35"/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>
        <v>0</v>
      </c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19">
        <v>0</v>
      </c>
      <c r="AJ141" s="19">
        <v>101151</v>
      </c>
      <c r="AK141" s="151">
        <v>-17361</v>
      </c>
      <c r="AL141" s="11">
        <v>60206</v>
      </c>
      <c r="AM141" s="11">
        <v>-196614</v>
      </c>
      <c r="AN141" s="11">
        <v>18228</v>
      </c>
      <c r="AO141" s="11">
        <v>-1020486</v>
      </c>
      <c r="AP141" s="11">
        <v>230565</v>
      </c>
      <c r="AQ141" s="11">
        <v>-174181</v>
      </c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</row>
    <row r="142" spans="1:55">
      <c r="A142" s="58" t="s">
        <v>183</v>
      </c>
      <c r="B142" s="48" t="s">
        <v>58</v>
      </c>
      <c r="C142" s="35"/>
      <c r="D142" s="35"/>
      <c r="E142" s="35"/>
      <c r="F142" s="35"/>
      <c r="G142" s="35"/>
      <c r="H142" s="35"/>
      <c r="I142" s="35"/>
      <c r="J142" s="36">
        <v>0</v>
      </c>
      <c r="K142" s="36">
        <v>0</v>
      </c>
      <c r="L142" s="36">
        <v>0</v>
      </c>
      <c r="M142" s="36">
        <v>0</v>
      </c>
      <c r="N142" s="36">
        <v>0</v>
      </c>
      <c r="O142" s="36">
        <v>0</v>
      </c>
      <c r="P142" s="36">
        <v>0</v>
      </c>
      <c r="Q142" s="36">
        <v>0</v>
      </c>
      <c r="R142" s="36">
        <v>0</v>
      </c>
      <c r="S142" s="36">
        <v>0</v>
      </c>
      <c r="T142" s="36">
        <v>0</v>
      </c>
      <c r="U142" s="36">
        <v>0</v>
      </c>
      <c r="V142" s="36">
        <v>0</v>
      </c>
      <c r="W142" s="36">
        <v>0</v>
      </c>
      <c r="X142" s="36">
        <v>0</v>
      </c>
      <c r="Y142" s="36">
        <v>0</v>
      </c>
      <c r="Z142" s="36">
        <v>0</v>
      </c>
      <c r="AA142" s="36">
        <v>0</v>
      </c>
      <c r="AB142" s="36">
        <v>0</v>
      </c>
      <c r="AC142" s="13">
        <v>6</v>
      </c>
      <c r="AD142" s="40">
        <f>6-AC142</f>
        <v>0</v>
      </c>
      <c r="AE142" s="13">
        <v>-2346</v>
      </c>
      <c r="AF142" s="13">
        <v>2346</v>
      </c>
      <c r="AG142" s="11">
        <v>-251683</v>
      </c>
      <c r="AH142" s="11">
        <v>28381</v>
      </c>
      <c r="AI142" s="11">
        <v>66060</v>
      </c>
      <c r="AJ142" s="11">
        <v>13829</v>
      </c>
      <c r="AK142" s="151">
        <v>22479</v>
      </c>
      <c r="AL142" s="11">
        <v>-21665</v>
      </c>
      <c r="AM142" s="11">
        <v>6302</v>
      </c>
      <c r="AN142" s="19">
        <v>6319</v>
      </c>
      <c r="AO142" s="19">
        <v>14153</v>
      </c>
      <c r="AP142" s="19">
        <v>5138</v>
      </c>
      <c r="AQ142" s="11">
        <v>8276</v>
      </c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</row>
    <row r="143" spans="1:55">
      <c r="A143" s="58" t="s">
        <v>102</v>
      </c>
      <c r="B143" s="48" t="s">
        <v>58</v>
      </c>
      <c r="C143" s="35"/>
      <c r="D143" s="35"/>
      <c r="E143" s="35"/>
      <c r="F143" s="35"/>
      <c r="G143" s="35"/>
      <c r="H143" s="35"/>
      <c r="I143" s="35"/>
      <c r="J143" s="13">
        <v>-70</v>
      </c>
      <c r="K143" s="13">
        <v>-1725</v>
      </c>
      <c r="L143" s="13">
        <v>-16306</v>
      </c>
      <c r="M143" s="13">
        <v>12348</v>
      </c>
      <c r="N143" s="13">
        <v>4815</v>
      </c>
      <c r="O143" s="13">
        <v>-2459</v>
      </c>
      <c r="P143" s="13">
        <v>989</v>
      </c>
      <c r="Q143" s="13">
        <v>906</v>
      </c>
      <c r="R143" s="13">
        <v>880</v>
      </c>
      <c r="S143" s="13">
        <v>-3540</v>
      </c>
      <c r="T143" s="13">
        <v>-1934</v>
      </c>
      <c r="U143" s="13">
        <v>4405</v>
      </c>
      <c r="V143" s="13">
        <v>-1805</v>
      </c>
      <c r="W143" s="13">
        <v>-6507</v>
      </c>
      <c r="X143" s="13">
        <v>116</v>
      </c>
      <c r="Y143" s="13">
        <v>-1008</v>
      </c>
      <c r="Z143" s="13">
        <v>-3762</v>
      </c>
      <c r="AA143" s="13">
        <v>6498</v>
      </c>
      <c r="AB143" s="13">
        <v>-3992</v>
      </c>
      <c r="AC143" s="13">
        <v>-6078</v>
      </c>
      <c r="AD143" s="13">
        <f>-10083-AC143</f>
        <v>-4005</v>
      </c>
      <c r="AE143" s="13">
        <v>-8303</v>
      </c>
      <c r="AF143" s="13">
        <v>-1461</v>
      </c>
      <c r="AG143" s="11">
        <v>3453</v>
      </c>
      <c r="AH143" s="11">
        <v>7780</v>
      </c>
      <c r="AI143" s="11">
        <v>-12192</v>
      </c>
      <c r="AJ143" s="11">
        <v>-18315</v>
      </c>
      <c r="AK143" s="22">
        <v>3235</v>
      </c>
      <c r="AL143" s="11">
        <v>14204</v>
      </c>
      <c r="AM143" s="11">
        <v>-17402</v>
      </c>
      <c r="AN143" s="11">
        <v>-4130</v>
      </c>
      <c r="AO143" s="11">
        <v>11535</v>
      </c>
      <c r="AP143" s="11">
        <v>28030</v>
      </c>
      <c r="AQ143" s="11">
        <v>-17155</v>
      </c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</row>
    <row r="144" spans="1:55">
      <c r="A144" s="58" t="s">
        <v>103</v>
      </c>
      <c r="B144" s="48" t="s">
        <v>58</v>
      </c>
      <c r="C144" s="35"/>
      <c r="D144" s="35"/>
      <c r="E144" s="35"/>
      <c r="F144" s="35"/>
      <c r="G144" s="35"/>
      <c r="H144" s="35"/>
      <c r="I144" s="35"/>
      <c r="J144" s="36">
        <v>70</v>
      </c>
      <c r="K144" s="13">
        <v>11148</v>
      </c>
      <c r="L144" s="13">
        <v>7710</v>
      </c>
      <c r="M144" s="13">
        <v>-4530</v>
      </c>
      <c r="N144" s="13">
        <v>977</v>
      </c>
      <c r="O144" s="13">
        <v>2331</v>
      </c>
      <c r="P144" s="13">
        <v>10076</v>
      </c>
      <c r="Q144" s="13">
        <v>9633</v>
      </c>
      <c r="R144" s="13">
        <v>-437</v>
      </c>
      <c r="S144" s="13">
        <v>16874</v>
      </c>
      <c r="T144" s="13">
        <v>3683</v>
      </c>
      <c r="U144" s="13">
        <v>27789</v>
      </c>
      <c r="V144" s="13">
        <v>-8372</v>
      </c>
      <c r="W144" s="13">
        <v>10793</v>
      </c>
      <c r="X144" s="13">
        <v>6032</v>
      </c>
      <c r="Y144" s="13">
        <v>-11134</v>
      </c>
      <c r="Z144" s="13">
        <v>12258</v>
      </c>
      <c r="AA144" s="13">
        <v>5398</v>
      </c>
      <c r="AB144" s="13">
        <v>16763</v>
      </c>
      <c r="AC144" s="13">
        <v>-1832</v>
      </c>
      <c r="AD144" s="13">
        <f>2096-AC144</f>
        <v>3928</v>
      </c>
      <c r="AE144" s="13">
        <v>-9993</v>
      </c>
      <c r="AF144" s="13">
        <v>18939</v>
      </c>
      <c r="AG144" s="11">
        <v>-10673</v>
      </c>
      <c r="AH144" s="11">
        <v>-15024</v>
      </c>
      <c r="AI144" s="11">
        <v>-2175</v>
      </c>
      <c r="AJ144" s="11">
        <v>8007</v>
      </c>
      <c r="AK144" s="22">
        <v>-1006</v>
      </c>
      <c r="AL144" s="11">
        <v>-17374</v>
      </c>
      <c r="AM144" s="11">
        <v>-9260</v>
      </c>
      <c r="AN144" s="11">
        <v>-11374</v>
      </c>
      <c r="AO144" s="11">
        <v>18620</v>
      </c>
      <c r="AP144" s="11">
        <v>19818</v>
      </c>
      <c r="AQ144" s="19">
        <v>-1451</v>
      </c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</row>
    <row r="145" spans="1:58">
      <c r="A145" s="26" t="s">
        <v>203</v>
      </c>
      <c r="B145" s="48" t="s">
        <v>58</v>
      </c>
      <c r="C145" s="35"/>
      <c r="D145" s="35"/>
      <c r="E145" s="35"/>
      <c r="F145" s="35"/>
      <c r="G145" s="35"/>
      <c r="H145" s="35"/>
      <c r="I145" s="35"/>
      <c r="J145" s="36">
        <v>0</v>
      </c>
      <c r="K145" s="36">
        <v>0</v>
      </c>
      <c r="L145" s="36">
        <v>0</v>
      </c>
      <c r="M145" s="36">
        <v>0</v>
      </c>
      <c r="N145" s="36">
        <v>0</v>
      </c>
      <c r="O145" s="36">
        <v>0</v>
      </c>
      <c r="P145" s="36">
        <v>0</v>
      </c>
      <c r="Q145" s="36">
        <v>0</v>
      </c>
      <c r="R145" s="36">
        <v>0</v>
      </c>
      <c r="S145" s="36">
        <v>0</v>
      </c>
      <c r="T145" s="36">
        <v>0</v>
      </c>
      <c r="U145" s="36">
        <v>0</v>
      </c>
      <c r="V145" s="36">
        <v>0</v>
      </c>
      <c r="W145" s="36">
        <v>0</v>
      </c>
      <c r="X145" s="36">
        <v>0</v>
      </c>
      <c r="Y145" s="36">
        <v>0</v>
      </c>
      <c r="Z145" s="36">
        <v>0</v>
      </c>
      <c r="AA145" s="36">
        <v>0</v>
      </c>
      <c r="AB145" s="36">
        <v>0</v>
      </c>
      <c r="AC145" s="36">
        <v>0</v>
      </c>
      <c r="AD145" s="36">
        <v>0</v>
      </c>
      <c r="AE145" s="36">
        <v>0</v>
      </c>
      <c r="AF145" s="36">
        <v>0</v>
      </c>
      <c r="AG145" s="36">
        <v>0</v>
      </c>
      <c r="AH145" s="36">
        <v>0</v>
      </c>
      <c r="AI145" s="36">
        <v>0</v>
      </c>
      <c r="AJ145" s="36"/>
      <c r="AK145" s="150">
        <v>0</v>
      </c>
      <c r="AL145" s="150">
        <v>0</v>
      </c>
      <c r="AM145" s="19">
        <v>0</v>
      </c>
      <c r="AN145" s="19">
        <v>0</v>
      </c>
      <c r="AO145" s="19">
        <v>0</v>
      </c>
      <c r="AP145" s="19">
        <v>0</v>
      </c>
      <c r="AQ145" s="11">
        <v>0</v>
      </c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</row>
    <row r="146" spans="1:58">
      <c r="A146" s="58" t="s">
        <v>104</v>
      </c>
      <c r="B146" s="48" t="s">
        <v>58</v>
      </c>
      <c r="C146" s="35"/>
      <c r="D146" s="35"/>
      <c r="E146" s="35"/>
      <c r="F146" s="35"/>
      <c r="G146" s="35"/>
      <c r="H146" s="35"/>
      <c r="I146" s="35"/>
      <c r="J146" s="36">
        <v>0</v>
      </c>
      <c r="K146" s="13">
        <v>2241</v>
      </c>
      <c r="L146" s="13">
        <v>1661</v>
      </c>
      <c r="M146" s="13">
        <v>-2076</v>
      </c>
      <c r="N146" s="13">
        <v>-385</v>
      </c>
      <c r="O146" s="13">
        <v>-12875</v>
      </c>
      <c r="P146" s="13">
        <v>259</v>
      </c>
      <c r="Q146" s="13">
        <v>692</v>
      </c>
      <c r="R146" s="13">
        <v>-574</v>
      </c>
      <c r="S146" s="13">
        <v>-5783</v>
      </c>
      <c r="T146" s="13">
        <v>-321</v>
      </c>
      <c r="U146" s="13">
        <v>602</v>
      </c>
      <c r="V146" s="13">
        <v>-865</v>
      </c>
      <c r="W146" s="13">
        <v>-9715</v>
      </c>
      <c r="X146" s="13">
        <v>363</v>
      </c>
      <c r="Y146" s="13">
        <v>487</v>
      </c>
      <c r="Z146" s="13">
        <v>-452</v>
      </c>
      <c r="AA146" s="13">
        <v>-11201</v>
      </c>
      <c r="AB146" s="13">
        <v>628</v>
      </c>
      <c r="AC146" s="13">
        <v>319</v>
      </c>
      <c r="AD146" s="13">
        <f>-624-AC146</f>
        <v>-943</v>
      </c>
      <c r="AE146" s="13">
        <v>-15208</v>
      </c>
      <c r="AF146" s="13">
        <v>357</v>
      </c>
      <c r="AG146" s="19">
        <v>270</v>
      </c>
      <c r="AH146" s="19">
        <v>-1140</v>
      </c>
      <c r="AI146" s="11">
        <v>-13001</v>
      </c>
      <c r="AJ146" s="11">
        <v>-10073</v>
      </c>
      <c r="AK146" s="151">
        <v>-3529</v>
      </c>
      <c r="AL146" s="11">
        <v>-416</v>
      </c>
      <c r="AM146" s="11">
        <v>-12586</v>
      </c>
      <c r="AN146" s="11">
        <v>-421</v>
      </c>
      <c r="AO146" s="11">
        <v>-576</v>
      </c>
      <c r="AP146" s="11">
        <v>-2969</v>
      </c>
      <c r="AQ146" s="11">
        <v>-22920</v>
      </c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</row>
    <row r="147" spans="1:58">
      <c r="A147" s="58" t="s">
        <v>105</v>
      </c>
      <c r="B147" s="48" t="s">
        <v>58</v>
      </c>
      <c r="C147" s="35"/>
      <c r="D147" s="35"/>
      <c r="E147" s="35"/>
      <c r="F147" s="35"/>
      <c r="G147" s="35"/>
      <c r="H147" s="35"/>
      <c r="I147" s="35"/>
      <c r="J147" s="36">
        <v>91808</v>
      </c>
      <c r="K147" s="13">
        <v>-34982</v>
      </c>
      <c r="L147" s="13">
        <v>321279</v>
      </c>
      <c r="M147" s="13">
        <v>-111966</v>
      </c>
      <c r="N147" s="13">
        <v>-94735</v>
      </c>
      <c r="O147" s="13">
        <v>-70611</v>
      </c>
      <c r="P147" s="13">
        <v>-56730</v>
      </c>
      <c r="Q147" s="13">
        <v>-24451</v>
      </c>
      <c r="R147" s="13">
        <v>-16436</v>
      </c>
      <c r="S147" s="13">
        <v>90476</v>
      </c>
      <c r="T147" s="13">
        <v>-18904</v>
      </c>
      <c r="U147" s="13">
        <v>-14478</v>
      </c>
      <c r="V147" s="13">
        <v>-46811</v>
      </c>
      <c r="W147" s="13">
        <v>204588</v>
      </c>
      <c r="X147" s="13">
        <v>-69589</v>
      </c>
      <c r="Y147" s="13">
        <v>-70135</v>
      </c>
      <c r="Z147" s="13">
        <v>-71869</v>
      </c>
      <c r="AA147" s="13">
        <v>111163</v>
      </c>
      <c r="AB147" s="13">
        <v>-40394</v>
      </c>
      <c r="AC147" s="13">
        <v>-25063</v>
      </c>
      <c r="AD147" s="13">
        <f>-63181-AC147</f>
        <v>-38118</v>
      </c>
      <c r="AE147" s="13">
        <v>60413</v>
      </c>
      <c r="AF147" s="13">
        <v>-23028</v>
      </c>
      <c r="AG147" s="11">
        <v>235445</v>
      </c>
      <c r="AH147" s="11">
        <v>-126253</v>
      </c>
      <c r="AI147" s="11">
        <v>-112812</v>
      </c>
      <c r="AJ147" s="11">
        <v>-37083</v>
      </c>
      <c r="AK147" s="151">
        <v>-663</v>
      </c>
      <c r="AL147" s="11">
        <v>960</v>
      </c>
      <c r="AM147" s="11">
        <v>486</v>
      </c>
      <c r="AN147" s="11">
        <v>-3919</v>
      </c>
      <c r="AO147" s="11">
        <v>7161</v>
      </c>
      <c r="AP147" s="11">
        <v>-2322</v>
      </c>
      <c r="AQ147" s="19">
        <v>907</v>
      </c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</row>
    <row r="148" spans="1:58">
      <c r="A148" s="58" t="s">
        <v>106</v>
      </c>
      <c r="B148" s="48" t="s">
        <v>58</v>
      </c>
      <c r="C148" s="35"/>
      <c r="D148" s="35"/>
      <c r="E148" s="35"/>
      <c r="F148" s="35"/>
      <c r="G148" s="35"/>
      <c r="H148" s="35"/>
      <c r="I148" s="35"/>
      <c r="J148" s="36">
        <v>0</v>
      </c>
      <c r="K148" s="13">
        <v>118757</v>
      </c>
      <c r="L148" s="13">
        <v>93056</v>
      </c>
      <c r="M148" s="13">
        <v>90834</v>
      </c>
      <c r="N148" s="13">
        <v>84247</v>
      </c>
      <c r="O148" s="13">
        <v>58955</v>
      </c>
      <c r="P148" s="13">
        <v>87098</v>
      </c>
      <c r="Q148" s="13">
        <v>57235</v>
      </c>
      <c r="R148" s="13">
        <v>83238</v>
      </c>
      <c r="S148" s="13">
        <v>98051</v>
      </c>
      <c r="T148" s="13">
        <v>87631</v>
      </c>
      <c r="U148" s="13">
        <v>59955</v>
      </c>
      <c r="V148" s="13">
        <v>68450</v>
      </c>
      <c r="W148" s="13">
        <v>20870</v>
      </c>
      <c r="X148" s="13">
        <v>32506</v>
      </c>
      <c r="Y148" s="13">
        <v>-5642</v>
      </c>
      <c r="Z148" s="13">
        <v>-33982</v>
      </c>
      <c r="AA148" s="13">
        <v>-51681</v>
      </c>
      <c r="AB148" s="13">
        <v>-3765</v>
      </c>
      <c r="AC148" s="13">
        <v>17123</v>
      </c>
      <c r="AD148" s="13">
        <v>-6044</v>
      </c>
      <c r="AE148" s="13">
        <v>-22310</v>
      </c>
      <c r="AF148" s="13">
        <v>76531</v>
      </c>
      <c r="AG148" s="11">
        <v>5332</v>
      </c>
      <c r="AH148" s="11">
        <v>4350</v>
      </c>
      <c r="AI148" s="11">
        <v>69899</v>
      </c>
      <c r="AJ148" s="11">
        <v>38348</v>
      </c>
      <c r="AK148" s="151">
        <v>-33453</v>
      </c>
      <c r="AL148" s="11">
        <v>80808</v>
      </c>
      <c r="AM148" s="11">
        <v>160546</v>
      </c>
      <c r="AN148" s="19">
        <v>192385</v>
      </c>
      <c r="AO148" s="19">
        <v>42920</v>
      </c>
      <c r="AP148" s="19">
        <v>4422</v>
      </c>
      <c r="AQ148" s="19">
        <v>63702</v>
      </c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</row>
    <row r="149" spans="1:58">
      <c r="A149" s="58" t="s">
        <v>107</v>
      </c>
      <c r="B149" s="48" t="s">
        <v>58</v>
      </c>
      <c r="C149" s="35"/>
      <c r="D149" s="35"/>
      <c r="E149" s="35"/>
      <c r="F149" s="35"/>
      <c r="G149" s="35"/>
      <c r="H149" s="35"/>
      <c r="I149" s="35"/>
      <c r="J149" s="36">
        <v>0</v>
      </c>
      <c r="K149" s="13">
        <v>19907</v>
      </c>
      <c r="L149" s="13">
        <v>-10542</v>
      </c>
      <c r="M149" s="13">
        <v>23640</v>
      </c>
      <c r="N149" s="13">
        <v>42359</v>
      </c>
      <c r="O149" s="13">
        <v>32725</v>
      </c>
      <c r="P149" s="13">
        <v>29744</v>
      </c>
      <c r="Q149" s="13">
        <v>30320</v>
      </c>
      <c r="R149" s="13">
        <v>33376</v>
      </c>
      <c r="S149" s="13">
        <v>26427</v>
      </c>
      <c r="T149" s="13">
        <v>39288</v>
      </c>
      <c r="U149" s="13">
        <v>52075</v>
      </c>
      <c r="V149" s="13">
        <v>31290</v>
      </c>
      <c r="W149" s="13">
        <v>60666</v>
      </c>
      <c r="X149" s="13">
        <v>47649</v>
      </c>
      <c r="Y149" s="13">
        <v>61721</v>
      </c>
      <c r="Z149" s="13">
        <v>63115</v>
      </c>
      <c r="AA149" s="13">
        <v>76111</v>
      </c>
      <c r="AB149" s="13">
        <v>67064</v>
      </c>
      <c r="AC149" s="13">
        <v>17598</v>
      </c>
      <c r="AD149" s="13">
        <v>38778</v>
      </c>
      <c r="AE149" s="13">
        <v>50058</v>
      </c>
      <c r="AF149" s="40">
        <v>22658</v>
      </c>
      <c r="AG149" s="19">
        <v>73942</v>
      </c>
      <c r="AH149" s="11">
        <v>-23974</v>
      </c>
      <c r="AI149" s="11">
        <v>27793</v>
      </c>
      <c r="AJ149" s="11">
        <v>28629</v>
      </c>
      <c r="AK149" s="151">
        <v>46086</v>
      </c>
      <c r="AL149" s="11">
        <v>30974</v>
      </c>
      <c r="AM149" s="11">
        <v>18409</v>
      </c>
      <c r="AN149" s="19">
        <v>4184</v>
      </c>
      <c r="AO149" s="19">
        <v>41880</v>
      </c>
      <c r="AP149" s="19">
        <v>13518</v>
      </c>
      <c r="AQ149" s="11">
        <v>28770</v>
      </c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</row>
    <row r="150" spans="1:58">
      <c r="A150" s="58" t="s">
        <v>108</v>
      </c>
      <c r="B150" s="52" t="s">
        <v>58</v>
      </c>
      <c r="C150" s="35"/>
      <c r="D150" s="35"/>
      <c r="E150" s="35"/>
      <c r="F150" s="35"/>
      <c r="G150" s="35"/>
      <c r="H150" s="35"/>
      <c r="I150" s="35"/>
      <c r="J150" s="36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-357</v>
      </c>
      <c r="U150" s="13">
        <v>-299</v>
      </c>
      <c r="V150" s="13">
        <v>-368</v>
      </c>
      <c r="W150" s="13">
        <v>-341</v>
      </c>
      <c r="X150" s="13">
        <v>-552</v>
      </c>
      <c r="Y150" s="13">
        <v>-667</v>
      </c>
      <c r="Z150" s="13">
        <v>-422</v>
      </c>
      <c r="AA150" s="13">
        <v>-318</v>
      </c>
      <c r="AB150" s="13">
        <v>-472</v>
      </c>
      <c r="AC150" s="13">
        <v>-3889</v>
      </c>
      <c r="AD150" s="13">
        <f>-6940-AC150</f>
        <v>-3051</v>
      </c>
      <c r="AE150" s="13">
        <v>-3777</v>
      </c>
      <c r="AF150" s="13">
        <v>-1694</v>
      </c>
      <c r="AG150" s="11">
        <v>-3106</v>
      </c>
      <c r="AH150" s="11">
        <v>-3176</v>
      </c>
      <c r="AI150" s="11">
        <v>-2573</v>
      </c>
      <c r="AJ150" s="11">
        <v>-1919</v>
      </c>
      <c r="AK150" s="151">
        <v>-3538</v>
      </c>
      <c r="AL150" s="11">
        <v>-2107</v>
      </c>
      <c r="AM150" s="11">
        <v>-3114</v>
      </c>
      <c r="AN150" s="11">
        <v>-5403</v>
      </c>
      <c r="AO150" s="11">
        <v>-4191</v>
      </c>
      <c r="AP150" s="11">
        <v>-2821</v>
      </c>
      <c r="AQ150" s="11">
        <v>-2964</v>
      </c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</row>
    <row r="151" spans="1:58">
      <c r="A151" s="58" t="s">
        <v>109</v>
      </c>
      <c r="B151" s="48" t="s">
        <v>58</v>
      </c>
      <c r="C151" s="35"/>
      <c r="D151" s="35"/>
      <c r="E151" s="35"/>
      <c r="F151" s="35"/>
      <c r="G151" s="35"/>
      <c r="H151" s="35"/>
      <c r="I151" s="35"/>
      <c r="J151" s="36">
        <v>0</v>
      </c>
      <c r="K151" s="13">
        <v>-39238</v>
      </c>
      <c r="L151" s="13">
        <v>-7126</v>
      </c>
      <c r="M151" s="13">
        <v>3337</v>
      </c>
      <c r="N151" s="13">
        <v>-5631</v>
      </c>
      <c r="O151" s="13">
        <v>3427</v>
      </c>
      <c r="P151" s="13">
        <v>20913</v>
      </c>
      <c r="Q151" s="13">
        <v>-25104</v>
      </c>
      <c r="R151" s="13">
        <v>-11344</v>
      </c>
      <c r="S151" s="13">
        <v>-5320</v>
      </c>
      <c r="T151" s="13">
        <v>-9209</v>
      </c>
      <c r="U151" s="13">
        <v>32521</v>
      </c>
      <c r="V151" s="13">
        <v>-6956</v>
      </c>
      <c r="W151" s="13">
        <v>27178</v>
      </c>
      <c r="X151" s="13">
        <v>-3843</v>
      </c>
      <c r="Y151" s="13">
        <v>-18038</v>
      </c>
      <c r="Z151" s="13">
        <v>-30256</v>
      </c>
      <c r="AA151" s="13">
        <v>91133</v>
      </c>
      <c r="AB151" s="13">
        <v>1811</v>
      </c>
      <c r="AC151" s="13">
        <v>-3562</v>
      </c>
      <c r="AD151" s="13">
        <f>0-AC151</f>
        <v>3562</v>
      </c>
      <c r="AE151" s="13">
        <v>-4727</v>
      </c>
      <c r="AF151" s="13">
        <v>-10188</v>
      </c>
      <c r="AG151" s="11">
        <v>13630</v>
      </c>
      <c r="AH151" s="11">
        <v>8179</v>
      </c>
      <c r="AI151" s="11">
        <v>-19996</v>
      </c>
      <c r="AJ151" s="11">
        <v>8980</v>
      </c>
      <c r="AK151" s="151">
        <v>-1583</v>
      </c>
      <c r="AL151" s="11">
        <v>-1492</v>
      </c>
      <c r="AM151" s="11">
        <v>-22681</v>
      </c>
      <c r="AN151" s="11">
        <v>1573</v>
      </c>
      <c r="AO151" s="11">
        <v>11881</v>
      </c>
      <c r="AP151" s="11">
        <v>1623</v>
      </c>
      <c r="AQ151" s="11">
        <v>6163</v>
      </c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</row>
    <row r="152" spans="1:58">
      <c r="A152" s="58" t="s">
        <v>110</v>
      </c>
      <c r="B152" s="48" t="s">
        <v>58</v>
      </c>
      <c r="C152" s="35"/>
      <c r="D152" s="35"/>
      <c r="E152" s="35"/>
      <c r="F152" s="35"/>
      <c r="G152" s="35"/>
      <c r="H152" s="35"/>
      <c r="I152" s="35"/>
      <c r="J152" s="36">
        <v>0</v>
      </c>
      <c r="K152" s="13">
        <v>-11538</v>
      </c>
      <c r="L152" s="13">
        <v>-7854</v>
      </c>
      <c r="M152" s="13">
        <v>-21290</v>
      </c>
      <c r="N152" s="13">
        <v>-39933</v>
      </c>
      <c r="O152" s="13">
        <v>-24753</v>
      </c>
      <c r="P152" s="13">
        <v>-37433</v>
      </c>
      <c r="Q152" s="13">
        <v>-28738</v>
      </c>
      <c r="R152" s="13">
        <v>-32792</v>
      </c>
      <c r="S152" s="13">
        <v>-23105</v>
      </c>
      <c r="T152" s="13">
        <v>-39702</v>
      </c>
      <c r="U152" s="13">
        <v>-44303</v>
      </c>
      <c r="V152" s="13">
        <v>-54377</v>
      </c>
      <c r="W152" s="13">
        <v>-42730</v>
      </c>
      <c r="X152" s="13">
        <v>-51636</v>
      </c>
      <c r="Y152" s="13">
        <v>-61074</v>
      </c>
      <c r="Z152" s="13">
        <v>-71060</v>
      </c>
      <c r="AA152" s="13">
        <v>-59279</v>
      </c>
      <c r="AB152" s="13">
        <v>-73679</v>
      </c>
      <c r="AC152" s="13">
        <v>-18984</v>
      </c>
      <c r="AD152" s="13">
        <f>-59541-AC152</f>
        <v>-40557</v>
      </c>
      <c r="AE152" s="13">
        <v>-37326</v>
      </c>
      <c r="AF152" s="13">
        <v>-39211</v>
      </c>
      <c r="AG152" s="11">
        <v>-43419</v>
      </c>
      <c r="AH152" s="11">
        <v>-6373</v>
      </c>
      <c r="AI152" s="11">
        <v>-21559</v>
      </c>
      <c r="AJ152" s="11">
        <v>-32515</v>
      </c>
      <c r="AK152" s="151">
        <v>-41657</v>
      </c>
      <c r="AL152" s="11">
        <v>-53446</v>
      </c>
      <c r="AM152" s="11">
        <v>-26428</v>
      </c>
      <c r="AN152" s="11">
        <v>-82</v>
      </c>
      <c r="AO152" s="11">
        <v>-21761</v>
      </c>
      <c r="AP152" s="11">
        <v>-43169</v>
      </c>
      <c r="AQ152" s="11">
        <v>-23506</v>
      </c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</row>
    <row r="153" spans="1:58">
      <c r="A153" s="58" t="s">
        <v>194</v>
      </c>
      <c r="B153" s="48" t="s">
        <v>58</v>
      </c>
      <c r="C153" s="35"/>
      <c r="D153" s="35"/>
      <c r="E153" s="35"/>
      <c r="F153" s="35"/>
      <c r="G153" s="35"/>
      <c r="H153" s="35"/>
      <c r="I153" s="35"/>
      <c r="J153" s="36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>
        <v>-605</v>
      </c>
      <c r="AD153" s="13">
        <f>-2528-AC153</f>
        <v>-1923</v>
      </c>
      <c r="AE153" s="13">
        <v>268</v>
      </c>
      <c r="AF153" s="13">
        <v>-270</v>
      </c>
      <c r="AG153" s="11">
        <v>-889</v>
      </c>
      <c r="AH153" s="11">
        <v>-168</v>
      </c>
      <c r="AI153" s="11">
        <v>-271</v>
      </c>
      <c r="AJ153" s="11">
        <v>-241</v>
      </c>
      <c r="AK153" s="151">
        <v>2220</v>
      </c>
      <c r="AL153" s="11">
        <v>-271</v>
      </c>
      <c r="AM153" s="11">
        <v>-1682</v>
      </c>
      <c r="AN153" s="11">
        <v>-6814</v>
      </c>
      <c r="AO153" s="11">
        <v>-882</v>
      </c>
      <c r="AP153" s="11">
        <v>-966</v>
      </c>
      <c r="AQ153" s="11">
        <v>-3319</v>
      </c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</row>
    <row r="154" spans="1:58">
      <c r="A154" s="58" t="s">
        <v>184</v>
      </c>
      <c r="B154" s="48" t="s">
        <v>58</v>
      </c>
      <c r="C154" s="35"/>
      <c r="D154" s="35"/>
      <c r="E154" s="35"/>
      <c r="F154" s="35"/>
      <c r="G154" s="35"/>
      <c r="H154" s="35"/>
      <c r="I154" s="35"/>
      <c r="J154" s="36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>
        <v>-1</v>
      </c>
      <c r="AD154" s="13">
        <f>-1-AC154</f>
        <v>0</v>
      </c>
      <c r="AE154" s="13">
        <v>0</v>
      </c>
      <c r="AF154" s="13">
        <v>0</v>
      </c>
      <c r="AG154" s="13">
        <v>0</v>
      </c>
      <c r="AH154" s="13">
        <v>0</v>
      </c>
      <c r="AI154" s="11">
        <v>0</v>
      </c>
      <c r="AJ154" s="11">
        <v>0</v>
      </c>
      <c r="AK154" s="151">
        <v>0</v>
      </c>
      <c r="AL154" s="11">
        <v>0</v>
      </c>
      <c r="AM154" s="11">
        <v>0</v>
      </c>
      <c r="AN154" s="11">
        <v>0</v>
      </c>
      <c r="AO154" s="11">
        <v>0</v>
      </c>
      <c r="AP154" s="11">
        <v>0</v>
      </c>
      <c r="AQ154" s="27">
        <v>0</v>
      </c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</row>
    <row r="155" spans="1:58">
      <c r="A155" s="57" t="s">
        <v>111</v>
      </c>
      <c r="B155" s="45" t="s">
        <v>58</v>
      </c>
      <c r="C155" s="37"/>
      <c r="D155" s="37"/>
      <c r="E155" s="37"/>
      <c r="F155" s="37"/>
      <c r="G155" s="37"/>
      <c r="H155" s="37"/>
      <c r="I155" s="37"/>
      <c r="J155" s="14">
        <v>0</v>
      </c>
      <c r="K155" s="14">
        <v>73672.385999999999</v>
      </c>
      <c r="L155" s="14">
        <v>-970382</v>
      </c>
      <c r="M155" s="14">
        <v>112065</v>
      </c>
      <c r="N155" s="14">
        <v>110141.614</v>
      </c>
      <c r="O155" s="14">
        <v>121997.94063</v>
      </c>
      <c r="P155" s="14">
        <v>133668</v>
      </c>
      <c r="Q155" s="14">
        <v>179932.66881</v>
      </c>
      <c r="R155" s="14">
        <v>225826.33119</v>
      </c>
      <c r="S155" s="14">
        <v>335140</v>
      </c>
      <c r="T155" s="14">
        <v>188234.81646999999</v>
      </c>
      <c r="U155" s="14">
        <v>355681.06516999996</v>
      </c>
      <c r="V155" s="14">
        <v>197464.26955999999</v>
      </c>
      <c r="W155" s="14">
        <v>141498</v>
      </c>
      <c r="X155" s="14">
        <v>-731.06739000001107</v>
      </c>
      <c r="Y155" s="14">
        <v>-15106</v>
      </c>
      <c r="Z155" s="14">
        <v>190862.06738999998</v>
      </c>
      <c r="AA155" s="14">
        <v>106320.01652999996</v>
      </c>
      <c r="AB155" s="14">
        <v>-25998</v>
      </c>
      <c r="AC155" s="14">
        <v>270041</v>
      </c>
      <c r="AD155" s="12">
        <f>SUM(AD123:AD154)</f>
        <v>314309</v>
      </c>
      <c r="AE155" s="12">
        <v>168727</v>
      </c>
      <c r="AF155" s="12">
        <v>354506</v>
      </c>
      <c r="AG155" s="12">
        <v>31504</v>
      </c>
      <c r="AH155" s="12">
        <v>67415</v>
      </c>
      <c r="AI155" s="113">
        <f>SUM(AI123:AI154)</f>
        <v>389124</v>
      </c>
      <c r="AJ155" s="113">
        <v>162333</v>
      </c>
      <c r="AK155" s="152">
        <v>183586</v>
      </c>
      <c r="AL155" s="113">
        <v>237120</v>
      </c>
      <c r="AM155" s="113">
        <v>25113</v>
      </c>
      <c r="AN155" s="27">
        <v>335086</v>
      </c>
      <c r="AO155" s="27">
        <v>-976708</v>
      </c>
      <c r="AP155" s="27">
        <v>337586</v>
      </c>
      <c r="AQ155" s="27">
        <v>-23866</v>
      </c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</row>
    <row r="156" spans="1:58">
      <c r="A156" s="30"/>
      <c r="B156" s="26"/>
      <c r="C156" s="35"/>
      <c r="D156" s="35"/>
      <c r="E156" s="35"/>
      <c r="F156" s="35"/>
      <c r="G156" s="35"/>
      <c r="H156" s="35"/>
      <c r="I156" s="35"/>
      <c r="J156" s="36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9"/>
      <c r="AE156" s="19"/>
      <c r="AF156" s="19"/>
      <c r="AG156" s="19"/>
      <c r="AH156" s="19"/>
      <c r="AI156" s="19"/>
      <c r="AJ156" s="19"/>
      <c r="AK156" s="150"/>
      <c r="AM156" s="19"/>
      <c r="AN156" s="27"/>
      <c r="AO156" s="27"/>
      <c r="AP156" s="27"/>
      <c r="AQ156" s="27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</row>
    <row r="157" spans="1:58">
      <c r="A157" s="26" t="s">
        <v>112</v>
      </c>
      <c r="B157" s="33" t="s">
        <v>58</v>
      </c>
      <c r="C157" s="35"/>
      <c r="D157" s="35"/>
      <c r="E157" s="35"/>
      <c r="F157" s="35"/>
      <c r="G157" s="35"/>
      <c r="H157" s="35"/>
      <c r="I157" s="35"/>
      <c r="J157" s="36">
        <v>0</v>
      </c>
      <c r="K157" s="13">
        <v>-157</v>
      </c>
      <c r="L157" s="13">
        <v>-440</v>
      </c>
      <c r="M157" s="13">
        <v>-117</v>
      </c>
      <c r="N157" s="13">
        <v>-720</v>
      </c>
      <c r="O157" s="13">
        <v>-564</v>
      </c>
      <c r="P157" s="13">
        <v>-138</v>
      </c>
      <c r="Q157" s="13">
        <v>-2325</v>
      </c>
      <c r="R157" s="13">
        <v>-15118</v>
      </c>
      <c r="S157" s="13">
        <v>-893</v>
      </c>
      <c r="T157" s="13">
        <v>0</v>
      </c>
      <c r="U157" s="13">
        <v>-128</v>
      </c>
      <c r="V157" s="13">
        <v>-1126</v>
      </c>
      <c r="W157" s="13">
        <v>-34</v>
      </c>
      <c r="X157" s="13">
        <v>-1456</v>
      </c>
      <c r="Y157" s="13">
        <v>-2281</v>
      </c>
      <c r="Z157" s="13">
        <v>-88</v>
      </c>
      <c r="AA157" s="13">
        <v>-3288</v>
      </c>
      <c r="AB157" s="13">
        <v>-449</v>
      </c>
      <c r="AC157" s="13">
        <v>-644</v>
      </c>
      <c r="AD157" s="13">
        <v>-12981</v>
      </c>
      <c r="AE157" s="13">
        <v>-3165</v>
      </c>
      <c r="AF157" s="13">
        <v>-1418</v>
      </c>
      <c r="AG157" s="11">
        <v>-6898</v>
      </c>
      <c r="AH157" s="11">
        <v>-8694</v>
      </c>
      <c r="AI157" s="11">
        <v>-6521</v>
      </c>
      <c r="AJ157" s="11">
        <v>-3287</v>
      </c>
      <c r="AK157" s="151">
        <v>-12693</v>
      </c>
      <c r="AL157" s="202">
        <v>-11335</v>
      </c>
      <c r="AM157" s="90">
        <v>-13087</v>
      </c>
      <c r="AN157" s="90">
        <v>-4607</v>
      </c>
      <c r="AO157" s="11">
        <v>-8773</v>
      </c>
      <c r="AP157" s="11">
        <v>-8704</v>
      </c>
      <c r="AQ157" s="11">
        <v>-13282</v>
      </c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</row>
    <row r="158" spans="1:58" s="1" customFormat="1">
      <c r="A158" s="26" t="s">
        <v>113</v>
      </c>
      <c r="B158" s="33" t="s">
        <v>58</v>
      </c>
      <c r="C158" s="35"/>
      <c r="D158" s="35"/>
      <c r="E158" s="35"/>
      <c r="F158" s="35"/>
      <c r="G158" s="35"/>
      <c r="H158" s="35"/>
      <c r="I158" s="35"/>
      <c r="J158" s="36">
        <v>0</v>
      </c>
      <c r="K158" s="13">
        <v>0</v>
      </c>
      <c r="L158" s="13">
        <v>-99448</v>
      </c>
      <c r="M158" s="13">
        <v>-47437</v>
      </c>
      <c r="N158" s="13">
        <v>-81604</v>
      </c>
      <c r="O158" s="13">
        <v>-38416</v>
      </c>
      <c r="P158" s="13">
        <v>193778</v>
      </c>
      <c r="Q158" s="13">
        <v>71170</v>
      </c>
      <c r="R158" s="13">
        <v>-9297</v>
      </c>
      <c r="S158" s="13">
        <v>-5007</v>
      </c>
      <c r="T158" s="13">
        <v>-75305</v>
      </c>
      <c r="U158" s="13">
        <v>-39502</v>
      </c>
      <c r="V158" s="13">
        <v>-134602</v>
      </c>
      <c r="W158" s="13">
        <v>17925</v>
      </c>
      <c r="X158" s="13">
        <v>64882</v>
      </c>
      <c r="Y158" s="13">
        <v>-22953</v>
      </c>
      <c r="Z158" s="13">
        <v>-105504</v>
      </c>
      <c r="AA158" s="13">
        <v>201644</v>
      </c>
      <c r="AB158" s="13">
        <v>58030</v>
      </c>
      <c r="AC158" s="13">
        <v>-123813</v>
      </c>
      <c r="AD158" s="13">
        <v>-47361</v>
      </c>
      <c r="AE158" s="13">
        <v>-320408</v>
      </c>
      <c r="AF158" s="13">
        <v>91217</v>
      </c>
      <c r="AG158" s="11">
        <v>-68925</v>
      </c>
      <c r="AH158" s="11">
        <v>134898</v>
      </c>
      <c r="AI158" s="11">
        <v>29868</v>
      </c>
      <c r="AJ158" s="11">
        <v>-409252</v>
      </c>
      <c r="AK158" s="151">
        <v>-162877</v>
      </c>
      <c r="AL158" s="202">
        <v>40654</v>
      </c>
      <c r="AM158" s="90">
        <v>-241810</v>
      </c>
      <c r="AN158" s="90">
        <v>-245964</v>
      </c>
      <c r="AO158" s="11">
        <v>985551</v>
      </c>
      <c r="AP158" s="11">
        <v>-225845</v>
      </c>
      <c r="AQ158" s="11">
        <v>95736</v>
      </c>
      <c r="AR158" s="161"/>
      <c r="AS158" s="161"/>
      <c r="AT158" s="161"/>
      <c r="AU158" s="161"/>
      <c r="AV158" s="161"/>
      <c r="AW158" s="161"/>
      <c r="AX158" s="161"/>
      <c r="AY158" s="161"/>
      <c r="AZ158" s="161"/>
      <c r="BA158" s="161"/>
      <c r="BB158" s="161"/>
      <c r="BC158" s="161"/>
      <c r="BD158" s="162"/>
      <c r="BE158" s="162"/>
      <c r="BF158" s="162"/>
    </row>
    <row r="159" spans="1:58" s="1" customFormat="1">
      <c r="A159" s="26" t="s">
        <v>114</v>
      </c>
      <c r="B159" s="33" t="s">
        <v>58</v>
      </c>
      <c r="C159" s="35"/>
      <c r="D159" s="35"/>
      <c r="E159" s="35"/>
      <c r="F159" s="35"/>
      <c r="G159" s="35"/>
      <c r="H159" s="35"/>
      <c r="I159" s="35"/>
      <c r="J159" s="36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-56725</v>
      </c>
      <c r="R159" s="13">
        <v>0</v>
      </c>
      <c r="S159" s="13">
        <v>0</v>
      </c>
      <c r="T159" s="13">
        <v>0</v>
      </c>
      <c r="U159" s="13">
        <v>58303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  <c r="AD159" s="13">
        <v>0</v>
      </c>
      <c r="AE159" s="13">
        <v>0</v>
      </c>
      <c r="AF159" s="13">
        <v>0</v>
      </c>
      <c r="AG159" s="13">
        <v>0</v>
      </c>
      <c r="AH159" s="13">
        <v>0</v>
      </c>
      <c r="AI159" s="13">
        <v>0</v>
      </c>
      <c r="AJ159" s="13">
        <v>0</v>
      </c>
      <c r="AK159" s="151">
        <v>0</v>
      </c>
      <c r="AL159" s="202">
        <v>0</v>
      </c>
      <c r="AM159" s="202">
        <v>0</v>
      </c>
      <c r="AN159" s="202">
        <v>0</v>
      </c>
      <c r="AO159" s="11">
        <v>0</v>
      </c>
      <c r="AP159" s="11">
        <v>0</v>
      </c>
      <c r="AQ159" s="11">
        <v>0</v>
      </c>
      <c r="AR159" s="161"/>
      <c r="AS159" s="161"/>
      <c r="AT159" s="161"/>
      <c r="AU159" s="161"/>
      <c r="AV159" s="161"/>
      <c r="AW159" s="161"/>
      <c r="AX159" s="161"/>
      <c r="AY159" s="161"/>
      <c r="AZ159" s="161"/>
      <c r="BA159" s="161"/>
      <c r="BB159" s="161"/>
      <c r="BC159" s="161"/>
      <c r="BD159" s="162"/>
      <c r="BE159" s="162"/>
      <c r="BF159" s="162"/>
    </row>
    <row r="160" spans="1:58" s="1" customFormat="1">
      <c r="A160" s="26" t="s">
        <v>115</v>
      </c>
      <c r="B160" s="33" t="s">
        <v>58</v>
      </c>
      <c r="C160" s="35"/>
      <c r="D160" s="35"/>
      <c r="E160" s="35"/>
      <c r="F160" s="35"/>
      <c r="G160" s="35"/>
      <c r="H160" s="35"/>
      <c r="I160" s="35"/>
      <c r="J160" s="36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-6250</v>
      </c>
      <c r="P160" s="13">
        <v>-6250</v>
      </c>
      <c r="Q160" s="13">
        <v>-6250</v>
      </c>
      <c r="R160" s="13">
        <v>-6250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-3439</v>
      </c>
      <c r="Z160" s="13">
        <v>0</v>
      </c>
      <c r="AA160" s="13">
        <v>0</v>
      </c>
      <c r="AB160" s="13">
        <v>0</v>
      </c>
      <c r="AC160" s="13">
        <v>0</v>
      </c>
      <c r="AD160" s="13">
        <v>0</v>
      </c>
      <c r="AE160" s="13">
        <v>0</v>
      </c>
      <c r="AF160" s="13">
        <v>0</v>
      </c>
      <c r="AG160" s="11">
        <v>0</v>
      </c>
      <c r="AH160" s="11">
        <v>0</v>
      </c>
      <c r="AI160" s="11">
        <v>0</v>
      </c>
      <c r="AJ160" s="11">
        <v>0</v>
      </c>
      <c r="AK160" s="151">
        <v>0</v>
      </c>
      <c r="AL160" s="202">
        <v>0</v>
      </c>
      <c r="AM160" s="202">
        <v>0</v>
      </c>
      <c r="AN160" s="202">
        <v>0</v>
      </c>
      <c r="AO160" s="11">
        <v>0</v>
      </c>
      <c r="AP160" s="11">
        <v>0</v>
      </c>
      <c r="AQ160" s="11">
        <v>0</v>
      </c>
      <c r="AR160" s="161"/>
      <c r="AS160" s="161"/>
      <c r="AT160" s="161"/>
      <c r="AU160" s="161"/>
      <c r="AV160" s="161"/>
      <c r="AW160" s="161"/>
      <c r="AX160" s="161"/>
      <c r="AY160" s="161"/>
      <c r="AZ160" s="161"/>
      <c r="BA160" s="161"/>
      <c r="BB160" s="161"/>
      <c r="BC160" s="161"/>
      <c r="BD160" s="162"/>
      <c r="BE160" s="162"/>
      <c r="BF160" s="162"/>
    </row>
    <row r="161" spans="1:58" s="1" customFormat="1">
      <c r="A161" s="26" t="s">
        <v>185</v>
      </c>
      <c r="B161" s="33" t="s">
        <v>58</v>
      </c>
      <c r="C161" s="35"/>
      <c r="D161" s="35"/>
      <c r="E161" s="35"/>
      <c r="F161" s="35"/>
      <c r="G161" s="35"/>
      <c r="H161" s="35"/>
      <c r="I161" s="35"/>
      <c r="J161" s="36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>
        <v>239</v>
      </c>
      <c r="AD161" s="13">
        <v>0</v>
      </c>
      <c r="AE161" s="13">
        <v>0</v>
      </c>
      <c r="AF161" s="13">
        <v>0</v>
      </c>
      <c r="AG161" s="11">
        <v>0</v>
      </c>
      <c r="AH161" s="11">
        <v>0</v>
      </c>
      <c r="AI161" s="11">
        <v>0</v>
      </c>
      <c r="AJ161" s="11">
        <v>0</v>
      </c>
      <c r="AK161" s="151">
        <v>0</v>
      </c>
      <c r="AL161" s="202">
        <v>0</v>
      </c>
      <c r="AM161" s="202">
        <v>0</v>
      </c>
      <c r="AN161" s="202">
        <v>0</v>
      </c>
      <c r="AO161" s="11">
        <v>0</v>
      </c>
      <c r="AP161" s="11">
        <v>0</v>
      </c>
      <c r="AQ161" s="11">
        <v>0</v>
      </c>
      <c r="AR161" s="161"/>
      <c r="AS161" s="161"/>
      <c r="AT161" s="161"/>
      <c r="AU161" s="161"/>
      <c r="AV161" s="161"/>
      <c r="AW161" s="161"/>
      <c r="AX161" s="161"/>
      <c r="AY161" s="161"/>
      <c r="AZ161" s="161"/>
      <c r="BA161" s="161"/>
      <c r="BB161" s="161"/>
      <c r="BC161" s="161"/>
      <c r="BD161" s="162"/>
      <c r="BE161" s="162"/>
      <c r="BF161" s="162"/>
    </row>
    <row r="162" spans="1:58" s="1" customFormat="1">
      <c r="A162" s="30" t="s">
        <v>116</v>
      </c>
      <c r="B162" s="30" t="s">
        <v>58</v>
      </c>
      <c r="C162" s="37"/>
      <c r="D162" s="37"/>
      <c r="E162" s="37"/>
      <c r="F162" s="37"/>
      <c r="G162" s="37"/>
      <c r="H162" s="37"/>
      <c r="I162" s="37"/>
      <c r="J162" s="14">
        <v>0</v>
      </c>
      <c r="K162" s="14">
        <v>-157</v>
      </c>
      <c r="L162" s="14">
        <v>-99888</v>
      </c>
      <c r="M162" s="14">
        <v>-47554</v>
      </c>
      <c r="N162" s="14">
        <v>-82324</v>
      </c>
      <c r="O162" s="14">
        <v>-45230</v>
      </c>
      <c r="P162" s="14">
        <v>187390</v>
      </c>
      <c r="Q162" s="14">
        <v>5870</v>
      </c>
      <c r="R162" s="14">
        <v>-30665</v>
      </c>
      <c r="S162" s="14">
        <v>-5900</v>
      </c>
      <c r="T162" s="14">
        <v>-75305</v>
      </c>
      <c r="U162" s="14">
        <v>18673</v>
      </c>
      <c r="V162" s="14">
        <v>-135728</v>
      </c>
      <c r="W162" s="14">
        <v>17891</v>
      </c>
      <c r="X162" s="14">
        <v>63426</v>
      </c>
      <c r="Y162" s="14">
        <v>-28673</v>
      </c>
      <c r="Z162" s="14">
        <v>-105592</v>
      </c>
      <c r="AA162" s="14">
        <v>198356</v>
      </c>
      <c r="AB162" s="14">
        <v>57581</v>
      </c>
      <c r="AC162" s="14">
        <v>-124218</v>
      </c>
      <c r="AD162" s="12">
        <v>-60342</v>
      </c>
      <c r="AE162" s="12">
        <v>-323573</v>
      </c>
      <c r="AF162" s="12">
        <v>89799</v>
      </c>
      <c r="AG162" s="12">
        <v>-75823</v>
      </c>
      <c r="AH162" s="12">
        <v>126204</v>
      </c>
      <c r="AI162" s="12">
        <f>SUM(AI157:AI161)</f>
        <v>23347</v>
      </c>
      <c r="AJ162" s="12">
        <f>AJ157+AJ158</f>
        <v>-412539</v>
      </c>
      <c r="AK162" s="153">
        <v>-175570</v>
      </c>
      <c r="AL162" s="203">
        <v>29319</v>
      </c>
      <c r="AM162" s="12">
        <v>-254897</v>
      </c>
      <c r="AN162" s="12">
        <v>-250271</v>
      </c>
      <c r="AO162" s="12">
        <v>976778</v>
      </c>
      <c r="AP162" s="12">
        <v>-234549</v>
      </c>
      <c r="AQ162" s="12">
        <v>82454</v>
      </c>
      <c r="AR162" s="161"/>
      <c r="AS162" s="161"/>
      <c r="AT162" s="161"/>
      <c r="AU162" s="161"/>
      <c r="AV162" s="161"/>
      <c r="AW162" s="161"/>
      <c r="AX162" s="161"/>
      <c r="AY162" s="161"/>
      <c r="AZ162" s="161"/>
      <c r="BA162" s="161"/>
      <c r="BB162" s="161"/>
      <c r="BC162" s="161"/>
      <c r="BD162" s="162"/>
      <c r="BE162" s="162"/>
      <c r="BF162" s="162"/>
    </row>
    <row r="163" spans="1:58">
      <c r="A163" s="30"/>
      <c r="B163" s="26"/>
      <c r="C163" s="35"/>
      <c r="D163" s="35"/>
      <c r="E163" s="35"/>
      <c r="F163" s="35"/>
      <c r="G163" s="35"/>
      <c r="H163" s="35"/>
      <c r="I163" s="35"/>
      <c r="J163" s="36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9"/>
      <c r="AE163" s="19"/>
      <c r="AF163" s="19"/>
      <c r="AG163" s="19"/>
      <c r="AH163" s="19"/>
      <c r="AI163" s="19"/>
      <c r="AJ163" s="19"/>
      <c r="AK163" s="150"/>
      <c r="AL163" s="204"/>
      <c r="AM163" s="2"/>
      <c r="AN163" s="2"/>
      <c r="AO163" s="2"/>
      <c r="AP163" s="2"/>
      <c r="AQ163" s="2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</row>
    <row r="164" spans="1:58">
      <c r="A164" s="58" t="s">
        <v>117</v>
      </c>
      <c r="B164" s="52" t="s">
        <v>58</v>
      </c>
      <c r="C164" s="35"/>
      <c r="D164" s="35"/>
      <c r="E164" s="35"/>
      <c r="F164" s="35"/>
      <c r="G164" s="35"/>
      <c r="H164" s="35"/>
      <c r="I164" s="35"/>
      <c r="J164" s="36">
        <v>0.1</v>
      </c>
      <c r="K164" s="36">
        <v>0</v>
      </c>
      <c r="L164" s="36">
        <v>1132174</v>
      </c>
      <c r="M164" s="36">
        <v>0</v>
      </c>
      <c r="N164" s="36">
        <v>0</v>
      </c>
      <c r="O164" s="36">
        <v>0</v>
      </c>
      <c r="P164" s="36">
        <v>4489</v>
      </c>
      <c r="Q164" s="36">
        <v>-998667</v>
      </c>
      <c r="R164" s="36">
        <v>0</v>
      </c>
      <c r="S164" s="36">
        <v>4952</v>
      </c>
      <c r="T164" s="36">
        <v>3214</v>
      </c>
      <c r="U164" s="36">
        <v>2</v>
      </c>
      <c r="V164" s="36">
        <v>0</v>
      </c>
      <c r="W164" s="36">
        <v>3174</v>
      </c>
      <c r="X164" s="36">
        <v>39</v>
      </c>
      <c r="Y164" s="36">
        <v>137</v>
      </c>
      <c r="Z164" s="36">
        <v>3131</v>
      </c>
      <c r="AA164" s="36">
        <v>3784</v>
      </c>
      <c r="AB164" s="36">
        <v>0</v>
      </c>
      <c r="AC164" s="36"/>
      <c r="AD164" s="19">
        <v>0</v>
      </c>
      <c r="AE164" s="19">
        <v>1770</v>
      </c>
      <c r="AF164" s="3">
        <v>0</v>
      </c>
      <c r="AG164" s="108">
        <v>0</v>
      </c>
      <c r="AH164" s="108">
        <v>0</v>
      </c>
      <c r="AI164" s="108">
        <v>843</v>
      </c>
      <c r="AJ164" s="108">
        <v>0</v>
      </c>
      <c r="AK164" s="151">
        <v>0</v>
      </c>
      <c r="AL164" s="202">
        <v>0</v>
      </c>
      <c r="AM164" s="90">
        <v>0</v>
      </c>
      <c r="AN164" s="90">
        <v>0</v>
      </c>
      <c r="AO164" s="90">
        <v>0</v>
      </c>
      <c r="AP164" s="90">
        <v>0</v>
      </c>
      <c r="AQ164" s="90">
        <v>0</v>
      </c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</row>
    <row r="165" spans="1:58">
      <c r="A165" s="56" t="s">
        <v>118</v>
      </c>
      <c r="B165" s="52" t="s">
        <v>58</v>
      </c>
      <c r="C165" s="35"/>
      <c r="D165" s="35"/>
      <c r="E165" s="35"/>
      <c r="F165" s="35"/>
      <c r="G165" s="35"/>
      <c r="H165" s="35"/>
      <c r="I165" s="35"/>
      <c r="J165" s="36">
        <v>0.1</v>
      </c>
      <c r="K165" s="13">
        <v>0</v>
      </c>
      <c r="L165" s="13">
        <v>1132174</v>
      </c>
      <c r="M165" s="13">
        <v>0</v>
      </c>
      <c r="N165" s="13">
        <v>0</v>
      </c>
      <c r="O165" s="13">
        <v>0</v>
      </c>
      <c r="P165" s="13">
        <v>4489</v>
      </c>
      <c r="Q165" s="13">
        <v>1333</v>
      </c>
      <c r="R165" s="13">
        <v>0</v>
      </c>
      <c r="S165" s="13">
        <v>4952</v>
      </c>
      <c r="T165" s="13">
        <v>3214</v>
      </c>
      <c r="U165" s="13">
        <v>2</v>
      </c>
      <c r="V165" s="13">
        <v>0</v>
      </c>
      <c r="W165" s="13">
        <v>3174</v>
      </c>
      <c r="X165" s="13">
        <v>39</v>
      </c>
      <c r="Y165" s="13">
        <v>137</v>
      </c>
      <c r="Z165" s="13">
        <v>3131</v>
      </c>
      <c r="AA165" s="13">
        <v>3784</v>
      </c>
      <c r="AB165" s="13">
        <v>0</v>
      </c>
      <c r="AC165" s="13">
        <v>0</v>
      </c>
      <c r="AD165" s="3">
        <v>0</v>
      </c>
      <c r="AE165" s="3">
        <v>1770</v>
      </c>
      <c r="AF165" s="40">
        <v>0</v>
      </c>
      <c r="AG165" s="19">
        <v>0</v>
      </c>
      <c r="AH165" s="19">
        <v>0</v>
      </c>
      <c r="AI165" s="19">
        <v>843</v>
      </c>
      <c r="AJ165" s="19">
        <v>0</v>
      </c>
      <c r="AK165" s="150">
        <v>0</v>
      </c>
      <c r="AL165" s="204">
        <v>0</v>
      </c>
      <c r="AM165" s="90">
        <v>0</v>
      </c>
      <c r="AN165" s="90">
        <v>0</v>
      </c>
      <c r="AO165" s="90">
        <v>0</v>
      </c>
      <c r="AP165" s="90">
        <v>0</v>
      </c>
      <c r="AQ165" s="90">
        <v>0</v>
      </c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</row>
    <row r="166" spans="1:58">
      <c r="A166" s="56" t="s">
        <v>119</v>
      </c>
      <c r="B166" s="52" t="s">
        <v>58</v>
      </c>
      <c r="C166" s="35"/>
      <c r="D166" s="35"/>
      <c r="E166" s="35"/>
      <c r="F166" s="35"/>
      <c r="G166" s="35"/>
      <c r="H166" s="35"/>
      <c r="I166" s="35"/>
      <c r="J166" s="36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-1000000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  <c r="AD166" s="13">
        <v>0</v>
      </c>
      <c r="AE166" s="19">
        <v>0</v>
      </c>
      <c r="AF166" s="40">
        <v>0</v>
      </c>
      <c r="AG166" s="19">
        <v>0</v>
      </c>
      <c r="AH166" s="19">
        <v>0</v>
      </c>
      <c r="AI166" s="19">
        <v>0</v>
      </c>
      <c r="AJ166" s="19">
        <v>0</v>
      </c>
      <c r="AK166" s="150">
        <v>0</v>
      </c>
      <c r="AL166" s="204">
        <v>0</v>
      </c>
      <c r="AM166" s="90">
        <v>0</v>
      </c>
      <c r="AN166" s="90">
        <v>0</v>
      </c>
      <c r="AO166" s="90">
        <v>0</v>
      </c>
      <c r="AP166" s="90">
        <v>0</v>
      </c>
      <c r="AQ166" s="90">
        <v>0</v>
      </c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</row>
    <row r="167" spans="1:58">
      <c r="A167" s="56" t="s">
        <v>156</v>
      </c>
      <c r="B167" s="52" t="s">
        <v>58</v>
      </c>
      <c r="C167" s="35"/>
      <c r="D167" s="35"/>
      <c r="E167" s="35"/>
      <c r="F167" s="35"/>
      <c r="G167" s="35"/>
      <c r="H167" s="35"/>
      <c r="I167" s="35"/>
      <c r="J167" s="36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2950</v>
      </c>
      <c r="Y167" s="13">
        <v>0</v>
      </c>
      <c r="Z167" s="13">
        <v>-2950</v>
      </c>
      <c r="AA167" s="13"/>
      <c r="AB167" s="13">
        <v>0</v>
      </c>
      <c r="AC167" s="13">
        <v>0</v>
      </c>
      <c r="AD167" s="19">
        <v>0</v>
      </c>
      <c r="AE167" s="19">
        <v>0</v>
      </c>
      <c r="AF167" s="40">
        <v>0</v>
      </c>
      <c r="AG167" s="19">
        <v>0</v>
      </c>
      <c r="AH167" s="19">
        <v>0</v>
      </c>
      <c r="AI167" s="19">
        <v>0</v>
      </c>
      <c r="AJ167" s="19">
        <v>0</v>
      </c>
      <c r="AK167" s="150">
        <v>0</v>
      </c>
      <c r="AL167" s="204">
        <v>0</v>
      </c>
      <c r="AM167" s="90">
        <v>0</v>
      </c>
      <c r="AN167" s="90">
        <v>0</v>
      </c>
      <c r="AO167" s="90">
        <v>0</v>
      </c>
      <c r="AP167" s="90">
        <v>0</v>
      </c>
      <c r="AQ167" s="90">
        <v>0</v>
      </c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</row>
    <row r="168" spans="1:58">
      <c r="A168" s="51" t="s">
        <v>120</v>
      </c>
      <c r="B168" s="52" t="s">
        <v>58</v>
      </c>
      <c r="C168" s="35"/>
      <c r="D168" s="35"/>
      <c r="E168" s="35"/>
      <c r="F168" s="35"/>
      <c r="G168" s="35"/>
      <c r="H168" s="35"/>
      <c r="I168" s="35"/>
      <c r="J168" s="36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600000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/>
      <c r="AB168" s="13">
        <v>0</v>
      </c>
      <c r="AC168" s="13">
        <v>0</v>
      </c>
      <c r="AD168" s="13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50">
        <v>0</v>
      </c>
      <c r="AL168" s="204">
        <v>0</v>
      </c>
      <c r="AM168" s="90">
        <v>0</v>
      </c>
      <c r="AN168" s="90">
        <v>0</v>
      </c>
      <c r="AO168" s="90">
        <v>0</v>
      </c>
      <c r="AP168" s="90">
        <v>0</v>
      </c>
      <c r="AQ168" s="90">
        <v>0</v>
      </c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</row>
    <row r="169" spans="1:58">
      <c r="A169" s="58" t="s">
        <v>121</v>
      </c>
      <c r="B169" s="52" t="s">
        <v>58</v>
      </c>
      <c r="C169" s="34"/>
      <c r="D169" s="34"/>
      <c r="E169" s="34"/>
      <c r="F169" s="34"/>
      <c r="G169" s="34"/>
      <c r="H169" s="34"/>
      <c r="I169" s="34"/>
      <c r="J169" s="36">
        <v>0</v>
      </c>
      <c r="K169" s="13">
        <v>0</v>
      </c>
      <c r="L169" s="13">
        <v>-36221</v>
      </c>
      <c r="M169" s="13">
        <v>-65</v>
      </c>
      <c r="N169" s="13">
        <v>-116</v>
      </c>
      <c r="O169" s="13">
        <v>0</v>
      </c>
      <c r="P169" s="13">
        <v>0</v>
      </c>
      <c r="Q169" s="13">
        <v>-6437</v>
      </c>
      <c r="R169" s="13">
        <v>-586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/>
      <c r="AB169" s="13">
        <v>0</v>
      </c>
      <c r="AC169" s="13">
        <v>-1344</v>
      </c>
      <c r="AD169" s="13">
        <f>-1107-AC169</f>
        <v>237</v>
      </c>
      <c r="AE169" s="19">
        <v>0</v>
      </c>
      <c r="AF169" s="19">
        <v>0</v>
      </c>
      <c r="AG169" s="19">
        <v>0</v>
      </c>
      <c r="AH169" s="19">
        <v>0</v>
      </c>
      <c r="AI169" s="19">
        <v>0</v>
      </c>
      <c r="AJ169" s="19">
        <v>0</v>
      </c>
      <c r="AK169" s="150">
        <v>0</v>
      </c>
      <c r="AL169" s="204">
        <v>0</v>
      </c>
      <c r="AM169" s="90">
        <v>0</v>
      </c>
      <c r="AN169" s="90">
        <v>0</v>
      </c>
      <c r="AO169" s="90">
        <v>0</v>
      </c>
      <c r="AP169" s="90">
        <v>0</v>
      </c>
      <c r="AQ169" s="90">
        <v>0</v>
      </c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</row>
    <row r="170" spans="1:58">
      <c r="A170" s="58" t="s">
        <v>122</v>
      </c>
      <c r="B170" s="48" t="s">
        <v>58</v>
      </c>
      <c r="C170" s="34"/>
      <c r="D170" s="34"/>
      <c r="E170" s="34"/>
      <c r="F170" s="34"/>
      <c r="G170" s="34"/>
      <c r="H170" s="34"/>
      <c r="I170" s="34"/>
      <c r="J170" s="36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-9907</v>
      </c>
      <c r="R170" s="13">
        <v>-13915</v>
      </c>
      <c r="S170" s="13">
        <v>-9283</v>
      </c>
      <c r="T170" s="13">
        <v>-5232</v>
      </c>
      <c r="U170" s="13">
        <v>-643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/>
      <c r="AB170" s="13">
        <v>0</v>
      </c>
      <c r="AC170" s="13">
        <v>0</v>
      </c>
      <c r="AD170" s="13" t="s">
        <v>188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50">
        <v>0</v>
      </c>
      <c r="AL170" s="204">
        <v>0</v>
      </c>
      <c r="AM170" s="90">
        <v>0</v>
      </c>
      <c r="AN170" s="90">
        <v>0</v>
      </c>
      <c r="AO170" s="90">
        <v>0</v>
      </c>
      <c r="AP170" s="90">
        <v>0</v>
      </c>
      <c r="AQ170" s="90">
        <v>0</v>
      </c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</row>
    <row r="171" spans="1:58">
      <c r="A171" s="58" t="s">
        <v>123</v>
      </c>
      <c r="B171" s="48" t="s">
        <v>58</v>
      </c>
      <c r="C171" s="34"/>
      <c r="D171" s="34"/>
      <c r="E171" s="34"/>
      <c r="F171" s="34"/>
      <c r="G171" s="34"/>
      <c r="H171" s="34"/>
      <c r="I171" s="34"/>
      <c r="J171" s="36">
        <v>0</v>
      </c>
      <c r="K171" s="13">
        <v>0</v>
      </c>
      <c r="L171" s="13">
        <v>0</v>
      </c>
      <c r="M171" s="13">
        <v>-37116</v>
      </c>
      <c r="N171" s="13">
        <v>0</v>
      </c>
      <c r="O171" s="13">
        <v>0</v>
      </c>
      <c r="P171" s="13">
        <v>-160349</v>
      </c>
      <c r="Q171" s="13">
        <v>0</v>
      </c>
      <c r="R171" s="13">
        <v>-1</v>
      </c>
      <c r="S171" s="13">
        <v>-27899</v>
      </c>
      <c r="T171" s="13">
        <v>-1</v>
      </c>
      <c r="U171" s="13">
        <v>-244580</v>
      </c>
      <c r="V171" s="13">
        <v>-18485</v>
      </c>
      <c r="W171" s="13">
        <v>0</v>
      </c>
      <c r="X171" s="13">
        <v>-335343</v>
      </c>
      <c r="Y171" s="13">
        <v>0</v>
      </c>
      <c r="Z171" s="13">
        <v>-16043</v>
      </c>
      <c r="AA171" s="13">
        <v>-521751</v>
      </c>
      <c r="AB171" s="13">
        <v>0</v>
      </c>
      <c r="AC171" s="13">
        <v>-12582</v>
      </c>
      <c r="AD171" s="13">
        <f>-25289-AC171</f>
        <v>-12707</v>
      </c>
      <c r="AE171" s="13">
        <v>-2569</v>
      </c>
      <c r="AF171" s="13">
        <v>-451042</v>
      </c>
      <c r="AG171" s="11">
        <v>-9088</v>
      </c>
      <c r="AH171" s="11">
        <v>0</v>
      </c>
      <c r="AI171" s="11">
        <v>-16074</v>
      </c>
      <c r="AJ171" s="11">
        <v>-424200</v>
      </c>
      <c r="AK171" s="151">
        <v>0</v>
      </c>
      <c r="AL171" s="202">
        <v>999</v>
      </c>
      <c r="AM171" s="90">
        <v>-29816</v>
      </c>
      <c r="AN171" s="90">
        <v>0</v>
      </c>
      <c r="AO171" s="90">
        <v>0</v>
      </c>
      <c r="AP171" s="90">
        <v>0</v>
      </c>
      <c r="AQ171" s="90">
        <v>0</v>
      </c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</row>
    <row r="172" spans="1:58">
      <c r="A172" s="58" t="s">
        <v>124</v>
      </c>
      <c r="B172" s="48" t="s">
        <v>58</v>
      </c>
      <c r="C172" s="34"/>
      <c r="D172" s="34"/>
      <c r="E172" s="34"/>
      <c r="F172" s="34"/>
      <c r="G172" s="34"/>
      <c r="H172" s="34"/>
      <c r="I172" s="34"/>
      <c r="J172" s="36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-98436</v>
      </c>
      <c r="R172" s="13">
        <v>-147056</v>
      </c>
      <c r="S172" s="13">
        <v>-147642</v>
      </c>
      <c r="T172" s="13">
        <v>-147642</v>
      </c>
      <c r="U172" s="13">
        <v>-52200</v>
      </c>
      <c r="V172" s="13">
        <v>0</v>
      </c>
      <c r="W172" s="13">
        <v>0</v>
      </c>
      <c r="X172" s="13">
        <v>0</v>
      </c>
      <c r="Y172" s="13">
        <v>0</v>
      </c>
      <c r="Z172" s="13">
        <v>0</v>
      </c>
      <c r="AA172" s="13">
        <v>0</v>
      </c>
      <c r="AB172" s="13">
        <v>0</v>
      </c>
      <c r="AC172" s="13">
        <v>0</v>
      </c>
      <c r="AD172" s="13" t="s">
        <v>188</v>
      </c>
      <c r="AE172" s="19">
        <v>0</v>
      </c>
      <c r="AF172" s="19">
        <v>0</v>
      </c>
      <c r="AG172" s="11">
        <v>0</v>
      </c>
      <c r="AH172" s="11">
        <v>0</v>
      </c>
      <c r="AI172" s="11">
        <v>0</v>
      </c>
      <c r="AJ172" s="11">
        <v>0</v>
      </c>
      <c r="AK172" s="151">
        <v>0</v>
      </c>
      <c r="AL172" s="202">
        <v>0</v>
      </c>
      <c r="AM172" s="90">
        <v>0</v>
      </c>
      <c r="AN172" s="90">
        <v>0</v>
      </c>
      <c r="AO172" s="90">
        <v>0</v>
      </c>
      <c r="AP172" s="90">
        <v>0</v>
      </c>
      <c r="AQ172" s="90">
        <v>0</v>
      </c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</row>
    <row r="173" spans="1:58">
      <c r="A173" s="58" t="s">
        <v>125</v>
      </c>
      <c r="B173" s="48" t="s">
        <v>58</v>
      </c>
      <c r="C173" s="34"/>
      <c r="D173" s="34"/>
      <c r="E173" s="34"/>
      <c r="F173" s="34"/>
      <c r="G173" s="34"/>
      <c r="H173" s="34"/>
      <c r="I173" s="34"/>
      <c r="J173" s="36">
        <v>0</v>
      </c>
      <c r="K173" s="13">
        <v>0</v>
      </c>
      <c r="L173" s="13">
        <v>0</v>
      </c>
      <c r="M173" s="13">
        <v>0</v>
      </c>
      <c r="N173" s="13">
        <v>13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>
        <v>0</v>
      </c>
      <c r="Z173" s="13">
        <v>0</v>
      </c>
      <c r="AA173" s="13">
        <v>0</v>
      </c>
      <c r="AB173" s="13">
        <v>0</v>
      </c>
      <c r="AC173" s="13">
        <v>0</v>
      </c>
      <c r="AD173" s="19"/>
      <c r="AE173" s="19">
        <v>0</v>
      </c>
      <c r="AF173" s="19">
        <v>0</v>
      </c>
      <c r="AG173" s="19">
        <v>0</v>
      </c>
      <c r="AH173" s="19">
        <v>0</v>
      </c>
      <c r="AI173" s="19">
        <v>0</v>
      </c>
      <c r="AJ173" s="19">
        <v>0</v>
      </c>
      <c r="AK173" s="150">
        <v>0</v>
      </c>
      <c r="AL173" s="204">
        <v>0</v>
      </c>
      <c r="AM173" s="90">
        <v>0</v>
      </c>
      <c r="AN173" s="90">
        <v>0</v>
      </c>
      <c r="AO173" s="90">
        <v>0</v>
      </c>
      <c r="AP173" s="90">
        <v>0</v>
      </c>
      <c r="AQ173" s="90">
        <v>0</v>
      </c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</row>
    <row r="174" spans="1:58">
      <c r="A174" s="58" t="s">
        <v>190</v>
      </c>
      <c r="B174" s="48" t="s">
        <v>58</v>
      </c>
      <c r="C174" s="34"/>
      <c r="D174" s="34"/>
      <c r="E174" s="34"/>
      <c r="F174" s="34"/>
      <c r="G174" s="34"/>
      <c r="H174" s="34"/>
      <c r="I174" s="34"/>
      <c r="J174" s="36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9">
        <v>2712</v>
      </c>
      <c r="AE174" s="19">
        <v>0</v>
      </c>
      <c r="AF174" s="19">
        <v>0</v>
      </c>
      <c r="AG174" s="11">
        <v>0</v>
      </c>
      <c r="AH174" s="11">
        <v>0</v>
      </c>
      <c r="AI174" s="11">
        <v>0</v>
      </c>
      <c r="AJ174" s="11">
        <v>0</v>
      </c>
      <c r="AK174" s="151">
        <v>0</v>
      </c>
      <c r="AL174" s="202">
        <v>0</v>
      </c>
      <c r="AM174" s="90">
        <v>0</v>
      </c>
      <c r="AN174" s="90">
        <v>0</v>
      </c>
      <c r="AO174" s="90">
        <v>0</v>
      </c>
      <c r="AP174" s="90">
        <v>0</v>
      </c>
      <c r="AQ174" s="90">
        <v>0</v>
      </c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</row>
    <row r="175" spans="1:58">
      <c r="A175" s="57" t="s">
        <v>126</v>
      </c>
      <c r="B175" s="45" t="s">
        <v>58</v>
      </c>
      <c r="C175" s="37"/>
      <c r="D175" s="37"/>
      <c r="E175" s="37"/>
      <c r="F175" s="37"/>
      <c r="G175" s="37"/>
      <c r="H175" s="37"/>
      <c r="I175" s="37"/>
      <c r="J175" s="14">
        <v>0.1</v>
      </c>
      <c r="K175" s="14">
        <v>0</v>
      </c>
      <c r="L175" s="14">
        <v>1095953</v>
      </c>
      <c r="M175" s="14">
        <v>-37181</v>
      </c>
      <c r="N175" s="14">
        <v>-103</v>
      </c>
      <c r="O175" s="14">
        <v>0</v>
      </c>
      <c r="P175" s="14">
        <v>-155860</v>
      </c>
      <c r="Q175" s="14">
        <v>-513447</v>
      </c>
      <c r="R175" s="14">
        <v>-161558</v>
      </c>
      <c r="S175" s="14">
        <v>-179872</v>
      </c>
      <c r="T175" s="14">
        <v>-149661</v>
      </c>
      <c r="U175" s="14">
        <v>-297421</v>
      </c>
      <c r="V175" s="14">
        <v>-18485</v>
      </c>
      <c r="W175" s="14">
        <v>3174</v>
      </c>
      <c r="X175" s="14">
        <v>-332354</v>
      </c>
      <c r="Y175" s="14">
        <v>137</v>
      </c>
      <c r="Z175" s="14">
        <v>-15862</v>
      </c>
      <c r="AA175" s="14">
        <v>-517967</v>
      </c>
      <c r="AB175" s="14">
        <v>0</v>
      </c>
      <c r="AC175" s="14">
        <v>-13926</v>
      </c>
      <c r="AD175" s="14">
        <v>-9758</v>
      </c>
      <c r="AE175" s="14">
        <v>-799</v>
      </c>
      <c r="AF175" s="14">
        <v>-451042</v>
      </c>
      <c r="AG175" s="12">
        <v>-9088</v>
      </c>
      <c r="AH175" s="12">
        <v>0</v>
      </c>
      <c r="AI175" s="12">
        <f>SUM(AI165:AI174)</f>
        <v>-15231</v>
      </c>
      <c r="AJ175" s="12">
        <f>SUM(AJ165:AJ174)</f>
        <v>-424200</v>
      </c>
      <c r="AK175" s="153">
        <v>0</v>
      </c>
      <c r="AL175" s="203">
        <v>999</v>
      </c>
      <c r="AM175" s="12">
        <v>-29816</v>
      </c>
      <c r="AN175" s="90">
        <v>0</v>
      </c>
      <c r="AO175" s="90">
        <v>0</v>
      </c>
      <c r="AP175" s="12">
        <v>-105213</v>
      </c>
      <c r="AQ175" s="12">
        <v>-47664</v>
      </c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</row>
    <row r="176" spans="1:58">
      <c r="A176" s="6"/>
      <c r="B176" s="20"/>
      <c r="C176" s="4"/>
      <c r="D176" s="4"/>
      <c r="E176" s="4"/>
      <c r="F176" s="4"/>
      <c r="G176" s="4"/>
      <c r="H176" s="4"/>
      <c r="I176" s="4"/>
      <c r="J176" s="16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9"/>
      <c r="AF176" s="19"/>
      <c r="AG176" s="19"/>
      <c r="AH176" s="19"/>
      <c r="AI176" s="19"/>
      <c r="AJ176" s="19"/>
      <c r="AK176" s="150"/>
      <c r="AL176" s="204"/>
      <c r="AM176" s="2"/>
      <c r="AN176" s="2"/>
      <c r="AO176" s="2"/>
      <c r="AP176" s="2"/>
      <c r="AQ176" s="2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</row>
    <row r="177" spans="1:55">
      <c r="A177" s="58" t="s">
        <v>173</v>
      </c>
      <c r="B177" s="48" t="s">
        <v>58</v>
      </c>
      <c r="C177" s="4"/>
      <c r="D177" s="4"/>
      <c r="E177" s="4"/>
      <c r="F177" s="4"/>
      <c r="G177" s="4"/>
      <c r="H177" s="4"/>
      <c r="I177" s="4"/>
      <c r="J177" s="16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3">
        <v>95</v>
      </c>
      <c r="AB177" s="3">
        <v>-340</v>
      </c>
      <c r="AC177" s="3">
        <v>72</v>
      </c>
      <c r="AD177" s="13">
        <f>-1621-AC177</f>
        <v>-1693</v>
      </c>
      <c r="AE177" s="13">
        <v>552</v>
      </c>
      <c r="AF177" s="13">
        <v>-3062</v>
      </c>
      <c r="AG177" s="11">
        <v>-841</v>
      </c>
      <c r="AH177" s="11">
        <v>5010</v>
      </c>
      <c r="AI177" s="19">
        <v>483</v>
      </c>
      <c r="AJ177" s="19">
        <v>229</v>
      </c>
      <c r="AK177" s="151">
        <v>-1432</v>
      </c>
      <c r="AL177" s="202">
        <v>-572</v>
      </c>
      <c r="AM177" s="90">
        <v>2212</v>
      </c>
      <c r="AN177" s="90">
        <v>-2121</v>
      </c>
      <c r="AO177" s="11">
        <v>-1248</v>
      </c>
      <c r="AP177" s="11">
        <v>2398</v>
      </c>
      <c r="AQ177" s="11">
        <v>103</v>
      </c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</row>
    <row r="178" spans="1:55">
      <c r="A178" s="6"/>
      <c r="B178" s="20"/>
      <c r="C178" s="4"/>
      <c r="D178" s="4"/>
      <c r="E178" s="4"/>
      <c r="F178" s="4"/>
      <c r="G178" s="4"/>
      <c r="H178" s="4"/>
      <c r="I178" s="4"/>
      <c r="J178" s="16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3"/>
      <c r="AE178" s="19"/>
      <c r="AF178" s="19"/>
      <c r="AG178" s="19"/>
      <c r="AH178" s="19"/>
      <c r="AI178" s="19"/>
      <c r="AJ178" s="19"/>
      <c r="AK178" s="150"/>
      <c r="AL178" s="204"/>
      <c r="AM178" s="2"/>
      <c r="AN178" s="2"/>
      <c r="AO178" s="2"/>
      <c r="AP178" s="2"/>
      <c r="AQ178" s="2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</row>
    <row r="179" spans="1:55">
      <c r="A179" s="45" t="s">
        <v>127</v>
      </c>
      <c r="B179" s="49" t="s">
        <v>58</v>
      </c>
      <c r="C179" s="4"/>
      <c r="D179" s="4"/>
      <c r="E179" s="4"/>
      <c r="F179" s="4"/>
      <c r="G179" s="4"/>
      <c r="H179" s="4"/>
      <c r="I179" s="4"/>
      <c r="J179" s="14">
        <v>0.1</v>
      </c>
      <c r="K179" s="14">
        <v>73515.385999999999</v>
      </c>
      <c r="L179" s="14">
        <v>25683</v>
      </c>
      <c r="M179" s="14">
        <v>27330</v>
      </c>
      <c r="N179" s="14">
        <v>27714.614000000001</v>
      </c>
      <c r="O179" s="14">
        <v>76767.940629999997</v>
      </c>
      <c r="P179" s="14">
        <v>165198</v>
      </c>
      <c r="Q179" s="14">
        <v>-327644.33119</v>
      </c>
      <c r="R179" s="14">
        <v>33603.331189999997</v>
      </c>
      <c r="S179" s="14">
        <v>149368</v>
      </c>
      <c r="T179" s="14">
        <v>-36731.183530000009</v>
      </c>
      <c r="U179" s="14">
        <v>76933.065169999958</v>
      </c>
      <c r="V179" s="14">
        <v>43251.269559999986</v>
      </c>
      <c r="W179" s="14">
        <v>162563</v>
      </c>
      <c r="X179" s="14">
        <v>-269659.06738999998</v>
      </c>
      <c r="Y179" s="14">
        <v>-43642</v>
      </c>
      <c r="Z179" s="14">
        <v>69408.067389999982</v>
      </c>
      <c r="AA179" s="14">
        <v>-213195.98347000004</v>
      </c>
      <c r="AB179" s="14">
        <v>31243</v>
      </c>
      <c r="AC179" s="14">
        <v>131969</v>
      </c>
      <c r="AD179" s="14">
        <v>242516</v>
      </c>
      <c r="AE179" s="14">
        <v>-155093</v>
      </c>
      <c r="AF179" s="14">
        <v>-9799</v>
      </c>
      <c r="AG179" s="12">
        <v>-54248</v>
      </c>
      <c r="AH179" s="12">
        <v>63799</v>
      </c>
      <c r="AI179" s="12">
        <f>AI155+AI162+AI175+AI177</f>
        <v>397723</v>
      </c>
      <c r="AJ179" s="12">
        <f>AJ177+AJ175+AJ162+AJ155</f>
        <v>-674177</v>
      </c>
      <c r="AK179" s="153">
        <v>6584</v>
      </c>
      <c r="AL179" s="203">
        <v>266866</v>
      </c>
      <c r="AM179" s="12">
        <v>-257388</v>
      </c>
      <c r="AN179" s="12">
        <v>82394</v>
      </c>
      <c r="AO179" s="12">
        <v>-1178</v>
      </c>
      <c r="AP179" s="12">
        <v>222</v>
      </c>
      <c r="AQ179" s="12">
        <v>6614</v>
      </c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</row>
    <row r="180" spans="1:55">
      <c r="A180" s="44" t="s">
        <v>128</v>
      </c>
      <c r="B180" s="48" t="s">
        <v>58</v>
      </c>
      <c r="C180" s="4"/>
      <c r="D180" s="4"/>
      <c r="E180" s="4"/>
      <c r="F180" s="4"/>
      <c r="G180" s="4"/>
      <c r="H180" s="4"/>
      <c r="I180" s="4"/>
      <c r="J180" s="17">
        <v>0</v>
      </c>
      <c r="K180" s="3">
        <v>0</v>
      </c>
      <c r="L180" s="3">
        <v>73515.385999999999</v>
      </c>
      <c r="M180" s="3">
        <v>99198.385999999999</v>
      </c>
      <c r="N180" s="3">
        <v>126528.386</v>
      </c>
      <c r="O180" s="3">
        <v>154243</v>
      </c>
      <c r="P180" s="3">
        <v>231010.94063</v>
      </c>
      <c r="Q180" s="3">
        <v>396208.94062999997</v>
      </c>
      <c r="R180" s="3">
        <v>68564.609439999971</v>
      </c>
      <c r="S180" s="3">
        <v>102167.94062999997</v>
      </c>
      <c r="T180" s="3">
        <v>251535.94062999997</v>
      </c>
      <c r="U180" s="3">
        <v>214804.75709999996</v>
      </c>
      <c r="V180" s="3">
        <v>291737.82226999989</v>
      </c>
      <c r="W180" s="3">
        <v>334989.09182999987</v>
      </c>
      <c r="X180" s="3">
        <v>497552.09182999987</v>
      </c>
      <c r="Y180" s="3">
        <v>227893.02443999989</v>
      </c>
      <c r="Z180" s="3">
        <v>184251.02443999989</v>
      </c>
      <c r="AA180" s="3">
        <v>253659.09182999987</v>
      </c>
      <c r="AB180" s="3">
        <v>40463</v>
      </c>
      <c r="AC180" s="3">
        <v>71706</v>
      </c>
      <c r="AD180" s="3">
        <v>203675</v>
      </c>
      <c r="AE180" s="3">
        <v>446191</v>
      </c>
      <c r="AF180" s="3">
        <v>291098</v>
      </c>
      <c r="AG180" s="108">
        <v>281299</v>
      </c>
      <c r="AH180" s="108">
        <v>227051</v>
      </c>
      <c r="AI180" s="108">
        <f>AH181</f>
        <v>290850</v>
      </c>
      <c r="AJ180" s="108">
        <v>688573</v>
      </c>
      <c r="AK180" s="151">
        <v>14396</v>
      </c>
      <c r="AL180" s="202">
        <v>20980</v>
      </c>
      <c r="AM180" s="90">
        <v>287846</v>
      </c>
      <c r="AN180" s="2">
        <v>30458</v>
      </c>
      <c r="AO180" s="11">
        <v>0</v>
      </c>
      <c r="AP180" s="11">
        <v>111670</v>
      </c>
      <c r="AQ180" s="11">
        <v>111892</v>
      </c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</row>
    <row r="181" spans="1:55">
      <c r="A181" s="45" t="s">
        <v>129</v>
      </c>
      <c r="B181" s="45" t="s">
        <v>58</v>
      </c>
      <c r="C181" s="7"/>
      <c r="D181" s="7"/>
      <c r="E181" s="7"/>
      <c r="F181" s="7"/>
      <c r="G181" s="7"/>
      <c r="H181" s="7"/>
      <c r="I181" s="7"/>
      <c r="J181" s="12">
        <v>0.1</v>
      </c>
      <c r="K181" s="12">
        <v>73515.385999999999</v>
      </c>
      <c r="L181" s="12">
        <v>99198.385999999999</v>
      </c>
      <c r="M181" s="12">
        <v>126528.386</v>
      </c>
      <c r="N181" s="12">
        <v>154243</v>
      </c>
      <c r="O181" s="12">
        <v>231010.94063</v>
      </c>
      <c r="P181" s="12">
        <v>396208.94062999997</v>
      </c>
      <c r="Q181" s="12">
        <v>68564.609439999971</v>
      </c>
      <c r="R181" s="12">
        <v>102167.94062999997</v>
      </c>
      <c r="S181" s="12">
        <v>251535.94062999997</v>
      </c>
      <c r="T181" s="12">
        <v>214804.75709999996</v>
      </c>
      <c r="U181" s="12">
        <v>291737.82226999989</v>
      </c>
      <c r="V181" s="12">
        <v>334989.09182999987</v>
      </c>
      <c r="W181" s="12">
        <v>497552.09182999987</v>
      </c>
      <c r="X181" s="12">
        <v>227893.02443999989</v>
      </c>
      <c r="Y181" s="12">
        <v>184251.02443999989</v>
      </c>
      <c r="Z181" s="12">
        <v>253659.09182999987</v>
      </c>
      <c r="AA181" s="12">
        <v>40463.108359999838</v>
      </c>
      <c r="AB181" s="12">
        <v>71706</v>
      </c>
      <c r="AC181" s="12">
        <v>203675</v>
      </c>
      <c r="AD181" s="12">
        <v>446191</v>
      </c>
      <c r="AE181" s="12">
        <v>291098</v>
      </c>
      <c r="AF181" s="12">
        <v>281299</v>
      </c>
      <c r="AG181" s="12">
        <v>227051</v>
      </c>
      <c r="AH181" s="12">
        <v>290850</v>
      </c>
      <c r="AI181" s="12">
        <f>AI179+AI180</f>
        <v>688573</v>
      </c>
      <c r="AJ181" s="12">
        <f>AJ179+AJ180</f>
        <v>14396</v>
      </c>
      <c r="AK181" s="153">
        <v>20980</v>
      </c>
      <c r="AL181" s="203">
        <v>287846</v>
      </c>
      <c r="AM181" s="12">
        <v>30458</v>
      </c>
      <c r="AN181" s="27">
        <v>112852</v>
      </c>
      <c r="AO181" s="27">
        <v>-1178</v>
      </c>
      <c r="AP181" s="27">
        <v>111892</v>
      </c>
      <c r="AQ181" s="27">
        <v>118506</v>
      </c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</row>
    <row r="182" spans="1:55">
      <c r="A182" s="20"/>
      <c r="B182" s="20"/>
      <c r="C182" s="4"/>
      <c r="D182" s="4"/>
      <c r="E182" s="4"/>
      <c r="F182" s="4"/>
      <c r="G182" s="4"/>
      <c r="H182" s="4"/>
      <c r="I182" s="4"/>
      <c r="J182" s="4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9"/>
      <c r="AA182" s="19"/>
      <c r="AB182" s="19"/>
      <c r="AC182" s="19"/>
      <c r="AD182" s="12"/>
      <c r="AE182" s="19"/>
      <c r="AF182" s="19"/>
      <c r="AG182" s="19"/>
      <c r="AH182" s="19"/>
      <c r="AI182" s="19"/>
      <c r="AJ182" s="19"/>
      <c r="AM182" s="12"/>
      <c r="AN182" s="12"/>
      <c r="AO182" s="12"/>
      <c r="AP182" s="12"/>
      <c r="AQ182" s="12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</row>
    <row r="183" spans="1:55">
      <c r="A183" s="41" t="s">
        <v>130</v>
      </c>
      <c r="B183" s="41" t="s">
        <v>6</v>
      </c>
      <c r="C183" s="21" t="s">
        <v>7</v>
      </c>
      <c r="D183" s="21" t="s">
        <v>8</v>
      </c>
      <c r="E183" s="21" t="s">
        <v>9</v>
      </c>
      <c r="F183" s="21" t="s">
        <v>10</v>
      </c>
      <c r="G183" s="21" t="s">
        <v>11</v>
      </c>
      <c r="H183" s="21" t="s">
        <v>12</v>
      </c>
      <c r="I183" s="21" t="s">
        <v>13</v>
      </c>
      <c r="J183" s="21" t="s">
        <v>14</v>
      </c>
      <c r="K183" s="21" t="s">
        <v>15</v>
      </c>
      <c r="L183" s="21" t="s">
        <v>16</v>
      </c>
      <c r="M183" s="21" t="s">
        <v>17</v>
      </c>
      <c r="N183" s="21" t="s">
        <v>18</v>
      </c>
      <c r="O183" s="21" t="s">
        <v>19</v>
      </c>
      <c r="P183" s="21" t="s">
        <v>20</v>
      </c>
      <c r="Q183" s="21" t="s">
        <v>21</v>
      </c>
      <c r="R183" s="21" t="s">
        <v>22</v>
      </c>
      <c r="S183" s="21" t="s">
        <v>23</v>
      </c>
      <c r="T183" s="21" t="s">
        <v>24</v>
      </c>
      <c r="U183" s="21" t="s">
        <v>25</v>
      </c>
      <c r="V183" s="21" t="s">
        <v>26</v>
      </c>
      <c r="W183" s="21" t="s">
        <v>27</v>
      </c>
      <c r="X183" s="21" t="s">
        <v>155</v>
      </c>
      <c r="Y183" s="21" t="s">
        <v>159</v>
      </c>
      <c r="Z183" s="21" t="s">
        <v>163</v>
      </c>
      <c r="AA183" s="21" t="s">
        <v>179</v>
      </c>
      <c r="AB183" s="21" t="s">
        <v>178</v>
      </c>
      <c r="AC183" s="21" t="s">
        <v>180</v>
      </c>
      <c r="AD183" s="21" t="s">
        <v>186</v>
      </c>
      <c r="AE183" s="21" t="s">
        <v>192</v>
      </c>
      <c r="AF183" s="21" t="s">
        <v>195</v>
      </c>
      <c r="AG183" s="21" t="s">
        <v>197</v>
      </c>
      <c r="AH183" s="21" t="s">
        <v>198</v>
      </c>
      <c r="AI183" s="21" t="s">
        <v>200</v>
      </c>
      <c r="AJ183" s="21" t="s">
        <v>201</v>
      </c>
      <c r="AK183" s="21" t="s">
        <v>207</v>
      </c>
      <c r="AL183" s="21" t="s">
        <v>208</v>
      </c>
      <c r="AM183" s="21" t="s">
        <v>210</v>
      </c>
      <c r="AN183" s="192" t="s">
        <v>212</v>
      </c>
      <c r="AO183" s="222" t="s">
        <v>213</v>
      </c>
      <c r="AP183" s="222" t="s">
        <v>214</v>
      </c>
      <c r="AQ183" s="222" t="s">
        <v>215</v>
      </c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</row>
    <row r="184" spans="1:55">
      <c r="A184" s="45" t="s">
        <v>131</v>
      </c>
      <c r="B184" s="45" t="s">
        <v>58</v>
      </c>
      <c r="C184" s="7"/>
      <c r="D184" s="7"/>
      <c r="E184" s="7"/>
      <c r="F184" s="7"/>
      <c r="G184" s="7"/>
      <c r="H184" s="7"/>
      <c r="I184" s="7"/>
      <c r="J184" s="12">
        <v>91808.1</v>
      </c>
      <c r="K184" s="12">
        <v>227384</v>
      </c>
      <c r="L184" s="12">
        <v>1797390</v>
      </c>
      <c r="M184" s="12">
        <v>1803832</v>
      </c>
      <c r="N184" s="12">
        <v>1944150</v>
      </c>
      <c r="O184" s="12">
        <v>2028181</v>
      </c>
      <c r="P184" s="12">
        <v>1981058</v>
      </c>
      <c r="Q184" s="12">
        <v>1581590</v>
      </c>
      <c r="R184" s="12">
        <v>1567203</v>
      </c>
      <c r="S184" s="12">
        <v>1675428</v>
      </c>
      <c r="T184" s="12">
        <v>1689083</v>
      </c>
      <c r="U184" s="12">
        <v>1586610</v>
      </c>
      <c r="V184" s="12">
        <v>1665268</v>
      </c>
      <c r="W184" s="12">
        <v>2030781</v>
      </c>
      <c r="X184" s="12">
        <v>1805394</v>
      </c>
      <c r="Y184" s="12">
        <v>1878484</v>
      </c>
      <c r="Z184" s="12">
        <v>1926878</v>
      </c>
      <c r="AA184" s="12">
        <v>1664530</v>
      </c>
      <c r="AB184" s="12">
        <v>1774926</v>
      </c>
      <c r="AC184" s="12">
        <v>2098198</v>
      </c>
      <c r="AD184" s="12">
        <v>2170627</v>
      </c>
      <c r="AE184" s="12">
        <v>2353170</v>
      </c>
      <c r="AF184" s="12">
        <v>2058860</v>
      </c>
      <c r="AG184" s="12">
        <v>2577469</v>
      </c>
      <c r="AH184" s="12">
        <v>2635128</v>
      </c>
      <c r="AI184" s="12">
        <v>2717120</v>
      </c>
      <c r="AJ184" s="12">
        <v>2476578</v>
      </c>
      <c r="AK184" s="136">
        <v>2630350</v>
      </c>
      <c r="AL184" s="136">
        <v>2884583</v>
      </c>
      <c r="AM184" s="71">
        <v>3035435</v>
      </c>
      <c r="AN184" s="71">
        <v>3217658</v>
      </c>
      <c r="AO184" s="71">
        <v>3342069</v>
      </c>
      <c r="AP184" s="71">
        <v>3362084</v>
      </c>
      <c r="AQ184" s="71">
        <v>3415848</v>
      </c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</row>
    <row r="185" spans="1:55">
      <c r="A185" s="47" t="s">
        <v>132</v>
      </c>
      <c r="B185" s="48" t="s">
        <v>58</v>
      </c>
      <c r="C185" s="4"/>
      <c r="D185" s="4"/>
      <c r="E185" s="4"/>
      <c r="F185" s="4"/>
      <c r="G185" s="4"/>
      <c r="H185" s="4"/>
      <c r="I185" s="4"/>
      <c r="J185" s="3">
        <v>91808.1</v>
      </c>
      <c r="K185" s="3">
        <v>225708</v>
      </c>
      <c r="L185" s="3">
        <v>719298</v>
      </c>
      <c r="M185" s="3">
        <v>806909</v>
      </c>
      <c r="N185" s="3">
        <v>834116</v>
      </c>
      <c r="O185" s="3">
        <v>1004945</v>
      </c>
      <c r="P185" s="3">
        <v>978528</v>
      </c>
      <c r="Q185" s="3">
        <v>636919</v>
      </c>
      <c r="R185" s="3">
        <v>734356</v>
      </c>
      <c r="S185" s="3">
        <v>964357</v>
      </c>
      <c r="T185" s="3">
        <v>1143945</v>
      </c>
      <c r="U185" s="3">
        <v>1204420</v>
      </c>
      <c r="V185" s="3">
        <v>1447318</v>
      </c>
      <c r="W185" s="3">
        <v>1503950</v>
      </c>
      <c r="X185" s="3">
        <v>1134375</v>
      </c>
      <c r="Y185" s="3">
        <v>1174667</v>
      </c>
      <c r="Z185" s="3">
        <v>1413422</v>
      </c>
      <c r="AA185" s="3">
        <v>1004150</v>
      </c>
      <c r="AB185" s="3">
        <v>978471</v>
      </c>
      <c r="AC185" s="3">
        <v>1618882</v>
      </c>
      <c r="AD185" s="3">
        <v>1901672</v>
      </c>
      <c r="AE185" s="3">
        <v>2110449</v>
      </c>
      <c r="AF185" s="3">
        <v>1835193</v>
      </c>
      <c r="AG185" s="108">
        <v>2319738</v>
      </c>
      <c r="AH185" s="108">
        <v>2365789</v>
      </c>
      <c r="AI185" s="108">
        <v>2580489</v>
      </c>
      <c r="AJ185" s="108">
        <v>2383694</v>
      </c>
      <c r="AK185" s="140">
        <v>2557841</v>
      </c>
      <c r="AL185" s="205">
        <v>2763448</v>
      </c>
      <c r="AM185" s="161">
        <v>2485012</v>
      </c>
      <c r="AN185" s="161">
        <v>2456429</v>
      </c>
      <c r="AO185" s="40">
        <v>2081256</v>
      </c>
      <c r="AP185" s="40">
        <v>2453838</v>
      </c>
      <c r="AQ185" s="40">
        <v>2091525</v>
      </c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</row>
    <row r="186" spans="1:55">
      <c r="A186" s="60" t="s">
        <v>133</v>
      </c>
      <c r="B186" s="48" t="s">
        <v>58</v>
      </c>
      <c r="C186" s="4"/>
      <c r="D186" s="4"/>
      <c r="E186" s="4"/>
      <c r="F186" s="4"/>
      <c r="G186" s="4"/>
      <c r="H186" s="4"/>
      <c r="I186" s="4"/>
      <c r="J186" s="16">
        <v>0.1</v>
      </c>
      <c r="K186" s="13">
        <v>73515</v>
      </c>
      <c r="L186" s="13">
        <v>99199</v>
      </c>
      <c r="M186" s="13">
        <v>126529</v>
      </c>
      <c r="N186" s="13">
        <v>154243</v>
      </c>
      <c r="O186" s="13">
        <v>231011</v>
      </c>
      <c r="P186" s="13">
        <v>396209</v>
      </c>
      <c r="Q186" s="13">
        <v>68564</v>
      </c>
      <c r="R186" s="13">
        <v>102168</v>
      </c>
      <c r="S186" s="13">
        <v>251536</v>
      </c>
      <c r="T186" s="13">
        <v>214804</v>
      </c>
      <c r="U186" s="13">
        <v>291737</v>
      </c>
      <c r="V186" s="13">
        <v>334989</v>
      </c>
      <c r="W186" s="13">
        <v>497552</v>
      </c>
      <c r="X186" s="13">
        <v>227893</v>
      </c>
      <c r="Y186" s="13">
        <v>184251</v>
      </c>
      <c r="Z186" s="13">
        <v>253659</v>
      </c>
      <c r="AA186" s="13">
        <v>40463</v>
      </c>
      <c r="AB186" s="13">
        <v>71706</v>
      </c>
      <c r="AC186" s="13">
        <v>203675</v>
      </c>
      <c r="AD186" s="19">
        <v>446191</v>
      </c>
      <c r="AE186" s="19">
        <v>291098</v>
      </c>
      <c r="AF186" s="40">
        <v>281299</v>
      </c>
      <c r="AG186" s="19">
        <v>227051</v>
      </c>
      <c r="AH186" s="19">
        <v>290850</v>
      </c>
      <c r="AI186" s="19">
        <v>688573</v>
      </c>
      <c r="AJ186" s="19">
        <v>14396</v>
      </c>
      <c r="AK186" s="140">
        <v>20980</v>
      </c>
      <c r="AL186" s="205">
        <v>287846</v>
      </c>
      <c r="AM186" s="161">
        <v>110817</v>
      </c>
      <c r="AN186" s="161">
        <v>112848</v>
      </c>
      <c r="AO186" s="40">
        <v>111670</v>
      </c>
      <c r="AP186" s="40">
        <v>111892</v>
      </c>
      <c r="AQ186" s="40">
        <v>118506</v>
      </c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</row>
    <row r="187" spans="1:55">
      <c r="A187" s="61" t="s">
        <v>134</v>
      </c>
      <c r="B187" s="48" t="s">
        <v>58</v>
      </c>
      <c r="J187" s="16">
        <v>0</v>
      </c>
      <c r="K187" s="13">
        <v>0</v>
      </c>
      <c r="L187" s="13">
        <v>99448</v>
      </c>
      <c r="M187" s="13">
        <v>146885</v>
      </c>
      <c r="N187" s="13">
        <v>228489</v>
      </c>
      <c r="O187" s="13">
        <v>266905</v>
      </c>
      <c r="P187" s="13">
        <v>73127</v>
      </c>
      <c r="Q187" s="13">
        <v>1958</v>
      </c>
      <c r="R187" s="13">
        <v>9676</v>
      </c>
      <c r="S187" s="13">
        <v>13034</v>
      </c>
      <c r="T187" s="13">
        <v>86512</v>
      </c>
      <c r="U187" s="13">
        <v>129490</v>
      </c>
      <c r="V187" s="13">
        <v>264092</v>
      </c>
      <c r="W187" s="13">
        <v>246167</v>
      </c>
      <c r="X187" s="13">
        <v>181285</v>
      </c>
      <c r="Y187" s="13">
        <v>204238</v>
      </c>
      <c r="Z187" s="13">
        <v>309742</v>
      </c>
      <c r="AA187" s="13">
        <v>108098</v>
      </c>
      <c r="AB187" s="13">
        <v>50068</v>
      </c>
      <c r="AC187" s="13">
        <v>173881</v>
      </c>
      <c r="AD187" s="19">
        <v>221242</v>
      </c>
      <c r="AE187" s="19">
        <v>541650</v>
      </c>
      <c r="AF187" s="40">
        <v>450433</v>
      </c>
      <c r="AG187" s="19">
        <v>519358</v>
      </c>
      <c r="AH187" s="19">
        <v>384460</v>
      </c>
      <c r="AI187" s="19">
        <v>354592</v>
      </c>
      <c r="AJ187" s="19">
        <v>763844</v>
      </c>
      <c r="AK187" s="154">
        <v>926741</v>
      </c>
      <c r="AL187" s="206">
        <v>886069</v>
      </c>
      <c r="AM187" s="161">
        <v>1047520</v>
      </c>
      <c r="AN187" s="161">
        <v>1374302</v>
      </c>
      <c r="AO187" s="40">
        <v>394972</v>
      </c>
      <c r="AP187" s="40">
        <v>623256</v>
      </c>
      <c r="AQ187" s="40">
        <v>531932</v>
      </c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</row>
    <row r="188" spans="1:55">
      <c r="A188" s="61" t="s">
        <v>114</v>
      </c>
      <c r="B188" s="52" t="s">
        <v>58</v>
      </c>
      <c r="C188" s="34"/>
      <c r="D188" s="34"/>
      <c r="E188" s="34"/>
      <c r="F188" s="34"/>
      <c r="G188" s="34"/>
      <c r="H188" s="34"/>
      <c r="I188" s="34"/>
      <c r="J188" s="36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56725</v>
      </c>
      <c r="R188" s="13">
        <v>58303</v>
      </c>
      <c r="S188" s="13">
        <v>59952</v>
      </c>
      <c r="T188" s="13">
        <v>61779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13">
        <v>0</v>
      </c>
      <c r="AD188" s="13">
        <v>0</v>
      </c>
      <c r="AE188" s="13">
        <v>0</v>
      </c>
      <c r="AF188" s="40">
        <v>0</v>
      </c>
      <c r="AG188" s="19">
        <v>0</v>
      </c>
      <c r="AH188" s="19">
        <v>0</v>
      </c>
      <c r="AI188" s="19">
        <v>0</v>
      </c>
      <c r="AJ188" s="19">
        <v>0</v>
      </c>
      <c r="AK188" s="155" t="s">
        <v>188</v>
      </c>
      <c r="AL188" s="207" t="s">
        <v>188</v>
      </c>
      <c r="AM188" s="208" t="s">
        <v>188</v>
      </c>
      <c r="AN188" s="208" t="s">
        <v>188</v>
      </c>
      <c r="AO188" s="208" t="s">
        <v>188</v>
      </c>
      <c r="AP188" s="208" t="s">
        <v>188</v>
      </c>
      <c r="AQ188" s="208">
        <v>0</v>
      </c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</row>
    <row r="189" spans="1:55">
      <c r="A189" s="61" t="s">
        <v>135</v>
      </c>
      <c r="B189" s="52" t="s">
        <v>58</v>
      </c>
      <c r="C189" s="35"/>
      <c r="D189" s="35"/>
      <c r="E189" s="35"/>
      <c r="F189" s="35"/>
      <c r="G189" s="35"/>
      <c r="H189" s="35"/>
      <c r="I189" s="35"/>
      <c r="J189" s="36">
        <v>0</v>
      </c>
      <c r="K189" s="13">
        <v>75714</v>
      </c>
      <c r="L189" s="13">
        <v>33431</v>
      </c>
      <c r="M189" s="13">
        <v>39684</v>
      </c>
      <c r="N189" s="13">
        <v>49637</v>
      </c>
      <c r="O189" s="13">
        <v>57509</v>
      </c>
      <c r="P189" s="13">
        <v>79226</v>
      </c>
      <c r="Q189" s="13">
        <v>87927</v>
      </c>
      <c r="R189" s="13">
        <v>104771</v>
      </c>
      <c r="S189" s="13">
        <v>122489</v>
      </c>
      <c r="T189" s="13">
        <v>178772</v>
      </c>
      <c r="U189" s="13">
        <v>175452</v>
      </c>
      <c r="V189" s="13">
        <v>192422</v>
      </c>
      <c r="W189" s="13">
        <v>186861</v>
      </c>
      <c r="X189" s="13">
        <v>161052</v>
      </c>
      <c r="Y189" s="13">
        <v>185889</v>
      </c>
      <c r="Z189" s="13">
        <v>167864</v>
      </c>
      <c r="AA189" s="13">
        <v>267260</v>
      </c>
      <c r="AB189" s="13">
        <v>287374</v>
      </c>
      <c r="AC189" s="13">
        <v>343812</v>
      </c>
      <c r="AD189" s="19">
        <v>352640</v>
      </c>
      <c r="AE189" s="19">
        <v>378095</v>
      </c>
      <c r="AF189" s="40">
        <v>391858</v>
      </c>
      <c r="AG189" s="19">
        <v>351048</v>
      </c>
      <c r="AH189" s="19">
        <v>358835</v>
      </c>
      <c r="AI189" s="19">
        <v>355836</v>
      </c>
      <c r="AJ189" s="19">
        <v>461780</v>
      </c>
      <c r="AK189" s="154">
        <v>434910</v>
      </c>
      <c r="AL189" s="206">
        <v>493022</v>
      </c>
      <c r="AM189" s="208">
        <v>427317</v>
      </c>
      <c r="AN189" s="208">
        <v>289200</v>
      </c>
      <c r="AO189" s="230">
        <v>371104</v>
      </c>
      <c r="AP189" s="230">
        <v>401148</v>
      </c>
      <c r="AQ189" s="230">
        <v>337470</v>
      </c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</row>
    <row r="190" spans="1:55">
      <c r="A190" s="61" t="s">
        <v>101</v>
      </c>
      <c r="B190" s="52" t="s">
        <v>58</v>
      </c>
      <c r="C190" s="35"/>
      <c r="D190" s="35"/>
      <c r="E190" s="35"/>
      <c r="F190" s="35"/>
      <c r="G190" s="35"/>
      <c r="H190" s="35"/>
      <c r="I190" s="35"/>
      <c r="J190" s="36">
        <v>91808</v>
      </c>
      <c r="K190" s="13">
        <v>35446</v>
      </c>
      <c r="L190" s="13">
        <v>422755</v>
      </c>
      <c r="M190" s="13">
        <v>444893</v>
      </c>
      <c r="N190" s="13">
        <v>351403</v>
      </c>
      <c r="O190" s="13">
        <v>400064</v>
      </c>
      <c r="P190" s="13">
        <v>402412</v>
      </c>
      <c r="Q190" s="13">
        <v>369833</v>
      </c>
      <c r="R190" s="13">
        <v>396981</v>
      </c>
      <c r="S190" s="13">
        <v>445989</v>
      </c>
      <c r="T190" s="13">
        <v>519539</v>
      </c>
      <c r="U190" s="13">
        <v>562087</v>
      </c>
      <c r="V190" s="13">
        <v>601359</v>
      </c>
      <c r="W190" s="13">
        <v>546241</v>
      </c>
      <c r="X190" s="13">
        <v>533537</v>
      </c>
      <c r="Y190" s="13">
        <v>550797</v>
      </c>
      <c r="Z190" s="13">
        <v>598913</v>
      </c>
      <c r="AA190" s="13">
        <v>576691</v>
      </c>
      <c r="AB190" s="13">
        <v>559347</v>
      </c>
      <c r="AC190" s="13">
        <v>884325</v>
      </c>
      <c r="AD190" s="2">
        <v>866341</v>
      </c>
      <c r="AE190" s="2">
        <v>871453</v>
      </c>
      <c r="AF190" s="40">
        <v>685316</v>
      </c>
      <c r="AG190" s="19">
        <v>946643</v>
      </c>
      <c r="AH190" s="19">
        <v>1158017</v>
      </c>
      <c r="AI190" s="19">
        <v>1063949</v>
      </c>
      <c r="AJ190" s="19">
        <v>981182</v>
      </c>
      <c r="AK190" s="154">
        <v>1015914</v>
      </c>
      <c r="AL190" s="206">
        <v>971788</v>
      </c>
      <c r="AM190" s="208">
        <v>789328</v>
      </c>
      <c r="AN190" s="208">
        <v>562353</v>
      </c>
      <c r="AO190" s="230">
        <v>1109594</v>
      </c>
      <c r="AP190" s="230">
        <v>1224919</v>
      </c>
      <c r="AQ190" s="230">
        <v>994153</v>
      </c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</row>
    <row r="191" spans="1:55">
      <c r="A191" s="61" t="s">
        <v>205</v>
      </c>
      <c r="B191" s="52" t="s">
        <v>58</v>
      </c>
      <c r="C191" s="35"/>
      <c r="D191" s="35"/>
      <c r="E191" s="35"/>
      <c r="F191" s="35"/>
      <c r="G191" s="35"/>
      <c r="H191" s="35"/>
      <c r="I191" s="35"/>
      <c r="J191" s="36">
        <v>0</v>
      </c>
      <c r="K191" s="36">
        <v>0</v>
      </c>
      <c r="L191" s="36">
        <v>0</v>
      </c>
      <c r="M191" s="36">
        <v>0</v>
      </c>
      <c r="N191" s="36">
        <v>0</v>
      </c>
      <c r="O191" s="36">
        <v>0</v>
      </c>
      <c r="P191" s="36">
        <v>0</v>
      </c>
      <c r="Q191" s="36">
        <v>0</v>
      </c>
      <c r="R191" s="36">
        <v>0</v>
      </c>
      <c r="S191" s="36">
        <v>0</v>
      </c>
      <c r="T191" s="36">
        <v>0</v>
      </c>
      <c r="U191" s="36">
        <v>0</v>
      </c>
      <c r="V191" s="36">
        <v>0</v>
      </c>
      <c r="W191" s="36">
        <v>0</v>
      </c>
      <c r="X191" s="36">
        <v>0</v>
      </c>
      <c r="Y191" s="36">
        <v>0</v>
      </c>
      <c r="Z191" s="36">
        <v>0</v>
      </c>
      <c r="AA191" s="36">
        <v>0</v>
      </c>
      <c r="AB191" s="36">
        <v>0</v>
      </c>
      <c r="AC191" s="36">
        <v>0</v>
      </c>
      <c r="AD191" s="36">
        <v>0</v>
      </c>
      <c r="AE191" s="36">
        <v>0</v>
      </c>
      <c r="AF191" s="36">
        <v>0</v>
      </c>
      <c r="AG191" s="36">
        <v>0</v>
      </c>
      <c r="AH191" s="36">
        <v>0</v>
      </c>
      <c r="AI191" s="36">
        <v>0</v>
      </c>
      <c r="AJ191" s="19">
        <v>22617</v>
      </c>
      <c r="AK191" s="155" t="s">
        <v>188</v>
      </c>
      <c r="AL191" s="207" t="s">
        <v>188</v>
      </c>
      <c r="AM191" s="209" t="s">
        <v>188</v>
      </c>
      <c r="AN191" s="209" t="s">
        <v>188</v>
      </c>
      <c r="AO191" s="231" t="s">
        <v>188</v>
      </c>
      <c r="AP191" s="231" t="s">
        <v>188</v>
      </c>
      <c r="AQ191" s="231">
        <v>83673</v>
      </c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</row>
    <row r="192" spans="1:55">
      <c r="A192" s="61" t="s">
        <v>109</v>
      </c>
      <c r="B192" s="52" t="s">
        <v>58</v>
      </c>
      <c r="C192" s="35"/>
      <c r="D192" s="35"/>
      <c r="E192" s="35"/>
      <c r="F192" s="35"/>
      <c r="G192" s="35"/>
      <c r="H192" s="35"/>
      <c r="I192" s="35"/>
      <c r="J192" s="36">
        <v>0</v>
      </c>
      <c r="K192" s="13">
        <v>39238</v>
      </c>
      <c r="L192" s="13">
        <v>46364</v>
      </c>
      <c r="M192" s="13">
        <v>43165</v>
      </c>
      <c r="N192" s="13">
        <v>48990</v>
      </c>
      <c r="O192" s="13">
        <v>45643</v>
      </c>
      <c r="P192" s="13">
        <v>24730</v>
      </c>
      <c r="Q192" s="13">
        <v>49995</v>
      </c>
      <c r="R192" s="13">
        <v>61419</v>
      </c>
      <c r="S192" s="13">
        <v>66780</v>
      </c>
      <c r="T192" s="13">
        <v>76029</v>
      </c>
      <c r="U192" s="13">
        <v>43548</v>
      </c>
      <c r="V192" s="13">
        <v>50545</v>
      </c>
      <c r="W192" s="13">
        <v>23397</v>
      </c>
      <c r="X192" s="13">
        <v>27271</v>
      </c>
      <c r="Y192" s="13">
        <v>45342</v>
      </c>
      <c r="Z192" s="13">
        <v>75545</v>
      </c>
      <c r="AA192" s="13">
        <v>0</v>
      </c>
      <c r="AB192" s="13">
        <v>0</v>
      </c>
      <c r="AC192" s="13">
        <v>0</v>
      </c>
      <c r="AD192" s="19">
        <v>0</v>
      </c>
      <c r="AE192" s="19">
        <v>0</v>
      </c>
      <c r="AF192" s="40">
        <v>0</v>
      </c>
      <c r="AG192" s="110" t="s">
        <v>188</v>
      </c>
      <c r="AH192" s="110">
        <v>0</v>
      </c>
      <c r="AI192" s="114">
        <v>0</v>
      </c>
      <c r="AJ192" s="114">
        <v>0</v>
      </c>
      <c r="AK192" s="156" t="s">
        <v>188</v>
      </c>
      <c r="AL192" s="210" t="s">
        <v>188</v>
      </c>
      <c r="AM192" s="209" t="s">
        <v>188</v>
      </c>
      <c r="AN192" s="209" t="s">
        <v>188</v>
      </c>
      <c r="AO192" s="231" t="s">
        <v>188</v>
      </c>
      <c r="AP192" s="231" t="s">
        <v>188</v>
      </c>
      <c r="AQ192" s="231">
        <v>0</v>
      </c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</row>
    <row r="193" spans="1:55">
      <c r="A193" s="61" t="s">
        <v>193</v>
      </c>
      <c r="B193" s="52" t="s">
        <v>58</v>
      </c>
      <c r="C193" s="35"/>
      <c r="D193" s="35"/>
      <c r="E193" s="35"/>
      <c r="F193" s="35"/>
      <c r="G193" s="35"/>
      <c r="H193" s="35"/>
      <c r="I193" s="35"/>
      <c r="J193" s="36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9"/>
      <c r="AE193" s="19">
        <v>2346</v>
      </c>
      <c r="AF193" s="40">
        <v>0</v>
      </c>
      <c r="AG193" s="19">
        <v>251683</v>
      </c>
      <c r="AH193" s="19">
        <v>153703</v>
      </c>
      <c r="AI193" s="114">
        <v>85590</v>
      </c>
      <c r="AJ193" s="114">
        <v>90896</v>
      </c>
      <c r="AK193" s="140">
        <v>114726</v>
      </c>
      <c r="AL193" s="205">
        <v>93939</v>
      </c>
      <c r="AM193" s="208">
        <v>59756</v>
      </c>
      <c r="AN193" s="208">
        <v>82374</v>
      </c>
      <c r="AO193" s="230">
        <v>67506</v>
      </c>
      <c r="AP193" s="230">
        <v>77978</v>
      </c>
      <c r="AQ193" s="230">
        <v>0</v>
      </c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</row>
    <row r="194" spans="1:55">
      <c r="A194" s="61" t="s">
        <v>136</v>
      </c>
      <c r="B194" s="52" t="s">
        <v>58</v>
      </c>
      <c r="C194" s="35"/>
      <c r="D194" s="35"/>
      <c r="E194" s="35"/>
      <c r="F194" s="35"/>
      <c r="G194" s="35"/>
      <c r="H194" s="35"/>
      <c r="I194" s="35"/>
      <c r="J194" s="36">
        <v>0</v>
      </c>
      <c r="K194" s="13">
        <v>1795</v>
      </c>
      <c r="L194" s="13">
        <v>18101</v>
      </c>
      <c r="M194" s="13">
        <v>5753</v>
      </c>
      <c r="N194" s="13">
        <v>1354</v>
      </c>
      <c r="O194" s="13">
        <v>3813</v>
      </c>
      <c r="P194" s="13">
        <v>2824</v>
      </c>
      <c r="Q194" s="13">
        <v>1917</v>
      </c>
      <c r="R194" s="13">
        <v>1038</v>
      </c>
      <c r="S194" s="13">
        <v>4577</v>
      </c>
      <c r="T194" s="13">
        <v>6510</v>
      </c>
      <c r="U194" s="13">
        <v>2106</v>
      </c>
      <c r="V194" s="13">
        <v>3911</v>
      </c>
      <c r="W194" s="13">
        <v>3732</v>
      </c>
      <c r="X194" s="13">
        <v>3337</v>
      </c>
      <c r="Y194" s="13">
        <v>4150</v>
      </c>
      <c r="Z194" s="13">
        <v>7699</v>
      </c>
      <c r="AA194" s="13">
        <v>11638</v>
      </c>
      <c r="AB194" s="13">
        <v>9976</v>
      </c>
      <c r="AC194" s="13">
        <v>13189</v>
      </c>
      <c r="AD194" s="19">
        <v>15258</v>
      </c>
      <c r="AE194" s="19">
        <v>25807</v>
      </c>
      <c r="AF194" s="40">
        <v>26287</v>
      </c>
      <c r="AG194" s="19">
        <v>23955</v>
      </c>
      <c r="AH194" s="19">
        <v>19924</v>
      </c>
      <c r="AI194" s="19">
        <v>31949</v>
      </c>
      <c r="AJ194" s="19">
        <v>48979</v>
      </c>
      <c r="AK194" s="140">
        <v>44570</v>
      </c>
      <c r="AL194" s="205">
        <v>30784</v>
      </c>
      <c r="AM194" s="208">
        <v>50274</v>
      </c>
      <c r="AN194" s="208">
        <v>35352</v>
      </c>
      <c r="AO194" s="230">
        <v>26410</v>
      </c>
      <c r="AP194" s="230">
        <v>14645</v>
      </c>
      <c r="AQ194" s="230">
        <v>25791</v>
      </c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</row>
    <row r="195" spans="1:55">
      <c r="A195" s="51" t="s">
        <v>137</v>
      </c>
      <c r="B195" s="52" t="s">
        <v>58</v>
      </c>
      <c r="C195" s="35"/>
      <c r="D195" s="35"/>
      <c r="E195" s="35"/>
      <c r="F195" s="35"/>
      <c r="G195" s="35"/>
      <c r="H195" s="35"/>
      <c r="I195" s="35"/>
      <c r="J195" s="3">
        <v>0</v>
      </c>
      <c r="K195" s="3">
        <v>1676</v>
      </c>
      <c r="L195" s="3">
        <v>1078092</v>
      </c>
      <c r="M195" s="3">
        <v>996923</v>
      </c>
      <c r="N195" s="3">
        <v>1110034</v>
      </c>
      <c r="O195" s="3">
        <v>1023236</v>
      </c>
      <c r="P195" s="3">
        <v>1002530</v>
      </c>
      <c r="Q195" s="3">
        <v>944671</v>
      </c>
      <c r="R195" s="3">
        <v>832847</v>
      </c>
      <c r="S195" s="3">
        <v>711071</v>
      </c>
      <c r="T195" s="3">
        <v>545138</v>
      </c>
      <c r="U195" s="3">
        <v>382190</v>
      </c>
      <c r="V195" s="3">
        <v>217950</v>
      </c>
      <c r="W195" s="3">
        <v>526831</v>
      </c>
      <c r="X195" s="3">
        <v>671019</v>
      </c>
      <c r="Y195" s="3">
        <v>703817</v>
      </c>
      <c r="Z195" s="3">
        <v>513456</v>
      </c>
      <c r="AA195" s="3">
        <v>660380</v>
      </c>
      <c r="AB195" s="3">
        <v>796455</v>
      </c>
      <c r="AC195" s="3">
        <v>479316</v>
      </c>
      <c r="AD195" s="3">
        <v>269239</v>
      </c>
      <c r="AE195" s="3">
        <v>242721</v>
      </c>
      <c r="AF195" s="3">
        <v>223667</v>
      </c>
      <c r="AG195" s="108">
        <v>257731</v>
      </c>
      <c r="AH195" s="108">
        <v>269339</v>
      </c>
      <c r="AI195" s="108">
        <v>136631</v>
      </c>
      <c r="AJ195" s="108">
        <v>92884</v>
      </c>
      <c r="AK195" s="140">
        <v>72509</v>
      </c>
      <c r="AL195" s="205">
        <v>121135</v>
      </c>
      <c r="AM195" s="208">
        <v>550423</v>
      </c>
      <c r="AN195" s="208">
        <v>761229</v>
      </c>
      <c r="AO195" s="230">
        <v>1260813</v>
      </c>
      <c r="AP195" s="230">
        <v>908246</v>
      </c>
      <c r="AQ195" s="230">
        <v>1324323</v>
      </c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</row>
    <row r="196" spans="1:55">
      <c r="A196" s="72" t="s">
        <v>157</v>
      </c>
      <c r="B196" s="73" t="s">
        <v>58</v>
      </c>
      <c r="C196" s="74"/>
      <c r="D196" s="74"/>
      <c r="E196" s="74"/>
      <c r="F196" s="74"/>
      <c r="G196" s="74"/>
      <c r="H196" s="74"/>
      <c r="I196" s="74"/>
      <c r="J196" s="75">
        <v>0</v>
      </c>
      <c r="K196" s="75">
        <v>0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5">
        <v>0</v>
      </c>
      <c r="V196" s="75">
        <v>0</v>
      </c>
      <c r="W196" s="75">
        <v>0</v>
      </c>
      <c r="X196" s="75">
        <v>6965</v>
      </c>
      <c r="Y196" s="75">
        <v>0</v>
      </c>
      <c r="Z196" s="3">
        <v>0</v>
      </c>
      <c r="AA196" s="3">
        <v>0</v>
      </c>
      <c r="AB196" s="3">
        <v>0</v>
      </c>
      <c r="AC196" s="3">
        <v>15020</v>
      </c>
      <c r="AD196" s="3">
        <v>16943</v>
      </c>
      <c r="AE196" s="3">
        <v>16675</v>
      </c>
      <c r="AF196" s="40">
        <v>16945</v>
      </c>
      <c r="AG196" s="19">
        <v>17834</v>
      </c>
      <c r="AH196" s="19">
        <v>18002</v>
      </c>
      <c r="AI196" s="19">
        <v>18273</v>
      </c>
      <c r="AJ196" s="19">
        <v>18514</v>
      </c>
      <c r="AK196" s="140">
        <v>16294</v>
      </c>
      <c r="AL196" s="205">
        <v>16565</v>
      </c>
      <c r="AM196" s="208">
        <v>18247</v>
      </c>
      <c r="AN196" s="208">
        <v>25061</v>
      </c>
      <c r="AO196" s="230">
        <v>25943</v>
      </c>
      <c r="AP196" s="230">
        <v>26909</v>
      </c>
      <c r="AQ196" s="230">
        <v>30229</v>
      </c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</row>
    <row r="197" spans="1:55">
      <c r="A197" s="61" t="s">
        <v>138</v>
      </c>
      <c r="B197" s="52" t="s">
        <v>58</v>
      </c>
      <c r="C197" s="35"/>
      <c r="D197" s="35"/>
      <c r="E197" s="35"/>
      <c r="F197" s="35"/>
      <c r="G197" s="35"/>
      <c r="H197" s="35"/>
      <c r="I197" s="35"/>
      <c r="J197" s="36">
        <v>0</v>
      </c>
      <c r="K197" s="13">
        <v>1519</v>
      </c>
      <c r="L197" s="13">
        <v>3545</v>
      </c>
      <c r="M197" s="13">
        <v>6006</v>
      </c>
      <c r="N197" s="13">
        <v>77308</v>
      </c>
      <c r="O197" s="13">
        <v>75389</v>
      </c>
      <c r="P197" s="13">
        <v>75537</v>
      </c>
      <c r="Q197" s="13">
        <v>73832</v>
      </c>
      <c r="R197" s="13">
        <v>68694</v>
      </c>
      <c r="S197" s="13">
        <v>73143</v>
      </c>
      <c r="T197" s="13">
        <v>71319</v>
      </c>
      <c r="U197" s="13">
        <v>76086</v>
      </c>
      <c r="V197" s="13">
        <v>73718</v>
      </c>
      <c r="W197" s="13">
        <v>72903</v>
      </c>
      <c r="X197" s="13">
        <v>71721</v>
      </c>
      <c r="Y197" s="13">
        <v>68495</v>
      </c>
      <c r="Z197" s="13">
        <v>62665</v>
      </c>
      <c r="AA197" s="13">
        <v>65389</v>
      </c>
      <c r="AB197" s="13">
        <v>67533</v>
      </c>
      <c r="AC197" s="13">
        <v>238188</v>
      </c>
      <c r="AD197" s="90">
        <v>211993</v>
      </c>
      <c r="AE197" s="90">
        <v>186660</v>
      </c>
      <c r="AF197" s="40">
        <v>170220</v>
      </c>
      <c r="AG197" s="19">
        <v>0</v>
      </c>
      <c r="AH197" s="19">
        <v>653</v>
      </c>
      <c r="AI197" s="19">
        <v>0</v>
      </c>
      <c r="AJ197" s="19">
        <v>0</v>
      </c>
      <c r="AK197" s="156" t="s">
        <v>188</v>
      </c>
      <c r="AL197" s="210">
        <v>2905</v>
      </c>
      <c r="AM197" s="208">
        <v>3484</v>
      </c>
      <c r="AN197" s="209" t="s">
        <v>188</v>
      </c>
      <c r="AO197" s="209" t="s">
        <v>188</v>
      </c>
      <c r="AP197" s="209">
        <v>71</v>
      </c>
      <c r="AQ197" s="209">
        <v>74</v>
      </c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</row>
    <row r="198" spans="1:55">
      <c r="A198" s="61" t="s">
        <v>101</v>
      </c>
      <c r="B198" s="52" t="s">
        <v>58</v>
      </c>
      <c r="C198" s="34"/>
      <c r="D198" s="34"/>
      <c r="E198" s="34"/>
      <c r="F198" s="34"/>
      <c r="G198" s="34"/>
      <c r="H198" s="34"/>
      <c r="I198" s="34"/>
      <c r="J198" s="36">
        <v>0</v>
      </c>
      <c r="K198" s="13">
        <v>0</v>
      </c>
      <c r="L198" s="13">
        <v>1073969</v>
      </c>
      <c r="M198" s="13">
        <v>990277</v>
      </c>
      <c r="N198" s="13">
        <v>1031423</v>
      </c>
      <c r="O198" s="13">
        <v>921531</v>
      </c>
      <c r="P198" s="13">
        <v>886495</v>
      </c>
      <c r="Q198" s="13">
        <v>831477</v>
      </c>
      <c r="R198" s="13">
        <v>726354</v>
      </c>
      <c r="S198" s="13">
        <v>600447</v>
      </c>
      <c r="T198" s="13">
        <v>439144</v>
      </c>
      <c r="U198" s="13">
        <v>273377</v>
      </c>
      <c r="V198" s="13">
        <v>113052</v>
      </c>
      <c r="W198" s="13">
        <v>421096</v>
      </c>
      <c r="X198" s="13">
        <v>547559</v>
      </c>
      <c r="Y198" s="13">
        <v>576337</v>
      </c>
      <c r="Z198" s="13">
        <v>391674</v>
      </c>
      <c r="AA198" s="13">
        <v>535699</v>
      </c>
      <c r="AB198" s="13">
        <v>672385</v>
      </c>
      <c r="AC198" s="13">
        <v>180043</v>
      </c>
      <c r="AD198" s="90">
        <v>0</v>
      </c>
      <c r="AE198" s="90">
        <v>0</v>
      </c>
      <c r="AF198" s="40">
        <v>0</v>
      </c>
      <c r="AG198" s="19">
        <v>200931</v>
      </c>
      <c r="AH198" s="19">
        <v>138060</v>
      </c>
      <c r="AI198" s="19">
        <v>0</v>
      </c>
      <c r="AJ198" s="19">
        <v>0</v>
      </c>
      <c r="AK198" s="156" t="s">
        <v>188</v>
      </c>
      <c r="AL198" s="210" t="s">
        <v>188</v>
      </c>
      <c r="AM198" s="208">
        <v>393556</v>
      </c>
      <c r="AN198" s="208">
        <v>618761</v>
      </c>
      <c r="AO198" s="230">
        <v>1114782</v>
      </c>
      <c r="AP198" s="230">
        <v>787264</v>
      </c>
      <c r="AQ198" s="230">
        <v>1208163</v>
      </c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</row>
    <row r="199" spans="1:55">
      <c r="A199" s="61" t="s">
        <v>139</v>
      </c>
      <c r="B199" s="52" t="s">
        <v>58</v>
      </c>
      <c r="C199" s="34"/>
      <c r="D199" s="34"/>
      <c r="E199" s="34"/>
      <c r="F199" s="34"/>
      <c r="G199" s="34"/>
      <c r="H199" s="34"/>
      <c r="I199" s="34"/>
      <c r="J199" s="36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24554</v>
      </c>
      <c r="P199" s="13">
        <v>26638</v>
      </c>
      <c r="Q199" s="13">
        <v>25875</v>
      </c>
      <c r="R199" s="13">
        <v>21574</v>
      </c>
      <c r="S199" s="13">
        <v>20204</v>
      </c>
      <c r="T199" s="13">
        <v>18374</v>
      </c>
      <c r="U199" s="13">
        <v>17264</v>
      </c>
      <c r="V199" s="13">
        <v>15643</v>
      </c>
      <c r="W199" s="13">
        <v>11667</v>
      </c>
      <c r="X199" s="13">
        <v>12102</v>
      </c>
      <c r="Y199" s="13">
        <v>12355</v>
      </c>
      <c r="Z199" s="13">
        <v>15184</v>
      </c>
      <c r="AA199" s="13">
        <v>15184</v>
      </c>
      <c r="AB199" s="13">
        <v>15184</v>
      </c>
      <c r="AC199" s="13">
        <v>15184</v>
      </c>
      <c r="AD199" s="90">
        <v>0</v>
      </c>
      <c r="AE199" s="90">
        <v>0</v>
      </c>
      <c r="AF199" s="40">
        <v>0</v>
      </c>
      <c r="AG199" s="19">
        <v>0</v>
      </c>
      <c r="AH199" s="19">
        <v>0</v>
      </c>
      <c r="AI199" s="19">
        <v>0</v>
      </c>
      <c r="AJ199" s="19">
        <v>0</v>
      </c>
      <c r="AK199" s="156" t="s">
        <v>188</v>
      </c>
      <c r="AL199" s="210" t="s">
        <v>188</v>
      </c>
      <c r="AM199" s="208" t="s">
        <v>188</v>
      </c>
      <c r="AN199" s="209" t="s">
        <v>188</v>
      </c>
      <c r="AO199" s="232">
        <v>0</v>
      </c>
      <c r="AP199" s="232">
        <v>0</v>
      </c>
      <c r="AQ199" s="232">
        <v>0</v>
      </c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</row>
    <row r="200" spans="1:55">
      <c r="A200" s="61" t="s">
        <v>193</v>
      </c>
      <c r="B200" s="52" t="s">
        <v>58</v>
      </c>
      <c r="C200" s="34"/>
      <c r="D200" s="34"/>
      <c r="E200" s="34"/>
      <c r="F200" s="34"/>
      <c r="G200" s="34"/>
      <c r="H200" s="34"/>
      <c r="I200" s="34"/>
      <c r="J200" s="36">
        <v>0</v>
      </c>
      <c r="K200" s="36">
        <v>0</v>
      </c>
      <c r="L200" s="36">
        <v>0</v>
      </c>
      <c r="M200" s="36">
        <v>0</v>
      </c>
      <c r="N200" s="36">
        <v>0</v>
      </c>
      <c r="O200" s="36">
        <v>0</v>
      </c>
      <c r="P200" s="36">
        <v>0</v>
      </c>
      <c r="Q200" s="36">
        <v>0</v>
      </c>
      <c r="R200" s="36">
        <v>0</v>
      </c>
      <c r="S200" s="36">
        <v>0</v>
      </c>
      <c r="T200" s="36">
        <v>0</v>
      </c>
      <c r="U200" s="36">
        <v>0</v>
      </c>
      <c r="V200" s="36">
        <v>0</v>
      </c>
      <c r="W200" s="36">
        <v>0</v>
      </c>
      <c r="X200" s="36">
        <v>0</v>
      </c>
      <c r="Y200" s="36">
        <v>0</v>
      </c>
      <c r="Z200" s="36">
        <v>0</v>
      </c>
      <c r="AA200" s="36">
        <v>0</v>
      </c>
      <c r="AB200" s="36">
        <v>0</v>
      </c>
      <c r="AC200" s="36">
        <v>0</v>
      </c>
      <c r="AD200" s="36">
        <v>0</v>
      </c>
      <c r="AE200" s="36">
        <v>0</v>
      </c>
      <c r="AF200" s="36">
        <v>0</v>
      </c>
      <c r="AG200" s="36">
        <v>0</v>
      </c>
      <c r="AH200" s="36">
        <v>69599</v>
      </c>
      <c r="AI200" s="16">
        <v>71652</v>
      </c>
      <c r="AJ200" s="16">
        <v>29900</v>
      </c>
      <c r="AK200" s="156">
        <v>6208</v>
      </c>
      <c r="AL200" s="210">
        <v>48660</v>
      </c>
      <c r="AM200" s="208">
        <v>76541</v>
      </c>
      <c r="AN200" s="208">
        <v>47604</v>
      </c>
      <c r="AO200" s="230">
        <v>48343</v>
      </c>
      <c r="AP200" s="230">
        <v>21749</v>
      </c>
      <c r="AQ200" s="230">
        <v>7782</v>
      </c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</row>
    <row r="201" spans="1:55">
      <c r="A201" s="61" t="s">
        <v>140</v>
      </c>
      <c r="B201" s="52" t="s">
        <v>58</v>
      </c>
      <c r="C201" s="35"/>
      <c r="D201" s="35"/>
      <c r="E201" s="35"/>
      <c r="F201" s="35"/>
      <c r="G201" s="35"/>
      <c r="H201" s="35"/>
      <c r="I201" s="35"/>
      <c r="J201" s="36">
        <v>0</v>
      </c>
      <c r="K201" s="13">
        <v>157</v>
      </c>
      <c r="L201" s="13">
        <v>578</v>
      </c>
      <c r="M201" s="13">
        <v>544</v>
      </c>
      <c r="N201" s="13">
        <v>1137</v>
      </c>
      <c r="O201" s="13">
        <v>1623</v>
      </c>
      <c r="P201" s="13">
        <v>1682</v>
      </c>
      <c r="Q201" s="13">
        <v>2400</v>
      </c>
      <c r="R201" s="13">
        <v>1597</v>
      </c>
      <c r="S201" s="13">
        <v>1839</v>
      </c>
      <c r="T201" s="13">
        <v>1760</v>
      </c>
      <c r="U201" s="13">
        <v>1819</v>
      </c>
      <c r="V201" s="13">
        <v>1625</v>
      </c>
      <c r="W201" s="13">
        <v>1530</v>
      </c>
      <c r="X201" s="13">
        <v>1817</v>
      </c>
      <c r="Y201" s="13">
        <v>1783</v>
      </c>
      <c r="Z201" s="13">
        <v>1728</v>
      </c>
      <c r="AA201" s="13">
        <v>1634</v>
      </c>
      <c r="AB201" s="13">
        <v>1947</v>
      </c>
      <c r="AC201" s="13">
        <v>1855</v>
      </c>
      <c r="AD201" s="90">
        <v>2756</v>
      </c>
      <c r="AE201" s="90">
        <v>2962</v>
      </c>
      <c r="AF201" s="40">
        <v>2783</v>
      </c>
      <c r="AG201" s="19">
        <v>2595</v>
      </c>
      <c r="AH201" s="19">
        <v>2914</v>
      </c>
      <c r="AI201" s="19">
        <v>5287</v>
      </c>
      <c r="AJ201" s="19">
        <v>5293</v>
      </c>
      <c r="AK201" s="140">
        <v>5121</v>
      </c>
      <c r="AL201" s="205">
        <v>4770</v>
      </c>
      <c r="AM201" s="161">
        <v>4364</v>
      </c>
      <c r="AN201" s="161">
        <v>3973</v>
      </c>
      <c r="AO201" s="40">
        <v>3706</v>
      </c>
      <c r="AP201" s="40">
        <v>3202</v>
      </c>
      <c r="AQ201" s="40">
        <v>2978</v>
      </c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</row>
    <row r="202" spans="1:55">
      <c r="A202" s="61" t="s">
        <v>141</v>
      </c>
      <c r="B202" s="52" t="s">
        <v>58</v>
      </c>
      <c r="C202" s="35"/>
      <c r="D202" s="35"/>
      <c r="E202" s="35"/>
      <c r="F202" s="35"/>
      <c r="G202" s="35"/>
      <c r="H202" s="35"/>
      <c r="I202" s="35"/>
      <c r="J202" s="36">
        <v>0</v>
      </c>
      <c r="K202" s="13">
        <v>0</v>
      </c>
      <c r="L202" s="13">
        <v>0</v>
      </c>
      <c r="M202" s="13">
        <v>96</v>
      </c>
      <c r="N202" s="13">
        <v>166</v>
      </c>
      <c r="O202" s="13">
        <v>139</v>
      </c>
      <c r="P202" s="13">
        <v>12178</v>
      </c>
      <c r="Q202" s="13">
        <v>11087</v>
      </c>
      <c r="R202" s="13">
        <v>14628</v>
      </c>
      <c r="S202" s="13">
        <v>15438</v>
      </c>
      <c r="T202" s="13">
        <v>14541</v>
      </c>
      <c r="U202" s="13">
        <v>13644</v>
      </c>
      <c r="V202" s="13">
        <v>13912</v>
      </c>
      <c r="W202" s="13">
        <v>12949</v>
      </c>
      <c r="X202" s="13">
        <v>30855</v>
      </c>
      <c r="Y202" s="13">
        <v>37687</v>
      </c>
      <c r="Z202" s="13">
        <v>34832</v>
      </c>
      <c r="AA202" s="13">
        <v>34882</v>
      </c>
      <c r="AB202" s="13">
        <v>31662</v>
      </c>
      <c r="AC202" s="13">
        <v>29026</v>
      </c>
      <c r="AD202" s="90">
        <v>37547</v>
      </c>
      <c r="AE202" s="90">
        <v>36424</v>
      </c>
      <c r="AF202" s="40">
        <v>33719</v>
      </c>
      <c r="AG202" s="19">
        <v>36371</v>
      </c>
      <c r="AH202" s="19">
        <v>40111</v>
      </c>
      <c r="AI202" s="19">
        <v>41419</v>
      </c>
      <c r="AJ202" s="19">
        <v>39177</v>
      </c>
      <c r="AK202" s="140">
        <v>44886</v>
      </c>
      <c r="AL202" s="205">
        <v>48235</v>
      </c>
      <c r="AM202" s="161">
        <v>54231</v>
      </c>
      <c r="AN202" s="161">
        <v>51844</v>
      </c>
      <c r="AO202" s="40">
        <v>54268</v>
      </c>
      <c r="AP202" s="40">
        <v>56416</v>
      </c>
      <c r="AQ202" s="40">
        <v>61439</v>
      </c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</row>
    <row r="203" spans="1:55">
      <c r="A203" s="25" t="s">
        <v>142</v>
      </c>
      <c r="B203" s="33" t="s">
        <v>58</v>
      </c>
      <c r="C203" s="35"/>
      <c r="D203" s="35"/>
      <c r="E203" s="35"/>
      <c r="F203" s="35"/>
      <c r="G203" s="35"/>
      <c r="H203" s="35"/>
      <c r="I203" s="35"/>
      <c r="J203" s="36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6686</v>
      </c>
      <c r="X203" s="13">
        <v>0</v>
      </c>
      <c r="Y203" s="13">
        <v>7160</v>
      </c>
      <c r="Z203" s="13">
        <v>7373</v>
      </c>
      <c r="AA203" s="13">
        <v>7592</v>
      </c>
      <c r="AB203" s="13">
        <v>7744</v>
      </c>
      <c r="AC203" s="13">
        <v>0</v>
      </c>
      <c r="AD203" s="90">
        <v>0</v>
      </c>
      <c r="AE203" s="90">
        <v>0</v>
      </c>
      <c r="AF203" s="40">
        <v>0</v>
      </c>
      <c r="AG203" s="19">
        <v>0</v>
      </c>
      <c r="AH203" s="19">
        <v>0</v>
      </c>
      <c r="AI203" s="19">
        <v>0</v>
      </c>
      <c r="AJ203" s="19">
        <v>0</v>
      </c>
      <c r="AK203" s="156" t="s">
        <v>188</v>
      </c>
      <c r="AL203" s="210" t="s">
        <v>188</v>
      </c>
      <c r="AM203" s="208" t="s">
        <v>188</v>
      </c>
      <c r="AN203" s="209" t="s">
        <v>188</v>
      </c>
      <c r="AO203" s="233">
        <v>13771</v>
      </c>
      <c r="AP203" s="233">
        <v>12635</v>
      </c>
      <c r="AQ203" s="233">
        <v>13658</v>
      </c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0"/>
    </row>
    <row r="204" spans="1:55">
      <c r="A204" s="57" t="s">
        <v>143</v>
      </c>
      <c r="B204" s="57" t="s">
        <v>58</v>
      </c>
      <c r="C204" s="37"/>
      <c r="D204" s="37"/>
      <c r="E204" s="37"/>
      <c r="F204" s="37"/>
      <c r="G204" s="37"/>
      <c r="H204" s="37"/>
      <c r="I204" s="37"/>
      <c r="J204" s="14">
        <v>91878.1</v>
      </c>
      <c r="K204" s="14">
        <v>227384.1</v>
      </c>
      <c r="L204" s="14">
        <v>1797390</v>
      </c>
      <c r="M204" s="14">
        <v>1803832</v>
      </c>
      <c r="N204" s="14">
        <v>1944150</v>
      </c>
      <c r="O204" s="14">
        <v>2028181</v>
      </c>
      <c r="P204" s="14">
        <v>1981058</v>
      </c>
      <c r="Q204" s="14">
        <v>1581590</v>
      </c>
      <c r="R204" s="14">
        <v>1567203</v>
      </c>
      <c r="S204" s="14">
        <v>1675428</v>
      </c>
      <c r="T204" s="14">
        <v>1689083</v>
      </c>
      <c r="U204" s="14">
        <v>1586610</v>
      </c>
      <c r="V204" s="14">
        <v>1665268</v>
      </c>
      <c r="W204" s="14">
        <v>2030781</v>
      </c>
      <c r="X204" s="14">
        <v>1805394</v>
      </c>
      <c r="Y204" s="14">
        <v>1878484</v>
      </c>
      <c r="Z204" s="14">
        <v>1926878</v>
      </c>
      <c r="AA204" s="14">
        <v>1664530</v>
      </c>
      <c r="AB204" s="14">
        <v>1774926</v>
      </c>
      <c r="AC204" s="14">
        <v>2098198</v>
      </c>
      <c r="AD204" s="12">
        <v>2170627</v>
      </c>
      <c r="AE204" s="12">
        <v>2353170</v>
      </c>
      <c r="AF204" s="12">
        <v>2058860</v>
      </c>
      <c r="AG204" s="12">
        <v>2577469</v>
      </c>
      <c r="AH204" s="12">
        <v>2634475</v>
      </c>
      <c r="AI204" s="12">
        <v>2717120</v>
      </c>
      <c r="AJ204" s="12">
        <v>2476578</v>
      </c>
      <c r="AK204" s="136">
        <v>2630350</v>
      </c>
      <c r="AL204" s="136">
        <v>2884583</v>
      </c>
      <c r="AM204" s="180">
        <v>3035435</v>
      </c>
      <c r="AN204" s="180">
        <v>3217658</v>
      </c>
      <c r="AO204" s="234">
        <v>3342069</v>
      </c>
      <c r="AP204" s="234">
        <v>3362084</v>
      </c>
      <c r="AQ204" s="234">
        <v>3415848</v>
      </c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</row>
    <row r="205" spans="1:55">
      <c r="A205" s="51" t="s">
        <v>132</v>
      </c>
      <c r="B205" s="52" t="s">
        <v>58</v>
      </c>
      <c r="C205" s="35"/>
      <c r="D205" s="35"/>
      <c r="E205" s="35"/>
      <c r="F205" s="35"/>
      <c r="G205" s="35"/>
      <c r="H205" s="35"/>
      <c r="I205" s="35"/>
      <c r="J205" s="13">
        <v>91878</v>
      </c>
      <c r="K205" s="13">
        <v>108975</v>
      </c>
      <c r="L205" s="13">
        <v>424096</v>
      </c>
      <c r="M205" s="13">
        <v>377087</v>
      </c>
      <c r="N205" s="13">
        <v>344120</v>
      </c>
      <c r="O205" s="13">
        <v>311501</v>
      </c>
      <c r="P205" s="13">
        <v>276322</v>
      </c>
      <c r="Q205" s="13">
        <v>784481</v>
      </c>
      <c r="R205" s="13">
        <v>708292</v>
      </c>
      <c r="S205" s="13">
        <v>672747</v>
      </c>
      <c r="T205" s="13">
        <v>741000</v>
      </c>
      <c r="U205" s="13">
        <v>495134</v>
      </c>
      <c r="V205" s="13">
        <v>954746</v>
      </c>
      <c r="W205" s="13">
        <v>1198802</v>
      </c>
      <c r="X205" s="13">
        <v>1105279</v>
      </c>
      <c r="Y205" s="13">
        <v>1041934</v>
      </c>
      <c r="Z205" s="13">
        <v>1061806</v>
      </c>
      <c r="AA205" s="13">
        <v>1083008</v>
      </c>
      <c r="AB205" s="13">
        <v>1071186</v>
      </c>
      <c r="AC205" s="13">
        <v>1039886</v>
      </c>
      <c r="AD205" s="75">
        <v>1096357</v>
      </c>
      <c r="AE205" s="75">
        <v>1135080</v>
      </c>
      <c r="AF205" s="75">
        <v>1057723</v>
      </c>
      <c r="AG205" s="111">
        <v>1343994</v>
      </c>
      <c r="AH205" s="111">
        <v>1347684</v>
      </c>
      <c r="AI205" s="111">
        <v>1255934</v>
      </c>
      <c r="AJ205" s="111">
        <v>1126799</v>
      </c>
      <c r="AK205" s="140">
        <v>1136969</v>
      </c>
      <c r="AL205" s="205">
        <v>1321534</v>
      </c>
      <c r="AM205" s="178">
        <v>1359004</v>
      </c>
      <c r="AN205" s="178">
        <v>1465956</v>
      </c>
      <c r="AO205" s="235">
        <v>1546651</v>
      </c>
      <c r="AP205" s="235">
        <v>1502179</v>
      </c>
      <c r="AQ205" s="235">
        <v>1996756</v>
      </c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</row>
    <row r="206" spans="1:55">
      <c r="A206" s="61" t="s">
        <v>103</v>
      </c>
      <c r="B206" s="52" t="s">
        <v>58</v>
      </c>
      <c r="C206" s="35"/>
      <c r="D206" s="35"/>
      <c r="E206" s="35"/>
      <c r="F206" s="35"/>
      <c r="G206" s="35"/>
      <c r="H206" s="35"/>
      <c r="I206" s="35"/>
      <c r="J206" s="36">
        <v>70</v>
      </c>
      <c r="K206" s="13">
        <v>11218</v>
      </c>
      <c r="L206" s="13">
        <v>19113</v>
      </c>
      <c r="M206" s="13">
        <v>14496</v>
      </c>
      <c r="N206" s="13">
        <v>16094</v>
      </c>
      <c r="O206" s="13">
        <v>18054</v>
      </c>
      <c r="P206" s="13">
        <v>40994</v>
      </c>
      <c r="Q206" s="13">
        <v>50508</v>
      </c>
      <c r="R206" s="13">
        <v>40001</v>
      </c>
      <c r="S206" s="13">
        <v>61206</v>
      </c>
      <c r="T206" s="13">
        <v>63045</v>
      </c>
      <c r="U206" s="13">
        <v>101649</v>
      </c>
      <c r="V206" s="13">
        <v>84032</v>
      </c>
      <c r="W206" s="13">
        <v>91054</v>
      </c>
      <c r="X206" s="13">
        <v>107245</v>
      </c>
      <c r="Y206" s="13">
        <v>102812</v>
      </c>
      <c r="Z206" s="13">
        <v>117055</v>
      </c>
      <c r="AA206" s="13">
        <v>127713</v>
      </c>
      <c r="AB206" s="13">
        <v>143566</v>
      </c>
      <c r="AC206" s="13">
        <v>144116</v>
      </c>
      <c r="AD206" s="90">
        <v>145661</v>
      </c>
      <c r="AE206" s="90">
        <v>131902</v>
      </c>
      <c r="AF206" s="40">
        <v>145844</v>
      </c>
      <c r="AG206" s="19">
        <v>139093</v>
      </c>
      <c r="AH206" s="19">
        <v>128714</v>
      </c>
      <c r="AI206" s="114">
        <v>125715</v>
      </c>
      <c r="AJ206" s="114">
        <v>135694</v>
      </c>
      <c r="AK206" s="157">
        <v>137354</v>
      </c>
      <c r="AL206" s="211">
        <v>116766</v>
      </c>
      <c r="AM206" s="212">
        <v>105556</v>
      </c>
      <c r="AN206" s="212">
        <v>98637</v>
      </c>
      <c r="AO206" s="236">
        <v>115358</v>
      </c>
      <c r="AP206" s="236">
        <v>136757</v>
      </c>
      <c r="AQ206" s="236">
        <v>136012</v>
      </c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</row>
    <row r="207" spans="1:55">
      <c r="A207" s="61" t="s">
        <v>144</v>
      </c>
      <c r="B207" s="52" t="s">
        <v>58</v>
      </c>
      <c r="C207" s="35"/>
      <c r="D207" s="35"/>
      <c r="E207" s="35"/>
      <c r="F207" s="35"/>
      <c r="G207" s="35"/>
      <c r="H207" s="35"/>
      <c r="I207" s="35"/>
      <c r="J207" s="36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499337</v>
      </c>
      <c r="R207" s="13">
        <v>351379</v>
      </c>
      <c r="S207" s="13">
        <v>203625</v>
      </c>
      <c r="T207" s="13">
        <v>52844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13">
        <v>0</v>
      </c>
      <c r="AD207" s="90">
        <v>0</v>
      </c>
      <c r="AE207" s="19">
        <v>0</v>
      </c>
      <c r="AF207" s="40">
        <v>0</v>
      </c>
      <c r="AG207" s="19">
        <v>0</v>
      </c>
      <c r="AH207" s="19">
        <v>0</v>
      </c>
      <c r="AI207" s="19">
        <v>0</v>
      </c>
      <c r="AJ207" s="19">
        <v>0</v>
      </c>
      <c r="AK207" s="140">
        <v>0</v>
      </c>
      <c r="AL207" s="205">
        <v>0</v>
      </c>
      <c r="AM207" s="205">
        <v>0</v>
      </c>
      <c r="AN207" s="209" t="s">
        <v>188</v>
      </c>
      <c r="AO207" s="209" t="s">
        <v>188</v>
      </c>
      <c r="AP207" s="209">
        <v>0</v>
      </c>
      <c r="AQ207" s="209">
        <v>0</v>
      </c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</row>
    <row r="208" spans="1:55">
      <c r="A208" s="61" t="s">
        <v>104</v>
      </c>
      <c r="B208" s="52" t="s">
        <v>58</v>
      </c>
      <c r="C208" s="35"/>
      <c r="D208" s="35"/>
      <c r="E208" s="35"/>
      <c r="F208" s="35"/>
      <c r="G208" s="35"/>
      <c r="H208" s="35"/>
      <c r="I208" s="35"/>
      <c r="J208" s="36">
        <v>0</v>
      </c>
      <c r="K208" s="13">
        <v>2241</v>
      </c>
      <c r="L208" s="13">
        <v>3902</v>
      </c>
      <c r="M208" s="13">
        <v>8307</v>
      </c>
      <c r="N208" s="13">
        <v>14849</v>
      </c>
      <c r="O208" s="13">
        <v>3031</v>
      </c>
      <c r="P208" s="13">
        <v>4349</v>
      </c>
      <c r="Q208" s="13">
        <v>6095</v>
      </c>
      <c r="R208" s="13">
        <v>9339</v>
      </c>
      <c r="S208" s="13">
        <v>4818</v>
      </c>
      <c r="T208" s="13">
        <v>5841</v>
      </c>
      <c r="U208" s="13">
        <v>9762</v>
      </c>
      <c r="V208" s="13">
        <v>12964</v>
      </c>
      <c r="W208" s="13">
        <v>5978</v>
      </c>
      <c r="X208" s="13">
        <v>7747</v>
      </c>
      <c r="Y208" s="13">
        <v>11771</v>
      </c>
      <c r="Z208" s="13">
        <v>14863</v>
      </c>
      <c r="AA208" s="13">
        <v>7151</v>
      </c>
      <c r="AB208" s="13">
        <v>10635</v>
      </c>
      <c r="AC208" s="13">
        <v>15525</v>
      </c>
      <c r="AD208" s="90">
        <v>18270</v>
      </c>
      <c r="AE208" s="90">
        <v>8433</v>
      </c>
      <c r="AF208" s="40">
        <v>11844</v>
      </c>
      <c r="AG208" s="19">
        <v>20570</v>
      </c>
      <c r="AH208" s="19">
        <v>28684</v>
      </c>
      <c r="AI208" s="114">
        <v>19294</v>
      </c>
      <c r="AJ208" s="114">
        <v>13210</v>
      </c>
      <c r="AK208" s="157">
        <v>16607</v>
      </c>
      <c r="AL208" s="211">
        <v>18172</v>
      </c>
      <c r="AM208" s="212">
        <v>9607</v>
      </c>
      <c r="AN208" s="212">
        <v>14429</v>
      </c>
      <c r="AO208" s="236">
        <v>17617</v>
      </c>
      <c r="AP208" s="236">
        <v>28785</v>
      </c>
      <c r="AQ208" s="236">
        <v>10783</v>
      </c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</row>
    <row r="209" spans="1:58">
      <c r="A209" s="61" t="s">
        <v>145</v>
      </c>
      <c r="B209" s="52" t="s">
        <v>58</v>
      </c>
      <c r="C209" s="35"/>
      <c r="D209" s="35"/>
      <c r="E209" s="35"/>
      <c r="F209" s="35"/>
      <c r="G209" s="35"/>
      <c r="H209" s="35"/>
      <c r="I209" s="35"/>
      <c r="J209" s="36">
        <v>0</v>
      </c>
      <c r="K209" s="13">
        <v>0</v>
      </c>
      <c r="L209" s="13">
        <v>0</v>
      </c>
      <c r="M209" s="13">
        <v>0</v>
      </c>
      <c r="N209" s="13">
        <v>12247</v>
      </c>
      <c r="O209" s="13">
        <v>12247</v>
      </c>
      <c r="P209" s="13">
        <v>0</v>
      </c>
      <c r="Q209" s="13">
        <v>0</v>
      </c>
      <c r="R209" s="13">
        <v>63107</v>
      </c>
      <c r="S209" s="13">
        <v>35208</v>
      </c>
      <c r="T209" s="13">
        <v>243561</v>
      </c>
      <c r="U209" s="13">
        <v>0</v>
      </c>
      <c r="V209" s="13">
        <v>65769</v>
      </c>
      <c r="W209" s="13">
        <v>65769</v>
      </c>
      <c r="X209" s="13">
        <v>0</v>
      </c>
      <c r="Y209" s="13">
        <v>16053</v>
      </c>
      <c r="Z209" s="13">
        <v>119243</v>
      </c>
      <c r="AA209" s="13">
        <v>0</v>
      </c>
      <c r="AB209" s="13">
        <v>12582</v>
      </c>
      <c r="AC209" s="13">
        <v>7847</v>
      </c>
      <c r="AD209" s="90">
        <v>101861</v>
      </c>
      <c r="AE209" s="90">
        <v>112116</v>
      </c>
      <c r="AF209" s="40">
        <v>9089</v>
      </c>
      <c r="AG209" s="19">
        <v>0</v>
      </c>
      <c r="AH209" s="19">
        <v>139453</v>
      </c>
      <c r="AI209" s="114">
        <v>139229</v>
      </c>
      <c r="AJ209" s="114">
        <v>0</v>
      </c>
      <c r="AK209" s="158" t="s">
        <v>188</v>
      </c>
      <c r="AL209" s="213">
        <v>133498</v>
      </c>
      <c r="AM209" s="212">
        <v>103682</v>
      </c>
      <c r="AN209" s="212">
        <v>103682</v>
      </c>
      <c r="AO209" s="236">
        <v>103682</v>
      </c>
      <c r="AP209" s="236">
        <v>47259</v>
      </c>
      <c r="AQ209" s="236">
        <v>500000</v>
      </c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</row>
    <row r="210" spans="1:58">
      <c r="A210" s="61" t="s">
        <v>206</v>
      </c>
      <c r="B210" s="52" t="s">
        <v>58</v>
      </c>
      <c r="C210" s="35"/>
      <c r="D210" s="35"/>
      <c r="E210" s="35"/>
      <c r="F210" s="35"/>
      <c r="G210" s="35"/>
      <c r="H210" s="35"/>
      <c r="I210" s="35"/>
      <c r="J210" s="36">
        <v>0</v>
      </c>
      <c r="K210" s="36">
        <v>0</v>
      </c>
      <c r="L210" s="36">
        <v>0</v>
      </c>
      <c r="M210" s="36">
        <v>0</v>
      </c>
      <c r="N210" s="36">
        <v>0</v>
      </c>
      <c r="O210" s="36">
        <v>0</v>
      </c>
      <c r="P210" s="36">
        <v>0</v>
      </c>
      <c r="Q210" s="36">
        <v>0</v>
      </c>
      <c r="R210" s="36">
        <v>0</v>
      </c>
      <c r="S210" s="36">
        <v>0</v>
      </c>
      <c r="T210" s="36">
        <v>0</v>
      </c>
      <c r="U210" s="36">
        <v>0</v>
      </c>
      <c r="V210" s="36">
        <v>0</v>
      </c>
      <c r="W210" s="36">
        <v>0</v>
      </c>
      <c r="X210" s="36">
        <v>0</v>
      </c>
      <c r="Y210" s="36">
        <v>0</v>
      </c>
      <c r="Z210" s="36">
        <v>0</v>
      </c>
      <c r="AA210" s="36">
        <v>0</v>
      </c>
      <c r="AB210" s="36">
        <v>0</v>
      </c>
      <c r="AC210" s="36">
        <v>0</v>
      </c>
      <c r="AD210" s="36">
        <v>0</v>
      </c>
      <c r="AE210" s="36">
        <v>0</v>
      </c>
      <c r="AF210" s="36">
        <v>0</v>
      </c>
      <c r="AG210" s="36">
        <v>0</v>
      </c>
      <c r="AH210" s="36">
        <v>0</v>
      </c>
      <c r="AI210" s="36">
        <v>0</v>
      </c>
      <c r="AJ210" s="114">
        <v>13231</v>
      </c>
      <c r="AK210" s="157">
        <v>18635</v>
      </c>
      <c r="AL210" s="211">
        <v>3796</v>
      </c>
      <c r="AM210" s="212">
        <v>-1111</v>
      </c>
      <c r="AN210" s="209" t="s">
        <v>188</v>
      </c>
      <c r="AO210" s="209" t="s">
        <v>188</v>
      </c>
      <c r="AP210" s="209">
        <v>0</v>
      </c>
      <c r="AQ210" s="209">
        <v>0</v>
      </c>
      <c r="AR210" s="40"/>
      <c r="AS210" s="40"/>
      <c r="AT210" s="40"/>
      <c r="AU210" s="40"/>
      <c r="AV210" s="40"/>
      <c r="AW210" s="40"/>
      <c r="AX210" s="40"/>
      <c r="AY210" s="40"/>
      <c r="AZ210" s="40"/>
      <c r="BA210" s="40"/>
      <c r="BB210" s="40"/>
      <c r="BC210" s="40"/>
    </row>
    <row r="211" spans="1:58" s="23" customFormat="1">
      <c r="A211" s="61" t="s">
        <v>146</v>
      </c>
      <c r="B211" s="52" t="s">
        <v>58</v>
      </c>
      <c r="C211" s="38"/>
      <c r="D211" s="38"/>
      <c r="E211" s="38"/>
      <c r="F211" s="38"/>
      <c r="G211" s="38"/>
      <c r="H211" s="38"/>
      <c r="I211" s="38"/>
      <c r="J211" s="18">
        <v>0</v>
      </c>
      <c r="K211" s="22">
        <v>8369</v>
      </c>
      <c r="L211" s="22">
        <v>9365</v>
      </c>
      <c r="M211" s="22">
        <v>11016</v>
      </c>
      <c r="N211" s="22">
        <v>13502</v>
      </c>
      <c r="O211" s="22">
        <v>21474</v>
      </c>
      <c r="P211" s="22">
        <v>13785</v>
      </c>
      <c r="Q211" s="22">
        <v>15367</v>
      </c>
      <c r="R211" s="22">
        <v>20280</v>
      </c>
      <c r="S211" s="22">
        <v>23602</v>
      </c>
      <c r="T211" s="22">
        <v>24208</v>
      </c>
      <c r="U211" s="22">
        <v>30960</v>
      </c>
      <c r="V211" s="22">
        <v>12257</v>
      </c>
      <c r="W211" s="22">
        <v>30193</v>
      </c>
      <c r="X211" s="22">
        <v>26206</v>
      </c>
      <c r="Y211" s="22">
        <v>29639</v>
      </c>
      <c r="Z211" s="22">
        <v>22257</v>
      </c>
      <c r="AA211" s="22">
        <v>39089</v>
      </c>
      <c r="AB211" s="22">
        <v>34590</v>
      </c>
      <c r="AC211" s="22">
        <v>19506</v>
      </c>
      <c r="AD211" s="90">
        <v>16403</v>
      </c>
      <c r="AE211" s="90">
        <v>31043</v>
      </c>
      <c r="AF211" s="40">
        <v>16213</v>
      </c>
      <c r="AG211" s="19">
        <v>46736</v>
      </c>
      <c r="AH211" s="19">
        <v>19138</v>
      </c>
      <c r="AI211" s="114">
        <v>26931</v>
      </c>
      <c r="AJ211" s="114">
        <v>9314</v>
      </c>
      <c r="AK211" s="157">
        <v>8339</v>
      </c>
      <c r="AL211" s="211">
        <v>5445</v>
      </c>
      <c r="AM211" s="214">
        <v>2333</v>
      </c>
      <c r="AN211" s="214">
        <v>5324</v>
      </c>
      <c r="AO211" s="232">
        <v>25451</v>
      </c>
      <c r="AP211" s="232">
        <v>2479</v>
      </c>
      <c r="AQ211" s="232">
        <v>7743</v>
      </c>
      <c r="AR211" s="163"/>
      <c r="AS211" s="163"/>
      <c r="AT211" s="163"/>
      <c r="AU211" s="163"/>
      <c r="AV211" s="163"/>
      <c r="AW211" s="163"/>
      <c r="AX211" s="163"/>
      <c r="AY211" s="163"/>
      <c r="AZ211" s="163"/>
      <c r="BA211" s="163"/>
      <c r="BB211" s="163"/>
      <c r="BC211" s="163"/>
      <c r="BD211" s="163"/>
      <c r="BE211" s="163"/>
      <c r="BF211" s="163"/>
    </row>
    <row r="212" spans="1:58" s="23" customFormat="1">
      <c r="A212" s="61" t="s">
        <v>147</v>
      </c>
      <c r="B212" s="52" t="s">
        <v>58</v>
      </c>
      <c r="C212" s="38"/>
      <c r="D212" s="38"/>
      <c r="E212" s="38"/>
      <c r="F212" s="38"/>
      <c r="G212" s="38"/>
      <c r="H212" s="38"/>
      <c r="I212" s="38"/>
      <c r="J212" s="18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13">
        <v>24127</v>
      </c>
      <c r="AD212" s="90">
        <v>30394</v>
      </c>
      <c r="AE212" s="90">
        <v>25667</v>
      </c>
      <c r="AF212" s="40">
        <v>15479</v>
      </c>
      <c r="AG212" s="19">
        <v>29109</v>
      </c>
      <c r="AH212" s="19">
        <v>37288</v>
      </c>
      <c r="AI212" s="114">
        <v>17292</v>
      </c>
      <c r="AJ212" s="114">
        <v>26272</v>
      </c>
      <c r="AK212" s="157">
        <v>24689</v>
      </c>
      <c r="AL212" s="211">
        <v>23611</v>
      </c>
      <c r="AM212" s="212">
        <v>6209</v>
      </c>
      <c r="AN212" s="212">
        <v>3889</v>
      </c>
      <c r="AO212" s="236">
        <v>13984</v>
      </c>
      <c r="AP212" s="236">
        <v>15683</v>
      </c>
      <c r="AQ212" s="236">
        <v>21867</v>
      </c>
      <c r="AR212" s="163"/>
      <c r="AS212" s="163"/>
      <c r="AT212" s="163"/>
      <c r="AU212" s="163"/>
      <c r="AV212" s="163"/>
      <c r="AW212" s="163"/>
      <c r="AX212" s="163"/>
      <c r="AY212" s="163"/>
      <c r="AZ212" s="163"/>
      <c r="BA212" s="163"/>
      <c r="BB212" s="163"/>
      <c r="BC212" s="163"/>
      <c r="BD212" s="163"/>
      <c r="BE212" s="163"/>
      <c r="BF212" s="163"/>
    </row>
    <row r="213" spans="1:58">
      <c r="A213" s="61" t="s">
        <v>105</v>
      </c>
      <c r="B213" s="52" t="s">
        <v>58</v>
      </c>
      <c r="C213" s="35"/>
      <c r="D213" s="35"/>
      <c r="E213" s="35"/>
      <c r="F213" s="35"/>
      <c r="G213" s="35"/>
      <c r="H213" s="35"/>
      <c r="I213" s="35"/>
      <c r="J213" s="36">
        <v>91808</v>
      </c>
      <c r="K213" s="13">
        <v>56826</v>
      </c>
      <c r="L213" s="13">
        <v>325572</v>
      </c>
      <c r="M213" s="13">
        <v>249148</v>
      </c>
      <c r="N213" s="13">
        <v>167759</v>
      </c>
      <c r="O213" s="13">
        <v>100391</v>
      </c>
      <c r="P213" s="13">
        <v>43680</v>
      </c>
      <c r="Q213" s="13">
        <v>19230</v>
      </c>
      <c r="R213" s="13">
        <v>3176</v>
      </c>
      <c r="S213" s="13">
        <v>93652</v>
      </c>
      <c r="T213" s="13">
        <v>74748</v>
      </c>
      <c r="U213" s="13">
        <v>60270</v>
      </c>
      <c r="V213" s="13">
        <v>13459</v>
      </c>
      <c r="W213" s="13">
        <v>218047</v>
      </c>
      <c r="X213" s="13">
        <v>148458</v>
      </c>
      <c r="Y213" s="13">
        <v>78323</v>
      </c>
      <c r="Z213" s="13">
        <v>6454</v>
      </c>
      <c r="AA213" s="13">
        <v>117617</v>
      </c>
      <c r="AB213" s="13">
        <v>77223</v>
      </c>
      <c r="AC213" s="13">
        <v>52845</v>
      </c>
      <c r="AD213" s="90">
        <v>14727</v>
      </c>
      <c r="AE213" s="90">
        <v>75140</v>
      </c>
      <c r="AF213" s="40">
        <v>52112</v>
      </c>
      <c r="AG213" s="19">
        <v>287557</v>
      </c>
      <c r="AH213" s="19">
        <v>161304</v>
      </c>
      <c r="AI213" s="19">
        <v>48492</v>
      </c>
      <c r="AJ213" s="19">
        <v>11409</v>
      </c>
      <c r="AK213" s="157">
        <v>10746</v>
      </c>
      <c r="AL213" s="211">
        <v>11706</v>
      </c>
      <c r="AM213" s="212">
        <v>12192</v>
      </c>
      <c r="AN213" s="212">
        <v>8073</v>
      </c>
      <c r="AO213" s="236">
        <v>15662</v>
      </c>
      <c r="AP213" s="236">
        <v>12927</v>
      </c>
      <c r="AQ213" s="236">
        <v>13838</v>
      </c>
    </row>
    <row r="214" spans="1:58">
      <c r="A214" s="61" t="s">
        <v>106</v>
      </c>
      <c r="B214" s="52" t="s">
        <v>58</v>
      </c>
      <c r="C214" s="35"/>
      <c r="D214" s="35"/>
      <c r="E214" s="35"/>
      <c r="F214" s="35"/>
      <c r="G214" s="35"/>
      <c r="H214" s="35"/>
      <c r="I214" s="35"/>
      <c r="J214" s="36">
        <v>0</v>
      </c>
      <c r="K214" s="13">
        <v>30321</v>
      </c>
      <c r="L214" s="13">
        <v>66144</v>
      </c>
      <c r="M214" s="13">
        <v>94120</v>
      </c>
      <c r="N214" s="13">
        <v>119669</v>
      </c>
      <c r="O214" s="13">
        <v>137554</v>
      </c>
      <c r="P214" s="13">
        <v>161014</v>
      </c>
      <c r="Q214" s="13">
        <v>187694</v>
      </c>
      <c r="R214" s="13">
        <v>221010</v>
      </c>
      <c r="S214" s="13">
        <v>250636</v>
      </c>
      <c r="T214" s="13">
        <v>276753</v>
      </c>
      <c r="U214" s="13">
        <v>292493</v>
      </c>
      <c r="V214" s="13">
        <v>766265</v>
      </c>
      <c r="W214" s="13">
        <v>787761</v>
      </c>
      <c r="X214" s="13">
        <v>815623</v>
      </c>
      <c r="Y214" s="13">
        <v>803336</v>
      </c>
      <c r="Z214" s="13">
        <v>781934</v>
      </c>
      <c r="AA214" s="13">
        <v>765193</v>
      </c>
      <c r="AB214" s="13">
        <v>770037</v>
      </c>
      <c r="AC214" s="13">
        <v>773521</v>
      </c>
      <c r="AD214" s="90">
        <v>768688</v>
      </c>
      <c r="AE214" s="90">
        <v>748181</v>
      </c>
      <c r="AF214" s="40">
        <v>805558</v>
      </c>
      <c r="AG214" s="19">
        <v>818291</v>
      </c>
      <c r="AH214" s="19">
        <v>826715</v>
      </c>
      <c r="AI214" s="114">
        <v>871997</v>
      </c>
      <c r="AJ214" s="114">
        <v>911676</v>
      </c>
      <c r="AK214" s="157">
        <v>916007</v>
      </c>
      <c r="AL214" s="211">
        <v>1003768</v>
      </c>
      <c r="AM214" s="212">
        <v>1118756</v>
      </c>
      <c r="AN214" s="212">
        <v>1229710</v>
      </c>
      <c r="AO214" s="236">
        <v>1248026</v>
      </c>
      <c r="AP214" s="236">
        <v>1253217</v>
      </c>
      <c r="AQ214" s="214">
        <v>1304294</v>
      </c>
    </row>
    <row r="215" spans="1:58">
      <c r="A215" s="61" t="s">
        <v>147</v>
      </c>
      <c r="B215" s="52" t="s">
        <v>58</v>
      </c>
      <c r="C215" s="35"/>
      <c r="D215" s="35"/>
      <c r="E215" s="35"/>
      <c r="F215" s="35"/>
      <c r="G215" s="35"/>
      <c r="H215" s="35"/>
      <c r="I215" s="35"/>
      <c r="J215" s="36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18750</v>
      </c>
      <c r="P215" s="13">
        <v>12500</v>
      </c>
      <c r="Q215" s="13">
        <v>6250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15588</v>
      </c>
      <c r="AB215" s="13">
        <v>17399</v>
      </c>
      <c r="AC215" s="13">
        <v>0</v>
      </c>
      <c r="AD215" s="90">
        <v>0</v>
      </c>
      <c r="AE215" s="90">
        <v>0</v>
      </c>
      <c r="AF215" s="40">
        <v>0</v>
      </c>
      <c r="AG215" s="19">
        <v>0</v>
      </c>
      <c r="AH215" s="19">
        <v>0</v>
      </c>
      <c r="AI215" s="19">
        <v>0</v>
      </c>
      <c r="AJ215" s="19">
        <v>0</v>
      </c>
      <c r="AK215" s="157">
        <v>0</v>
      </c>
      <c r="AL215" s="211">
        <v>0</v>
      </c>
      <c r="AM215" s="214">
        <v>0</v>
      </c>
      <c r="AN215" s="214">
        <v>0</v>
      </c>
      <c r="AO215" s="214">
        <v>0</v>
      </c>
      <c r="AP215" s="214">
        <v>0</v>
      </c>
      <c r="AQ215" s="236">
        <v>0</v>
      </c>
    </row>
    <row r="216" spans="1:58">
      <c r="A216" s="61" t="s">
        <v>174</v>
      </c>
      <c r="B216" s="52" t="s">
        <v>58</v>
      </c>
      <c r="C216" s="35"/>
      <c r="D216" s="35"/>
      <c r="E216" s="35"/>
      <c r="F216" s="35"/>
      <c r="G216" s="35"/>
      <c r="H216" s="35"/>
      <c r="I216" s="35"/>
      <c r="J216" s="36">
        <v>0</v>
      </c>
      <c r="K216" s="13">
        <v>0</v>
      </c>
      <c r="L216" s="13">
        <v>0</v>
      </c>
      <c r="M216" s="13">
        <v>0</v>
      </c>
      <c r="N216" s="13">
        <v>0</v>
      </c>
      <c r="O216" s="36">
        <v>0</v>
      </c>
      <c r="P216" s="13">
        <v>0</v>
      </c>
      <c r="Q216" s="13">
        <v>0</v>
      </c>
      <c r="R216" s="13">
        <v>0</v>
      </c>
      <c r="S216" s="13">
        <v>0</v>
      </c>
      <c r="T216" s="36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10657</v>
      </c>
      <c r="AB216" s="13">
        <v>5154</v>
      </c>
      <c r="AC216" s="36">
        <v>2399</v>
      </c>
      <c r="AD216" s="90">
        <v>353</v>
      </c>
      <c r="AE216" s="90">
        <v>2598</v>
      </c>
      <c r="AF216" s="40">
        <v>1584</v>
      </c>
      <c r="AG216" s="19">
        <v>2638</v>
      </c>
      <c r="AH216" s="19">
        <v>6388</v>
      </c>
      <c r="AI216" s="19">
        <v>6984</v>
      </c>
      <c r="AJ216" s="19">
        <v>5993</v>
      </c>
      <c r="AK216" s="157">
        <v>4592</v>
      </c>
      <c r="AL216" s="211">
        <v>4772</v>
      </c>
      <c r="AM216" s="212">
        <v>1780</v>
      </c>
      <c r="AN216" s="212">
        <v>2212</v>
      </c>
      <c r="AO216" s="236">
        <v>6871</v>
      </c>
      <c r="AP216" s="236">
        <v>5072</v>
      </c>
      <c r="AQ216" s="236">
        <v>2219</v>
      </c>
    </row>
    <row r="217" spans="1:58">
      <c r="A217" s="51" t="s">
        <v>137</v>
      </c>
      <c r="B217" s="52" t="s">
        <v>58</v>
      </c>
      <c r="C217" s="35"/>
      <c r="D217" s="35"/>
      <c r="E217" s="35"/>
      <c r="F217" s="35"/>
      <c r="G217" s="35"/>
      <c r="H217" s="35"/>
      <c r="I217" s="35"/>
      <c r="J217" s="36">
        <v>0</v>
      </c>
      <c r="K217" s="36">
        <v>88436</v>
      </c>
      <c r="L217" s="36">
        <v>198211</v>
      </c>
      <c r="M217" s="36">
        <v>225605</v>
      </c>
      <c r="N217" s="36">
        <v>270974</v>
      </c>
      <c r="O217" s="36">
        <v>308949</v>
      </c>
      <c r="P217" s="36">
        <v>372665</v>
      </c>
      <c r="Q217" s="36">
        <v>403265</v>
      </c>
      <c r="R217" s="36">
        <v>452874</v>
      </c>
      <c r="S217" s="36">
        <v>521498</v>
      </c>
      <c r="T217" s="36">
        <v>583205</v>
      </c>
      <c r="U217" s="36">
        <v>627628</v>
      </c>
      <c r="V217" s="36">
        <v>222582</v>
      </c>
      <c r="W217" s="36">
        <v>222143</v>
      </c>
      <c r="X217" s="36">
        <v>233003</v>
      </c>
      <c r="Y217" s="36">
        <v>243141</v>
      </c>
      <c r="Z217" s="36">
        <v>229725</v>
      </c>
      <c r="AA217" s="36">
        <v>188419</v>
      </c>
      <c r="AB217" s="36">
        <v>179009</v>
      </c>
      <c r="AC217" s="36">
        <v>204510</v>
      </c>
      <c r="AD217" s="94">
        <v>202835</v>
      </c>
      <c r="AE217" s="94">
        <v>204152</v>
      </c>
      <c r="AF217" s="94">
        <v>222740</v>
      </c>
      <c r="AG217" s="84">
        <v>242418</v>
      </c>
      <c r="AH217" s="84">
        <v>273214</v>
      </c>
      <c r="AI217" s="84">
        <v>321337</v>
      </c>
      <c r="AJ217" s="84">
        <v>337909</v>
      </c>
      <c r="AK217" s="157">
        <v>331449</v>
      </c>
      <c r="AL217" s="205">
        <v>357714</v>
      </c>
      <c r="AM217" s="212">
        <v>414457</v>
      </c>
      <c r="AN217" s="212">
        <v>489855</v>
      </c>
      <c r="AO217" s="236">
        <v>482596</v>
      </c>
      <c r="AP217" s="236">
        <v>509577</v>
      </c>
      <c r="AQ217" s="214">
        <v>520690</v>
      </c>
    </row>
    <row r="218" spans="1:58">
      <c r="A218" s="25" t="s">
        <v>103</v>
      </c>
      <c r="B218" s="52" t="s">
        <v>58</v>
      </c>
      <c r="C218" s="35"/>
      <c r="D218" s="35"/>
      <c r="E218" s="35"/>
      <c r="F218" s="35"/>
      <c r="G218" s="35"/>
      <c r="H218" s="35"/>
      <c r="I218" s="35"/>
      <c r="J218" s="36">
        <v>0</v>
      </c>
      <c r="K218" s="36">
        <v>0</v>
      </c>
      <c r="L218" s="36">
        <v>0</v>
      </c>
      <c r="M218" s="36">
        <v>0</v>
      </c>
      <c r="N218" s="36">
        <v>0</v>
      </c>
      <c r="O218" s="36">
        <v>0</v>
      </c>
      <c r="P218" s="36">
        <v>0</v>
      </c>
      <c r="Q218" s="36">
        <v>0</v>
      </c>
      <c r="R218" s="36">
        <v>0</v>
      </c>
      <c r="S218" s="36">
        <v>0</v>
      </c>
      <c r="T218" s="36">
        <v>0</v>
      </c>
      <c r="U218" s="36">
        <v>0</v>
      </c>
      <c r="V218" s="36">
        <v>0</v>
      </c>
      <c r="W218" s="36">
        <v>0</v>
      </c>
      <c r="X218" s="36">
        <v>6295</v>
      </c>
      <c r="Y218" s="36">
        <v>9954</v>
      </c>
      <c r="Z218" s="36">
        <v>9138</v>
      </c>
      <c r="AA218" s="36">
        <v>2692</v>
      </c>
      <c r="AB218" s="36">
        <v>1876</v>
      </c>
      <c r="AC218" s="13">
        <v>1061</v>
      </c>
      <c r="AD218" s="94">
        <v>246</v>
      </c>
      <c r="AE218" s="94">
        <v>1977</v>
      </c>
      <c r="AF218" s="40">
        <v>0</v>
      </c>
      <c r="AG218" s="19">
        <v>0</v>
      </c>
      <c r="AH218" s="19">
        <v>0</v>
      </c>
      <c r="AI218" s="19">
        <v>0</v>
      </c>
      <c r="AJ218" s="19">
        <v>0</v>
      </c>
      <c r="AK218" s="140">
        <v>0</v>
      </c>
      <c r="AL218" s="205">
        <v>0</v>
      </c>
      <c r="AM218" s="214">
        <v>0</v>
      </c>
      <c r="AN218" s="214">
        <v>0</v>
      </c>
      <c r="AO218" s="214">
        <v>0</v>
      </c>
      <c r="AP218" s="214">
        <v>0</v>
      </c>
      <c r="AQ218" s="214">
        <v>0</v>
      </c>
    </row>
    <row r="219" spans="1:58">
      <c r="A219" s="61" t="s">
        <v>105</v>
      </c>
      <c r="B219" s="52" t="s">
        <v>58</v>
      </c>
      <c r="C219" s="34"/>
      <c r="D219" s="34"/>
      <c r="E219" s="34"/>
      <c r="F219" s="34"/>
      <c r="G219" s="34"/>
      <c r="H219" s="34"/>
      <c r="I219" s="34"/>
      <c r="J219" s="36">
        <v>0</v>
      </c>
      <c r="K219" s="13">
        <v>0</v>
      </c>
      <c r="L219" s="13">
        <v>52533</v>
      </c>
      <c r="M219" s="13">
        <v>16991</v>
      </c>
      <c r="N219" s="13">
        <v>3645</v>
      </c>
      <c r="O219" s="13">
        <v>402</v>
      </c>
      <c r="P219" s="13">
        <v>383</v>
      </c>
      <c r="Q219" s="13">
        <v>382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13">
        <v>0</v>
      </c>
      <c r="AD219" s="90">
        <v>0</v>
      </c>
      <c r="AE219" s="90">
        <v>0</v>
      </c>
      <c r="AF219" s="40">
        <v>0</v>
      </c>
      <c r="AG219" s="19">
        <v>0</v>
      </c>
      <c r="AH219" s="19">
        <v>0</v>
      </c>
      <c r="AI219" s="19">
        <v>0</v>
      </c>
      <c r="AJ219" s="19">
        <v>0</v>
      </c>
      <c r="AK219" s="140">
        <v>0</v>
      </c>
      <c r="AL219" s="205">
        <v>0</v>
      </c>
      <c r="AM219" s="214">
        <v>0</v>
      </c>
      <c r="AN219" s="214">
        <v>0</v>
      </c>
      <c r="AO219" s="214">
        <v>0</v>
      </c>
      <c r="AP219" s="214">
        <v>0</v>
      </c>
      <c r="AQ219" s="40">
        <v>0</v>
      </c>
    </row>
    <row r="220" spans="1:58">
      <c r="A220" s="61" t="s">
        <v>204</v>
      </c>
      <c r="B220" s="52" t="s">
        <v>58</v>
      </c>
      <c r="C220" s="34"/>
      <c r="D220" s="34"/>
      <c r="E220" s="34"/>
      <c r="F220" s="34"/>
      <c r="G220" s="34"/>
      <c r="H220" s="34"/>
      <c r="I220" s="34"/>
      <c r="J220" s="36">
        <v>0</v>
      </c>
      <c r="K220" s="13">
        <v>0</v>
      </c>
      <c r="L220" s="13">
        <v>9</v>
      </c>
      <c r="M220" s="13">
        <v>87</v>
      </c>
      <c r="N220" s="13">
        <v>104</v>
      </c>
      <c r="O220" s="13">
        <v>252</v>
      </c>
      <c r="P220" s="13">
        <v>350</v>
      </c>
      <c r="Q220" s="13">
        <v>396</v>
      </c>
      <c r="R220" s="13">
        <v>464</v>
      </c>
      <c r="S220" s="13">
        <v>663</v>
      </c>
      <c r="T220" s="13">
        <v>856</v>
      </c>
      <c r="U220" s="13">
        <v>1064</v>
      </c>
      <c r="V220" s="13">
        <v>1340</v>
      </c>
      <c r="W220" s="13">
        <v>1527</v>
      </c>
      <c r="X220" s="13">
        <v>1449</v>
      </c>
      <c r="Y220" s="13">
        <v>1281</v>
      </c>
      <c r="Z220" s="13">
        <v>1262</v>
      </c>
      <c r="AA220" s="13">
        <v>1342</v>
      </c>
      <c r="AB220" s="13">
        <v>1357</v>
      </c>
      <c r="AC220" s="13">
        <v>14034</v>
      </c>
      <c r="AD220" s="90">
        <v>14385</v>
      </c>
      <c r="AE220" s="90">
        <v>15774</v>
      </c>
      <c r="AF220" s="40">
        <v>17151</v>
      </c>
      <c r="AG220" s="19">
        <v>19088</v>
      </c>
      <c r="AH220" s="19">
        <v>21114</v>
      </c>
      <c r="AI220" s="19">
        <v>22878</v>
      </c>
      <c r="AJ220" s="19">
        <v>24981</v>
      </c>
      <c r="AK220" s="140">
        <v>26999</v>
      </c>
      <c r="AL220" s="205">
        <v>26987</v>
      </c>
      <c r="AM220" s="161">
        <v>29112</v>
      </c>
      <c r="AN220" s="161">
        <v>28144</v>
      </c>
      <c r="AO220" s="40">
        <v>26386</v>
      </c>
      <c r="AP220" s="40">
        <v>29556</v>
      </c>
      <c r="AQ220" s="237">
        <v>28578</v>
      </c>
    </row>
    <row r="221" spans="1:58">
      <c r="A221" s="61" t="s">
        <v>106</v>
      </c>
      <c r="B221" s="52" t="s">
        <v>58</v>
      </c>
      <c r="C221" s="35"/>
      <c r="D221" s="35"/>
      <c r="E221" s="35"/>
      <c r="F221" s="35"/>
      <c r="G221" s="35"/>
      <c r="H221" s="35"/>
      <c r="I221" s="35"/>
      <c r="J221" s="36">
        <v>0</v>
      </c>
      <c r="K221" s="13">
        <v>88436</v>
      </c>
      <c r="L221" s="13">
        <v>145669</v>
      </c>
      <c r="M221" s="13">
        <v>208527</v>
      </c>
      <c r="N221" s="13">
        <v>267225</v>
      </c>
      <c r="O221" s="13">
        <v>308295</v>
      </c>
      <c r="P221" s="13">
        <v>371932</v>
      </c>
      <c r="Q221" s="13">
        <v>402487</v>
      </c>
      <c r="R221" s="13">
        <v>452410</v>
      </c>
      <c r="S221" s="13">
        <v>520835</v>
      </c>
      <c r="T221" s="13">
        <v>582349</v>
      </c>
      <c r="U221" s="13">
        <v>626564</v>
      </c>
      <c r="V221" s="13">
        <v>221242</v>
      </c>
      <c r="W221" s="13">
        <v>220616</v>
      </c>
      <c r="X221" s="13">
        <v>225259</v>
      </c>
      <c r="Y221" s="13">
        <v>231906</v>
      </c>
      <c r="Z221" s="13">
        <v>219325</v>
      </c>
      <c r="AA221" s="13">
        <v>184385</v>
      </c>
      <c r="AB221" s="13">
        <v>175776</v>
      </c>
      <c r="AC221" s="13">
        <v>189415</v>
      </c>
      <c r="AD221" s="90">
        <v>188204</v>
      </c>
      <c r="AE221" s="90">
        <v>186401</v>
      </c>
      <c r="AF221" s="40">
        <v>205555</v>
      </c>
      <c r="AG221" s="19">
        <v>198154</v>
      </c>
      <c r="AH221" s="19">
        <v>194080</v>
      </c>
      <c r="AI221" s="114">
        <v>218697</v>
      </c>
      <c r="AJ221" s="114">
        <v>217366</v>
      </c>
      <c r="AK221" s="140">
        <v>179582</v>
      </c>
      <c r="AL221" s="205">
        <v>172629</v>
      </c>
      <c r="AM221" s="215">
        <v>218187</v>
      </c>
      <c r="AN221" s="215">
        <v>299618</v>
      </c>
      <c r="AO221" s="237">
        <v>308170</v>
      </c>
      <c r="AP221" s="237">
        <v>322904</v>
      </c>
      <c r="AQ221" s="40">
        <v>335601</v>
      </c>
    </row>
    <row r="222" spans="1:58">
      <c r="A222" s="61" t="s">
        <v>138</v>
      </c>
      <c r="B222" s="52"/>
      <c r="C222" s="35"/>
      <c r="D222" s="35"/>
      <c r="E222" s="35"/>
      <c r="F222" s="35"/>
      <c r="G222" s="35"/>
      <c r="H222" s="35"/>
      <c r="I222" s="35"/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14">
        <v>0</v>
      </c>
      <c r="Q222" s="14">
        <v>0</v>
      </c>
      <c r="R222" s="14">
        <v>0</v>
      </c>
      <c r="S222" s="14">
        <v>0</v>
      </c>
      <c r="T222" s="14">
        <v>0</v>
      </c>
      <c r="U222" s="14">
        <v>0</v>
      </c>
      <c r="V222" s="14">
        <v>0</v>
      </c>
      <c r="W222" s="14">
        <v>0</v>
      </c>
      <c r="X222" s="14">
        <v>0</v>
      </c>
      <c r="Y222" s="14">
        <v>0</v>
      </c>
      <c r="Z222" s="14">
        <v>0</v>
      </c>
      <c r="AA222" s="14">
        <v>0</v>
      </c>
      <c r="AB222" s="14">
        <v>0</v>
      </c>
      <c r="AC222" s="14">
        <v>0</v>
      </c>
      <c r="AD222" s="14">
        <v>0</v>
      </c>
      <c r="AE222" s="14">
        <v>0</v>
      </c>
      <c r="AF222" s="14">
        <v>0</v>
      </c>
      <c r="AG222" s="19">
        <v>25075</v>
      </c>
      <c r="AH222" s="19">
        <v>57920</v>
      </c>
      <c r="AI222" s="19">
        <v>77013</v>
      </c>
      <c r="AJ222" s="19">
        <v>93102</v>
      </c>
      <c r="AK222" s="140">
        <v>122609</v>
      </c>
      <c r="AL222" s="205">
        <v>156135</v>
      </c>
      <c r="AM222" s="161">
        <v>165503</v>
      </c>
      <c r="AN222" s="161">
        <v>160756</v>
      </c>
      <c r="AO222" s="40">
        <v>146894</v>
      </c>
      <c r="AP222" s="40">
        <v>156312</v>
      </c>
      <c r="AQ222" s="40">
        <v>156044</v>
      </c>
    </row>
    <row r="223" spans="1:58">
      <c r="A223" s="61" t="s">
        <v>174</v>
      </c>
      <c r="B223" s="52"/>
      <c r="C223" s="35"/>
      <c r="D223" s="35"/>
      <c r="E223" s="35"/>
      <c r="F223" s="35"/>
      <c r="G223" s="35"/>
      <c r="H223" s="35"/>
      <c r="I223" s="35"/>
      <c r="J223" s="36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90"/>
      <c r="AE223" s="90"/>
      <c r="AF223" s="40">
        <v>34</v>
      </c>
      <c r="AG223" s="19">
        <v>101</v>
      </c>
      <c r="AH223" s="19">
        <v>100</v>
      </c>
      <c r="AI223" s="19">
        <v>2749</v>
      </c>
      <c r="AJ223" s="19">
        <v>2460</v>
      </c>
      <c r="AK223" s="140">
        <v>2259</v>
      </c>
      <c r="AL223" s="205">
        <v>1963</v>
      </c>
      <c r="AM223" s="161">
        <v>1655</v>
      </c>
      <c r="AN223" s="161">
        <v>1337</v>
      </c>
      <c r="AO223" s="40">
        <v>1146</v>
      </c>
      <c r="AP223" s="40">
        <v>805</v>
      </c>
      <c r="AQ223" s="236">
        <v>467</v>
      </c>
    </row>
    <row r="224" spans="1:58">
      <c r="A224" s="51" t="s">
        <v>148</v>
      </c>
      <c r="B224" s="52" t="s">
        <v>58</v>
      </c>
      <c r="C224" s="35"/>
      <c r="D224" s="35"/>
      <c r="E224" s="35"/>
      <c r="F224" s="35"/>
      <c r="G224" s="35"/>
      <c r="H224" s="35"/>
      <c r="I224" s="35"/>
      <c r="J224" s="36">
        <v>0.1</v>
      </c>
      <c r="K224" s="13">
        <v>29973.1</v>
      </c>
      <c r="L224" s="13">
        <v>1175083</v>
      </c>
      <c r="M224" s="13">
        <v>1201140</v>
      </c>
      <c r="N224" s="13">
        <v>1329056</v>
      </c>
      <c r="O224" s="13">
        <v>1407731</v>
      </c>
      <c r="P224" s="13">
        <v>1332071</v>
      </c>
      <c r="Q224" s="13">
        <v>393844</v>
      </c>
      <c r="R224" s="13">
        <v>406037</v>
      </c>
      <c r="S224" s="13">
        <v>481183</v>
      </c>
      <c r="T224" s="13">
        <v>364878</v>
      </c>
      <c r="U224" s="13">
        <v>463848</v>
      </c>
      <c r="V224" s="13">
        <v>487940</v>
      </c>
      <c r="W224" s="13">
        <v>609836</v>
      </c>
      <c r="X224" s="13">
        <v>467112</v>
      </c>
      <c r="Y224" s="13">
        <v>593409</v>
      </c>
      <c r="Z224" s="13">
        <v>635347</v>
      </c>
      <c r="AA224" s="13">
        <v>393103</v>
      </c>
      <c r="AB224" s="13">
        <v>524731</v>
      </c>
      <c r="AC224" s="13">
        <v>853802</v>
      </c>
      <c r="AD224" s="90">
        <v>871719</v>
      </c>
      <c r="AE224" s="90">
        <v>1013938</v>
      </c>
      <c r="AF224" s="75">
        <v>778397</v>
      </c>
      <c r="AG224" s="111">
        <v>991057</v>
      </c>
      <c r="AH224" s="111">
        <v>1014230</v>
      </c>
      <c r="AI224" s="111">
        <v>1139849</v>
      </c>
      <c r="AJ224" s="111">
        <v>1011870</v>
      </c>
      <c r="AK224" s="140">
        <v>1161932</v>
      </c>
      <c r="AL224" s="144">
        <v>1205335</v>
      </c>
      <c r="AM224" s="212">
        <v>1261974</v>
      </c>
      <c r="AN224" s="212">
        <v>1261847</v>
      </c>
      <c r="AO224" s="236">
        <v>1312822</v>
      </c>
      <c r="AP224" s="236">
        <v>1350328</v>
      </c>
      <c r="AQ224" s="236">
        <v>898402</v>
      </c>
    </row>
    <row r="225" spans="1:43">
      <c r="A225" s="61" t="s">
        <v>117</v>
      </c>
      <c r="B225" s="52" t="s">
        <v>58</v>
      </c>
      <c r="C225" s="26"/>
      <c r="D225" s="26"/>
      <c r="E225" s="26"/>
      <c r="F225" s="26"/>
      <c r="G225" s="26"/>
      <c r="H225" s="26"/>
      <c r="I225" s="26"/>
      <c r="J225" s="36">
        <v>0.1</v>
      </c>
      <c r="K225" s="36">
        <v>0.1</v>
      </c>
      <c r="L225" s="13">
        <v>1132174</v>
      </c>
      <c r="M225" s="13">
        <v>1132174</v>
      </c>
      <c r="N225" s="13">
        <v>1132174</v>
      </c>
      <c r="O225" s="13">
        <v>1132174</v>
      </c>
      <c r="P225" s="13">
        <v>1136663</v>
      </c>
      <c r="Q225" s="13">
        <v>137996</v>
      </c>
      <c r="R225" s="13">
        <v>137996</v>
      </c>
      <c r="S225" s="13">
        <v>142948</v>
      </c>
      <c r="T225" s="13">
        <v>146162</v>
      </c>
      <c r="U225" s="13">
        <v>146164</v>
      </c>
      <c r="V225" s="13">
        <v>146164</v>
      </c>
      <c r="W225" s="13">
        <v>178515</v>
      </c>
      <c r="X225" s="13">
        <v>178554</v>
      </c>
      <c r="Y225" s="13">
        <v>181641</v>
      </c>
      <c r="Z225" s="13">
        <v>181822</v>
      </c>
      <c r="AA225" s="13">
        <v>185606</v>
      </c>
      <c r="AB225" s="13">
        <v>185606</v>
      </c>
      <c r="AC225" s="13">
        <v>43104</v>
      </c>
      <c r="AD225" s="75">
        <v>43104</v>
      </c>
      <c r="AE225" s="75">
        <v>44874</v>
      </c>
      <c r="AF225" s="40">
        <v>44874</v>
      </c>
      <c r="AG225" s="19">
        <v>44874</v>
      </c>
      <c r="AH225" s="19">
        <v>43767</v>
      </c>
      <c r="AI225" s="114">
        <v>254610</v>
      </c>
      <c r="AJ225" s="114">
        <v>254610</v>
      </c>
      <c r="AK225" s="159">
        <v>254610</v>
      </c>
      <c r="AL225" s="144">
        <v>254610</v>
      </c>
      <c r="AM225" s="212">
        <v>254610</v>
      </c>
      <c r="AN225" s="212">
        <v>254610</v>
      </c>
      <c r="AO225" s="236">
        <v>254610</v>
      </c>
      <c r="AP225" s="236">
        <v>254610</v>
      </c>
      <c r="AQ225" s="230">
        <v>254610</v>
      </c>
    </row>
    <row r="226" spans="1:43">
      <c r="A226" s="72" t="s">
        <v>158</v>
      </c>
      <c r="B226" s="52" t="s">
        <v>58</v>
      </c>
      <c r="C226" s="26"/>
      <c r="D226" s="26"/>
      <c r="E226" s="26"/>
      <c r="F226" s="26"/>
      <c r="G226" s="26"/>
      <c r="H226" s="26"/>
      <c r="I226" s="26"/>
      <c r="J226" s="36">
        <v>0</v>
      </c>
      <c r="K226" s="36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2950</v>
      </c>
      <c r="Y226" s="13">
        <v>0</v>
      </c>
      <c r="Z226" s="13">
        <v>0</v>
      </c>
      <c r="AA226" s="13">
        <v>0</v>
      </c>
      <c r="AB226" s="13">
        <v>0</v>
      </c>
      <c r="AC226" s="13">
        <v>0</v>
      </c>
      <c r="AD226" s="90">
        <v>0</v>
      </c>
      <c r="AE226" s="90">
        <v>0</v>
      </c>
      <c r="AF226" s="40">
        <v>0</v>
      </c>
      <c r="AG226" s="19">
        <v>0</v>
      </c>
      <c r="AH226" s="19">
        <v>0</v>
      </c>
      <c r="AI226" s="19">
        <v>0</v>
      </c>
      <c r="AJ226" s="19">
        <v>0</v>
      </c>
      <c r="AK226" s="155" t="s">
        <v>188</v>
      </c>
      <c r="AL226" s="207" t="s">
        <v>188</v>
      </c>
      <c r="AM226" s="208" t="s">
        <v>188</v>
      </c>
      <c r="AN226" s="214">
        <v>0</v>
      </c>
      <c r="AO226" s="208" t="s">
        <v>188</v>
      </c>
      <c r="AP226" s="230" t="s">
        <v>188</v>
      </c>
      <c r="AQ226" s="208">
        <v>0</v>
      </c>
    </row>
    <row r="227" spans="1:43">
      <c r="A227" s="61" t="s">
        <v>149</v>
      </c>
      <c r="B227" s="52" t="s">
        <v>58</v>
      </c>
      <c r="C227" s="34"/>
      <c r="D227" s="34"/>
      <c r="E227" s="34"/>
      <c r="F227" s="34"/>
      <c r="G227" s="34"/>
      <c r="H227" s="34"/>
      <c r="I227" s="34"/>
      <c r="J227" s="36">
        <v>0</v>
      </c>
      <c r="K227" s="13">
        <v>0</v>
      </c>
      <c r="L227" s="13">
        <v>-36221</v>
      </c>
      <c r="M227" s="13">
        <v>-36286</v>
      </c>
      <c r="N227" s="13">
        <v>-36402</v>
      </c>
      <c r="O227" s="13">
        <v>-36402</v>
      </c>
      <c r="P227" s="13">
        <v>-36402</v>
      </c>
      <c r="Q227" s="13">
        <v>-36402</v>
      </c>
      <c r="R227" s="13">
        <v>-36402</v>
      </c>
      <c r="S227" s="13">
        <v>-36402</v>
      </c>
      <c r="T227" s="13">
        <v>-36402</v>
      </c>
      <c r="U227" s="13">
        <v>-36402</v>
      </c>
      <c r="V227" s="13">
        <v>-36402</v>
      </c>
      <c r="W227" s="13">
        <v>-36402</v>
      </c>
      <c r="X227" s="13">
        <v>-36402</v>
      </c>
      <c r="Y227" s="13">
        <v>-36402</v>
      </c>
      <c r="Z227" s="13">
        <v>-36402</v>
      </c>
      <c r="AA227" s="13">
        <v>-36402</v>
      </c>
      <c r="AB227" s="13">
        <v>-36402</v>
      </c>
      <c r="AC227" s="13">
        <v>-1344</v>
      </c>
      <c r="AD227" s="90">
        <v>-1107</v>
      </c>
      <c r="AE227" s="90">
        <v>-1107</v>
      </c>
      <c r="AF227" s="40">
        <v>-1107</v>
      </c>
      <c r="AG227" s="19">
        <v>-1107</v>
      </c>
      <c r="AH227" s="19">
        <v>0</v>
      </c>
      <c r="AI227" s="19">
        <v>0</v>
      </c>
      <c r="AJ227" s="19">
        <v>0</v>
      </c>
      <c r="AK227" s="155" t="s">
        <v>188</v>
      </c>
      <c r="AL227" s="207" t="s">
        <v>188</v>
      </c>
      <c r="AM227" s="208" t="s">
        <v>188</v>
      </c>
      <c r="AN227" s="214">
        <v>0</v>
      </c>
      <c r="AO227" s="208" t="s">
        <v>188</v>
      </c>
      <c r="AP227" s="208" t="s">
        <v>188</v>
      </c>
      <c r="AQ227" s="230">
        <v>0</v>
      </c>
    </row>
    <row r="228" spans="1:43">
      <c r="A228" s="61" t="s">
        <v>150</v>
      </c>
      <c r="B228" s="52" t="s">
        <v>58</v>
      </c>
      <c r="C228" s="34"/>
      <c r="D228" s="34"/>
      <c r="E228" s="34"/>
      <c r="F228" s="34"/>
      <c r="G228" s="34"/>
      <c r="H228" s="34"/>
      <c r="I228" s="34"/>
      <c r="J228" s="36">
        <v>0</v>
      </c>
      <c r="K228" s="13">
        <v>0</v>
      </c>
      <c r="L228" s="13">
        <v>0</v>
      </c>
      <c r="M228" s="13">
        <v>0</v>
      </c>
      <c r="N228" s="13">
        <v>72942</v>
      </c>
      <c r="O228" s="13">
        <v>72942</v>
      </c>
      <c r="P228" s="13">
        <v>72942</v>
      </c>
      <c r="Q228" s="13">
        <v>72942</v>
      </c>
      <c r="R228" s="13">
        <v>72942</v>
      </c>
      <c r="S228" s="13">
        <v>72942</v>
      </c>
      <c r="T228" s="13">
        <v>72942</v>
      </c>
      <c r="U228" s="13">
        <v>72942</v>
      </c>
      <c r="V228" s="13">
        <v>72942</v>
      </c>
      <c r="W228" s="13">
        <v>43765</v>
      </c>
      <c r="X228" s="13">
        <v>43765</v>
      </c>
      <c r="Y228" s="13">
        <v>43765</v>
      </c>
      <c r="Z228" s="13">
        <v>43765</v>
      </c>
      <c r="AA228" s="13">
        <v>43765</v>
      </c>
      <c r="AB228" s="13">
        <v>43765</v>
      </c>
      <c r="AC228" s="13">
        <v>481628</v>
      </c>
      <c r="AD228" s="90">
        <v>481628</v>
      </c>
      <c r="AE228" s="90">
        <v>481628</v>
      </c>
      <c r="AF228" s="40">
        <v>481628</v>
      </c>
      <c r="AG228" s="19">
        <v>481628</v>
      </c>
      <c r="AH228" s="19">
        <v>481628</v>
      </c>
      <c r="AI228" s="19">
        <v>271628</v>
      </c>
      <c r="AJ228" s="19">
        <v>271628</v>
      </c>
      <c r="AK228" s="159">
        <v>271628</v>
      </c>
      <c r="AL228" s="216">
        <v>271628</v>
      </c>
      <c r="AM228" s="208">
        <v>277018</v>
      </c>
      <c r="AN228" s="208">
        <v>277615</v>
      </c>
      <c r="AO228" s="230">
        <v>278213</v>
      </c>
      <c r="AP228" s="230">
        <v>278809</v>
      </c>
      <c r="AQ228" s="220">
        <v>279145</v>
      </c>
    </row>
    <row r="229" spans="1:43">
      <c r="A229" s="61" t="s">
        <v>151</v>
      </c>
      <c r="B229" s="52" t="s">
        <v>58</v>
      </c>
      <c r="C229" s="34"/>
      <c r="D229" s="34"/>
      <c r="E229" s="34"/>
      <c r="F229" s="34"/>
      <c r="G229" s="34"/>
      <c r="H229" s="34"/>
      <c r="I229" s="34"/>
      <c r="J229" s="36">
        <v>0</v>
      </c>
      <c r="K229" s="13">
        <v>0</v>
      </c>
      <c r="L229" s="13">
        <v>0</v>
      </c>
      <c r="M229" s="13">
        <v>0</v>
      </c>
      <c r="N229" s="13">
        <v>10392</v>
      </c>
      <c r="O229" s="13">
        <v>10392</v>
      </c>
      <c r="P229" s="13">
        <v>10392</v>
      </c>
      <c r="Q229" s="13">
        <v>10392</v>
      </c>
      <c r="R229" s="13">
        <v>24589</v>
      </c>
      <c r="S229" s="13">
        <v>24589</v>
      </c>
      <c r="T229" s="13">
        <v>24589</v>
      </c>
      <c r="U229" s="13">
        <v>24589</v>
      </c>
      <c r="V229" s="13">
        <v>29233</v>
      </c>
      <c r="W229" s="13">
        <v>29233</v>
      </c>
      <c r="X229" s="13">
        <v>29233</v>
      </c>
      <c r="Y229" s="13">
        <v>29233</v>
      </c>
      <c r="Z229" s="13">
        <v>36364</v>
      </c>
      <c r="AA229" s="13">
        <v>36364</v>
      </c>
      <c r="AB229" s="13">
        <v>36364</v>
      </c>
      <c r="AC229" s="13">
        <v>0</v>
      </c>
      <c r="AD229" s="90">
        <v>8621</v>
      </c>
      <c r="AE229" s="90">
        <v>8621</v>
      </c>
      <c r="AF229" s="40">
        <v>8621</v>
      </c>
      <c r="AG229" s="19">
        <v>8621</v>
      </c>
      <c r="AH229" s="19">
        <v>202703</v>
      </c>
      <c r="AI229" s="114">
        <v>202703</v>
      </c>
      <c r="AJ229" s="114">
        <v>202703</v>
      </c>
      <c r="AK229" s="159">
        <v>202703</v>
      </c>
      <c r="AL229" s="208">
        <v>472743</v>
      </c>
      <c r="AM229" s="217">
        <v>472743</v>
      </c>
      <c r="AN229" s="220">
        <v>674243</v>
      </c>
      <c r="AO229" s="220">
        <v>674243</v>
      </c>
      <c r="AP229" s="220">
        <v>816254</v>
      </c>
      <c r="AQ229" s="220">
        <v>316254</v>
      </c>
    </row>
    <row r="230" spans="1:43">
      <c r="A230" s="61" t="s">
        <v>152</v>
      </c>
      <c r="B230" s="52" t="s">
        <v>58</v>
      </c>
      <c r="C230" s="34"/>
      <c r="D230" s="34"/>
      <c r="E230" s="34"/>
      <c r="F230" s="34"/>
      <c r="G230" s="34"/>
      <c r="H230" s="34"/>
      <c r="I230" s="34"/>
      <c r="J230" s="36">
        <v>0</v>
      </c>
      <c r="K230" s="13">
        <v>0</v>
      </c>
      <c r="L230" s="13">
        <v>0</v>
      </c>
      <c r="M230" s="13">
        <v>0</v>
      </c>
      <c r="N230" s="13">
        <v>148102</v>
      </c>
      <c r="O230" s="13">
        <v>148102</v>
      </c>
      <c r="P230" s="13">
        <v>0</v>
      </c>
      <c r="Q230" s="13">
        <v>0</v>
      </c>
      <c r="R230" s="13">
        <v>202307</v>
      </c>
      <c r="S230" s="13">
        <v>202307</v>
      </c>
      <c r="T230" s="13">
        <v>0</v>
      </c>
      <c r="U230" s="13">
        <v>0</v>
      </c>
      <c r="V230" s="13">
        <v>269574</v>
      </c>
      <c r="W230" s="13">
        <v>269574</v>
      </c>
      <c r="X230" s="13">
        <v>0</v>
      </c>
      <c r="Y230" s="13">
        <v>0</v>
      </c>
      <c r="Z230" s="13">
        <v>402508</v>
      </c>
      <c r="AA230" s="13">
        <v>0</v>
      </c>
      <c r="AB230" s="13">
        <v>0</v>
      </c>
      <c r="AC230" s="13">
        <v>0</v>
      </c>
      <c r="AD230" s="90">
        <v>339301</v>
      </c>
      <c r="AE230" s="90">
        <v>339301</v>
      </c>
      <c r="AF230" s="40">
        <v>0</v>
      </c>
      <c r="AG230" s="19">
        <v>0</v>
      </c>
      <c r="AH230" s="19">
        <v>284471</v>
      </c>
      <c r="AI230" s="114">
        <v>284471</v>
      </c>
      <c r="AJ230" s="114">
        <v>0</v>
      </c>
      <c r="AK230" s="155" t="s">
        <v>188</v>
      </c>
      <c r="AL230" s="211">
        <v>201500</v>
      </c>
      <c r="AM230" s="217">
        <v>201500</v>
      </c>
      <c r="AN230" s="214">
        <v>0</v>
      </c>
      <c r="AO230" s="220" t="s">
        <v>188</v>
      </c>
      <c r="AP230" s="220" t="s">
        <v>188</v>
      </c>
      <c r="AQ230" s="220">
        <v>0</v>
      </c>
    </row>
    <row r="231" spans="1:43">
      <c r="A231" s="61" t="s">
        <v>90</v>
      </c>
      <c r="B231" s="52" t="s">
        <v>58</v>
      </c>
      <c r="C231" s="26"/>
      <c r="D231" s="26"/>
      <c r="E231" s="26"/>
      <c r="F231" s="26"/>
      <c r="G231" s="26"/>
      <c r="H231" s="26"/>
      <c r="I231" s="26"/>
      <c r="J231" s="36">
        <v>0</v>
      </c>
      <c r="K231" s="13">
        <v>144</v>
      </c>
      <c r="L231" s="13">
        <v>991</v>
      </c>
      <c r="M231" s="13">
        <v>1201</v>
      </c>
      <c r="N231" s="13">
        <v>1848</v>
      </c>
      <c r="O231" s="13">
        <v>2210</v>
      </c>
      <c r="P231" s="13">
        <v>3008</v>
      </c>
      <c r="Q231" s="13">
        <v>3807</v>
      </c>
      <c r="R231" s="13">
        <v>4605</v>
      </c>
      <c r="S231" s="13">
        <v>5204</v>
      </c>
      <c r="T231" s="13">
        <v>5612</v>
      </c>
      <c r="U231" s="13">
        <v>6021</v>
      </c>
      <c r="V231" s="13">
        <v>6429</v>
      </c>
      <c r="W231" s="13">
        <v>6799</v>
      </c>
      <c r="X231" s="13">
        <v>7074</v>
      </c>
      <c r="Y231" s="13">
        <v>7349</v>
      </c>
      <c r="Z231" s="13">
        <v>7290</v>
      </c>
      <c r="AA231" s="13">
        <v>7440</v>
      </c>
      <c r="AB231" s="13">
        <v>7526</v>
      </c>
      <c r="AC231" s="13">
        <v>86</v>
      </c>
      <c r="AD231" s="90">
        <v>172</v>
      </c>
      <c r="AE231" s="90">
        <v>258</v>
      </c>
      <c r="AF231" s="40">
        <v>296</v>
      </c>
      <c r="AG231" s="19">
        <v>850</v>
      </c>
      <c r="AH231" s="19">
        <v>1661</v>
      </c>
      <c r="AI231" s="114">
        <v>2472</v>
      </c>
      <c r="AJ231" s="114">
        <v>3246</v>
      </c>
      <c r="AK231" s="157">
        <v>4018</v>
      </c>
      <c r="AL231" s="205">
        <v>4792</v>
      </c>
      <c r="AM231" s="217" t="s">
        <v>188</v>
      </c>
      <c r="AN231" s="214">
        <v>0</v>
      </c>
      <c r="AO231" s="220" t="s">
        <v>188</v>
      </c>
      <c r="AP231" s="220" t="s">
        <v>188</v>
      </c>
      <c r="AQ231" s="220">
        <v>0</v>
      </c>
    </row>
    <row r="232" spans="1:43">
      <c r="A232" s="61" t="s">
        <v>153</v>
      </c>
      <c r="B232" s="52" t="s">
        <v>58</v>
      </c>
      <c r="C232" s="26"/>
      <c r="D232" s="26"/>
      <c r="E232" s="26"/>
      <c r="F232" s="26"/>
      <c r="G232" s="26"/>
      <c r="H232" s="26"/>
      <c r="I232" s="26"/>
      <c r="J232" s="36">
        <v>0</v>
      </c>
      <c r="K232" s="13">
        <v>29829</v>
      </c>
      <c r="L232" s="13">
        <v>78139</v>
      </c>
      <c r="M232" s="13">
        <v>104051</v>
      </c>
      <c r="N232" s="13">
        <v>0</v>
      </c>
      <c r="O232" s="13">
        <v>78313</v>
      </c>
      <c r="P232" s="13">
        <v>142423</v>
      </c>
      <c r="Q232" s="13">
        <v>202064</v>
      </c>
      <c r="R232" s="13">
        <v>0</v>
      </c>
      <c r="S232" s="13">
        <v>69595</v>
      </c>
      <c r="T232" s="13">
        <v>151975</v>
      </c>
      <c r="U232" s="13">
        <v>250534</v>
      </c>
      <c r="V232" s="13">
        <v>0</v>
      </c>
      <c r="W232" s="13">
        <v>118352</v>
      </c>
      <c r="X232" s="13">
        <v>241938</v>
      </c>
      <c r="Y232" s="13">
        <v>367823</v>
      </c>
      <c r="Z232" s="13">
        <v>0</v>
      </c>
      <c r="AA232" s="13">
        <v>156330</v>
      </c>
      <c r="AB232" s="13">
        <v>287872</v>
      </c>
      <c r="AC232" s="13">
        <v>330328</v>
      </c>
      <c r="AD232" s="90">
        <v>0</v>
      </c>
      <c r="AE232" s="90">
        <v>140363</v>
      </c>
      <c r="AF232" s="40">
        <v>244085</v>
      </c>
      <c r="AG232" s="19">
        <v>456191</v>
      </c>
      <c r="AH232" s="19">
        <v>0</v>
      </c>
      <c r="AI232" s="19">
        <v>123965</v>
      </c>
      <c r="AJ232" s="19">
        <v>279683</v>
      </c>
      <c r="AK232" s="140">
        <v>429241</v>
      </c>
      <c r="AL232" s="207" t="s">
        <v>188</v>
      </c>
      <c r="AM232" s="221">
        <v>56252</v>
      </c>
      <c r="AN232" s="214">
        <v>55902</v>
      </c>
      <c r="AO232" s="220">
        <v>106134</v>
      </c>
      <c r="AP232" s="220" t="s">
        <v>188</v>
      </c>
      <c r="AQ232" s="220">
        <v>47707</v>
      </c>
    </row>
    <row r="233" spans="1:43">
      <c r="A233" s="60" t="s">
        <v>154</v>
      </c>
      <c r="B233" s="48" t="s">
        <v>58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3045</v>
      </c>
      <c r="Q233" s="13">
        <v>3045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13">
        <v>0</v>
      </c>
      <c r="AD233" s="90">
        <v>0</v>
      </c>
      <c r="AE233" s="90">
        <v>0</v>
      </c>
      <c r="AF233" s="40">
        <v>0</v>
      </c>
      <c r="AG233" s="19">
        <v>0</v>
      </c>
      <c r="AH233" s="19">
        <v>0</v>
      </c>
      <c r="AI233" s="19">
        <v>0</v>
      </c>
      <c r="AJ233" s="19">
        <v>0</v>
      </c>
      <c r="AK233" s="155" t="s">
        <v>188</v>
      </c>
      <c r="AL233" s="207" t="s">
        <v>188</v>
      </c>
      <c r="AM233" s="218" t="s">
        <v>188</v>
      </c>
      <c r="AN233" s="214">
        <v>0</v>
      </c>
      <c r="AO233" s="220" t="s">
        <v>188</v>
      </c>
      <c r="AP233" s="220" t="s">
        <v>188</v>
      </c>
      <c r="AQ233" s="181">
        <v>0</v>
      </c>
    </row>
    <row r="234" spans="1:43" s="34" customFormat="1">
      <c r="A234" s="190" t="s">
        <v>211</v>
      </c>
      <c r="B234" s="48" t="s">
        <v>58</v>
      </c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AG234" s="40"/>
      <c r="AK234" s="36">
        <v>-268</v>
      </c>
      <c r="AL234" s="219">
        <v>62</v>
      </c>
      <c r="AM234" s="188">
        <v>-149</v>
      </c>
      <c r="AN234" s="188">
        <v>-523</v>
      </c>
      <c r="AO234" s="181">
        <v>-378</v>
      </c>
      <c r="AP234" s="181">
        <v>655</v>
      </c>
      <c r="AQ234" s="181">
        <v>686</v>
      </c>
    </row>
    <row r="235" spans="1:43">
      <c r="AM235" s="181"/>
      <c r="AN235" s="181"/>
      <c r="AO235" s="181"/>
      <c r="AP235" s="181"/>
    </row>
  </sheetData>
  <phoneticPr fontId="268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AI175:AJ175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EF9AD7A97A114E82B6C4FE2B96F09E" ma:contentTypeVersion="12" ma:contentTypeDescription="Crie um novo documento." ma:contentTypeScope="" ma:versionID="f26c70a435de4817139db256c860858f">
  <xsd:schema xmlns:xsd="http://www.w3.org/2001/XMLSchema" xmlns:xs="http://www.w3.org/2001/XMLSchema" xmlns:p="http://schemas.microsoft.com/office/2006/metadata/properties" xmlns:ns2="f63b5019-fdb0-4516-8d48-8c6a7bdb0f24" xmlns:ns3="e82749e7-7b0e-4498-9ead-94b1bb5c5f13" targetNamespace="http://schemas.microsoft.com/office/2006/metadata/properties" ma:root="true" ma:fieldsID="a655491b392b54f95b58625fa9d92b8f" ns2:_="" ns3:_="">
    <xsd:import namespace="f63b5019-fdb0-4516-8d48-8c6a7bdb0f24"/>
    <xsd:import namespace="e82749e7-7b0e-4498-9ead-94b1bb5c5f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3b5019-fdb0-4516-8d48-8c6a7bdb0f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749e7-7b0e-4498-9ead-94b1bb5c5f1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34E1B8-2984-45CC-8D21-386CF855E7B0}">
  <ds:schemaRefs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63b5019-fdb0-4516-8d48-8c6a7bdb0f24"/>
  </ds:schemaRefs>
</ds:datastoreItem>
</file>

<file path=customXml/itemProps2.xml><?xml version="1.0" encoding="utf-8"?>
<ds:datastoreItem xmlns:ds="http://schemas.openxmlformats.org/officeDocument/2006/customXml" ds:itemID="{4E6459C4-62E9-4D72-9056-10D9CFF080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3b5019-fdb0-4516-8d48-8c6a7bdb0f24"/>
    <ds:schemaRef ds:uri="e82749e7-7b0e-4498-9ead-94b1bb5c5f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DF311D-A21F-4103-8D95-EF194DAA91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English|Data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2015-11-03T23:18:52Z</dcterms:created>
  <dcterms:modified xsi:type="dcterms:W3CDTF">2021-04-26T23:39:56Z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0x010100C8EF9AD7A97A114E82B6C4FE2B96F09E</vt:lpwstr>
  </property>
  <property fmtid="{D5CDD505-2E9C-101B-9397-08002B2CF9AE}" pid="3" name="AuthorIds_UIVersion_1536">
    <vt:lpwstr>261</vt:lpwstr>
  </property>
</Properties>
</file>