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/>
  <mc:AlternateContent xmlns:mc="http://schemas.openxmlformats.org/markup-compatibility/2006">
    <mc:Choice Requires="x15">
      <x15ac:absPath xmlns:x15ac="http://schemas.microsoft.com/office/spreadsheetml/2010/11/ac" url="P:\trilhaauditoria\URI - Elaboração\Base de Informações\Séries Históricas\2025\1T25\"/>
    </mc:Choice>
  </mc:AlternateContent>
  <xr:revisionPtr revIDLastSave="0" documentId="13_ncr:1_{357D4CA6-62CB-4FAA-AA9A-64517801D7E7}" xr6:coauthVersionLast="47" xr6:coauthVersionMax="47" xr10:uidLastSave="{00000000-0000-0000-0000-000000000000}"/>
  <bookViews>
    <workbookView xWindow="-120" yWindow="-120" windowWidth="29040" windowHeight="15720" tabRatio="900" firstSheet="17" activeTab="26" xr2:uid="{7F2F63DC-5636-4BB3-8512-9F5F0519F241}"/>
  </bookViews>
  <sheets>
    <sheet name="Opções" sheetId="418" state="veryHidden" r:id="rId1"/>
    <sheet name="Índice" sheetId="487" r:id="rId2"/>
    <sheet name="BP - Ativo" sheetId="465" r:id="rId3"/>
    <sheet name="BP - Passivo" sheetId="466" r:id="rId4"/>
    <sheet name="DRE com Realocações" sheetId="467" r:id="rId5"/>
    <sheet name="DRE Societária" sheetId="468" r:id="rId6"/>
    <sheet name="Itens Extraordinários" sheetId="479" r:id="rId7"/>
    <sheet name="Efeitos no PL" sheetId="446" r:id="rId8"/>
    <sheet name="OFD" sheetId="439" r:id="rId9"/>
    <sheet name="Crédito Tributário" sheetId="386" r:id="rId10"/>
    <sheet name="Cobertura de Crédito" sheetId="469" r:id="rId11"/>
    <sheet name="Carteiras por Estágio" sheetId="470" r:id="rId12"/>
    <sheet name="Carteira Agro" sheetId="473" r:id="rId13"/>
    <sheet name="Equalização - Agro" sheetId="474" r:id="rId14"/>
    <sheet name="Compulsório" sheetId="411" r:id="rId15"/>
    <sheet name="Agro-Inad" sheetId="459" r:id="rId16"/>
    <sheet name="Índices de Atraso" sheetId="385" r:id="rId17"/>
    <sheet name="Crédito PJ Macrossetor" sheetId="372" r:id="rId18"/>
    <sheet name="Crédito - Concentração" sheetId="416" r:id="rId19"/>
    <sheet name="Carteira de Crédito" sheetId="366" r:id="rId20"/>
    <sheet name="Carteira de Crédito PF" sheetId="367" r:id="rId21"/>
    <sheet name="Crédito PJ" sheetId="368" r:id="rId22"/>
    <sheet name="Ativos e Passivos de Juros" sheetId="464" r:id="rId23"/>
    <sheet name="Margem Financeira" sheetId="478" r:id="rId24"/>
    <sheet name="Margem Líquida" sheetId="429" r:id="rId25"/>
    <sheet name="Margem Gerencial" sheetId="428" r:id="rId26"/>
    <sheet name="Fontes e Usos" sheetId="486" r:id="rId27"/>
    <sheet name="Captações no Exterior" sheetId="414" r:id="rId28"/>
    <sheet name="Bis III" sheetId="488" r:id="rId29"/>
    <sheet name="Liquidez" sheetId="436" r:id="rId30"/>
    <sheet name="Despesas Administrativas" sheetId="477" r:id="rId31"/>
    <sheet name="Desempenho e Eficiência" sheetId="472" r:id="rId32"/>
    <sheet name="RPS" sheetId="396" r:id="rId33"/>
    <sheet name="Dados Estruturais" sheetId="409" r:id="rId34"/>
    <sheet name="Ratings" sheetId="410" r:id="rId35"/>
    <sheet name="Part. Índices - Brasil" sheetId="441" r:id="rId36"/>
    <sheet name="Participação Mercado" sheetId="438" r:id="rId37"/>
    <sheet name="Múltiplos Mercado" sheetId="406" r:id="rId38"/>
    <sheet name="Acionistas" sheetId="475" r:id="rId39"/>
    <sheet name="Banco Patagonia" sheetId="445" r:id="rId40"/>
    <sheet name="Cartões" sheetId="400" r:id="rId41"/>
    <sheet name="Ativos - Contábil" sheetId="432" r:id="rId42"/>
    <sheet name="Passivos - Contábil" sheetId="433" r:id="rId43"/>
    <sheet name="DRE - Contábil" sheetId="392" r:id="rId44"/>
    <sheet name="DRE - Realocações" sheetId="393" r:id="rId45"/>
    <sheet name="DRE - Realoc IE" sheetId="424" r:id="rId46"/>
    <sheet name="MFB" sheetId="426" r:id="rId47"/>
    <sheet name="MFB Clientes e Mercado" sheetId="463" r:id="rId48"/>
    <sheet name="MFB - Abertura" sheetId="427" r:id="rId49"/>
    <sheet name="Aplicações e Captações" sheetId="391" r:id="rId50"/>
    <sheet name="TVMs - Resultado" sheetId="394" r:id="rId51"/>
    <sheet name="Desp. Pessoal" sheetId="397" r:id="rId52"/>
    <sheet name="Crédito Agro" sheetId="370" r:id="rId53"/>
    <sheet name="Agro-Destinação" sheetId="452" r:id="rId54"/>
    <sheet name="Agro-Item" sheetId="453" r:id="rId55"/>
    <sheet name="Agro-Porte" sheetId="454" r:id="rId56"/>
    <sheet name="Agro-Fonte" sheetId="456" r:id="rId57"/>
    <sheet name="Agro-Equalização" sheetId="457" r:id="rId58"/>
    <sheet name="Agro-Recursos Eq." sheetId="458" r:id="rId59"/>
    <sheet name="Crédito NR" sheetId="373" r:id="rId60"/>
    <sheet name="Crédito NR - PF" sheetId="374" r:id="rId61"/>
    <sheet name="Crédito NR - PJ" sheetId="375" r:id="rId62"/>
    <sheet name="Crédito NR -  Agro PF" sheetId="376" r:id="rId63"/>
    <sheet name="Crédito NR - Agro PJ" sheetId="377" r:id="rId64"/>
    <sheet name="Crédito NR - Exterior" sheetId="378" r:id="rId65"/>
    <sheet name="Provisões" sheetId="379" r:id="rId66"/>
    <sheet name="PCLD - PF" sheetId="380" r:id="rId67"/>
    <sheet name="PCLD - PJ" sheetId="381" r:id="rId68"/>
    <sheet name="PCLD - Agro PF" sheetId="480" r:id="rId69"/>
    <sheet name="PCLD - Agro PJ" sheetId="383" r:id="rId70"/>
    <sheet name="PCLD - Despesas" sheetId="384" r:id="rId71"/>
    <sheet name="Composição Acionária" sheetId="402" r:id="rId72"/>
    <sheet name="Dividendos JCP" sheetId="403" r:id="rId73"/>
    <sheet name="Indicadores Desempenho" sheetId="405" r:id="rId74"/>
    <sheet name="Índices Cobertura" sheetId="407" r:id="rId75"/>
    <sheet name="Outras Desp. Adm." sheetId="476" r:id="rId76"/>
    <sheet name="Ágios" sheetId="481" r:id="rId77"/>
    <sheet name="Ativos Intangíveis" sheetId="482" r:id="rId78"/>
    <sheet name="DRE Realoc 4720" sheetId="483" r:id="rId79"/>
    <sheet name="Resultado Estrutural" sheetId="484" r:id="rId80"/>
    <sheet name="Cotações BB" sheetId="485" r:id="rId81"/>
    <sheet name="Captações - FU" sheetId="425" r:id="rId82"/>
    <sheet name="BB Consolidado" sheetId="435" r:id="rId83"/>
    <sheet name="RI" sheetId="420" r:id="rId84"/>
  </sheets>
  <definedNames>
    <definedName name="_xlnm._FilterDatabase" localSheetId="12" hidden="1">'Carteira Agro'!$AO$51:$AP$74</definedName>
    <definedName name="_xlnm._FilterDatabase" localSheetId="1" hidden="1">Índice!$B$11:$B$11</definedName>
    <definedName name="_PERIODO">#VALUE!</definedName>
    <definedName name="Abertura_do_Crédito_Tributário" localSheetId="26">#REF!</definedName>
    <definedName name="SN_Captações" localSheetId="1">Índice!#REF!</definedName>
    <definedName name="SN_Captações">#REF!</definedName>
    <definedName name="SN_Captações_Fontes_e_Uso" localSheetId="1">Índice!#REF!</definedName>
    <definedName name="SN_Captações_Fontes_e_U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18" l="1"/>
  <c r="T1" i="418"/>
  <c r="AI2" i="418" s="1"/>
  <c r="D1" i="418"/>
  <c r="S2" i="418" s="1"/>
  <c r="B12" i="418"/>
  <c r="B13" i="418"/>
  <c r="B14" i="418"/>
  <c r="B15" i="418"/>
  <c r="B16" i="418"/>
  <c r="B17" i="418"/>
  <c r="B18" i="418"/>
  <c r="B19" i="418"/>
  <c r="B20" i="418"/>
  <c r="B21" i="418"/>
  <c r="G23" i="418"/>
  <c r="B24" i="418"/>
  <c r="G24" i="418"/>
  <c r="B25" i="418"/>
  <c r="G25" i="418"/>
  <c r="B26" i="418"/>
  <c r="B27" i="418"/>
  <c r="B28" i="418"/>
  <c r="B30" i="418"/>
  <c r="AI5" i="418" l="1"/>
  <c r="AE5" i="418" s="1"/>
  <c r="AA5" i="418" s="1"/>
  <c r="W5" i="418" s="1"/>
  <c r="AE2" i="418"/>
  <c r="AE9" i="418" s="1"/>
  <c r="AI9" i="418"/>
  <c r="AI4" i="418"/>
  <c r="AI6" i="418"/>
  <c r="AI3" i="418"/>
  <c r="AI7" i="418" s="1"/>
  <c r="AE7" i="418" s="1"/>
  <c r="AA7" i="418" s="1"/>
  <c r="W7" i="418" s="1"/>
  <c r="AH2" i="418"/>
  <c r="AH6" i="418" s="1"/>
  <c r="AD6" i="418" s="1"/>
  <c r="S4" i="418"/>
  <c r="S3" i="418"/>
  <c r="S7" i="418" s="1"/>
  <c r="O7" i="418" s="1"/>
  <c r="K7" i="418" s="1"/>
  <c r="G7" i="418" s="1"/>
  <c r="R2" i="418"/>
  <c r="S5" i="418"/>
  <c r="O5" i="418" s="1"/>
  <c r="K5" i="418" s="1"/>
  <c r="G5" i="418" s="1"/>
  <c r="O2" i="418"/>
  <c r="S6" i="418"/>
  <c r="S9" i="418"/>
  <c r="AH9" i="418" l="1"/>
  <c r="AH4" i="418"/>
  <c r="AH10" i="418" s="1"/>
  <c r="AH3" i="418"/>
  <c r="AH7" i="418" s="1"/>
  <c r="AD7" i="418" s="1"/>
  <c r="Z7" i="418" s="1"/>
  <c r="V7" i="418" s="1"/>
  <c r="AH5" i="418"/>
  <c r="AD5" i="418" s="1"/>
  <c r="Z5" i="418" s="1"/>
  <c r="V5" i="418" s="1"/>
  <c r="AG2" i="418"/>
  <c r="AG6" i="418" s="1"/>
  <c r="AD2" i="418"/>
  <c r="AD3" i="418" s="1"/>
  <c r="AH11" i="418"/>
  <c r="AI11" i="418"/>
  <c r="AE6" i="418"/>
  <c r="AI10" i="418"/>
  <c r="AE4" i="418"/>
  <c r="AA2" i="418"/>
  <c r="AE3" i="418"/>
  <c r="O4" i="418"/>
  <c r="S10" i="418"/>
  <c r="O6" i="418"/>
  <c r="S11" i="418"/>
  <c r="AD11" i="418"/>
  <c r="Z6" i="418"/>
  <c r="O3" i="418"/>
  <c r="O9" i="418"/>
  <c r="K2" i="418"/>
  <c r="Q2" i="418"/>
  <c r="N2" i="418"/>
  <c r="R9" i="418"/>
  <c r="R6" i="418"/>
  <c r="R3" i="418"/>
  <c r="R7" i="418" s="1"/>
  <c r="N7" i="418" s="1"/>
  <c r="J7" i="418" s="1"/>
  <c r="F7" i="418" s="1"/>
  <c r="B6" i="418"/>
  <c r="R4" i="418"/>
  <c r="R5" i="418"/>
  <c r="N5" i="418" s="1"/>
  <c r="J5" i="418" s="1"/>
  <c r="F5" i="418" s="1"/>
  <c r="AG9" i="418" l="1"/>
  <c r="AF2" i="418"/>
  <c r="AF6" i="418" s="1"/>
  <c r="AG3" i="418"/>
  <c r="AG7" i="418" s="1"/>
  <c r="AC7" i="418" s="1"/>
  <c r="Y7" i="418" s="1"/>
  <c r="U7" i="418" s="1"/>
  <c r="Z2" i="418"/>
  <c r="Z9" i="418" s="1"/>
  <c r="AG5" i="418"/>
  <c r="AC5" i="418" s="1"/>
  <c r="Y5" i="418" s="1"/>
  <c r="U5" i="418" s="1"/>
  <c r="AC2" i="418"/>
  <c r="Y2" i="418" s="1"/>
  <c r="AD9" i="418"/>
  <c r="AG4" i="418"/>
  <c r="AG10" i="418" s="1"/>
  <c r="AD4" i="418"/>
  <c r="AD10" i="418" s="1"/>
  <c r="AA9" i="418"/>
  <c r="AA3" i="418"/>
  <c r="W2" i="418"/>
  <c r="AE10" i="418"/>
  <c r="AA4" i="418"/>
  <c r="AA6" i="418"/>
  <c r="AE11" i="418"/>
  <c r="N4" i="418"/>
  <c r="R10" i="418"/>
  <c r="O11" i="418"/>
  <c r="K6" i="418"/>
  <c r="R11" i="418"/>
  <c r="N6" i="418"/>
  <c r="N9" i="418"/>
  <c r="J2" i="418"/>
  <c r="N3" i="418"/>
  <c r="G2" i="418"/>
  <c r="K9" i="418"/>
  <c r="K3" i="418"/>
  <c r="Q5" i="418"/>
  <c r="M5" i="418" s="1"/>
  <c r="I5" i="418" s="1"/>
  <c r="E5" i="418" s="1"/>
  <c r="Q4" i="418"/>
  <c r="Q3" i="418"/>
  <c r="Q7" i="418" s="1"/>
  <c r="M7" i="418" s="1"/>
  <c r="I7" i="418" s="1"/>
  <c r="E7" i="418" s="1"/>
  <c r="Q9" i="418"/>
  <c r="P2" i="418"/>
  <c r="M2" i="418"/>
  <c r="Q6" i="418"/>
  <c r="V6" i="418"/>
  <c r="V11" i="418" s="1"/>
  <c r="Z11" i="418"/>
  <c r="AG11" i="418"/>
  <c r="AC6" i="418"/>
  <c r="K4" i="418"/>
  <c r="O10" i="418"/>
  <c r="AB2" i="418" l="1"/>
  <c r="AB9" i="418" s="1"/>
  <c r="AF5" i="418"/>
  <c r="AB5" i="418" s="1"/>
  <c r="X5" i="418" s="1"/>
  <c r="AF3" i="418"/>
  <c r="AF7" i="418" s="1"/>
  <c r="AB7" i="418" s="1"/>
  <c r="X7" i="418" s="1"/>
  <c r="AF9" i="418"/>
  <c r="AF4" i="418"/>
  <c r="AF10" i="418" s="1"/>
  <c r="AC4" i="418"/>
  <c r="AC10" i="418" s="1"/>
  <c r="Z3" i="418"/>
  <c r="V2" i="418"/>
  <c r="V3" i="418" s="1"/>
  <c r="AC3" i="418"/>
  <c r="AC9" i="418"/>
  <c r="Z4" i="418"/>
  <c r="V4" i="418" s="1"/>
  <c r="V10" i="418" s="1"/>
  <c r="W6" i="418"/>
  <c r="W11" i="418" s="1"/>
  <c r="AA11" i="418"/>
  <c r="AA10" i="418"/>
  <c r="W4" i="418"/>
  <c r="W10" i="418" s="1"/>
  <c r="W3" i="418"/>
  <c r="W9" i="418"/>
  <c r="G3" i="418"/>
  <c r="G9" i="418"/>
  <c r="G4" i="418"/>
  <c r="G10" i="418" s="1"/>
  <c r="K10" i="418"/>
  <c r="N11" i="418"/>
  <c r="J6" i="418"/>
  <c r="P4" i="418"/>
  <c r="P9" i="418"/>
  <c r="P6" i="418"/>
  <c r="L2" i="418"/>
  <c r="P3" i="418"/>
  <c r="P7" i="418" s="1"/>
  <c r="L7" i="418" s="1"/>
  <c r="H7" i="418" s="1"/>
  <c r="P5" i="418"/>
  <c r="L5" i="418" s="1"/>
  <c r="H5" i="418" s="1"/>
  <c r="AB6" i="418"/>
  <c r="AF11" i="418"/>
  <c r="U2" i="418"/>
  <c r="Y9" i="418"/>
  <c r="Y3" i="418"/>
  <c r="Q10" i="418"/>
  <c r="M4" i="418"/>
  <c r="Y6" i="418"/>
  <c r="AC11" i="418"/>
  <c r="J9" i="418"/>
  <c r="J3" i="418"/>
  <c r="F2" i="418"/>
  <c r="G6" i="418"/>
  <c r="G11" i="418" s="1"/>
  <c r="K11" i="418"/>
  <c r="M6" i="418"/>
  <c r="Q11" i="418"/>
  <c r="M3" i="418"/>
  <c r="I2" i="418"/>
  <c r="M9" i="418"/>
  <c r="J4" i="418"/>
  <c r="N10" i="418"/>
  <c r="X2" i="418" l="1"/>
  <c r="X3" i="418" s="1"/>
  <c r="AB3" i="418"/>
  <c r="AB4" i="418"/>
  <c r="X4" i="418" s="1"/>
  <c r="X10" i="418" s="1"/>
  <c r="V9" i="418"/>
  <c r="Y4" i="418"/>
  <c r="Y10" i="418" s="1"/>
  <c r="Z10" i="418"/>
  <c r="I4" i="418"/>
  <c r="M10" i="418"/>
  <c r="I9" i="418"/>
  <c r="E2" i="418"/>
  <c r="I3" i="418"/>
  <c r="H2" i="418"/>
  <c r="L3" i="418"/>
  <c r="L9" i="418"/>
  <c r="AB11" i="418"/>
  <c r="X6" i="418"/>
  <c r="X11" i="418" s="1"/>
  <c r="I6" i="418"/>
  <c r="M11" i="418"/>
  <c r="L6" i="418"/>
  <c r="P11" i="418"/>
  <c r="F6" i="418"/>
  <c r="F11" i="418" s="1"/>
  <c r="J11" i="418"/>
  <c r="Y11" i="418"/>
  <c r="U6" i="418"/>
  <c r="U11" i="418" s="1"/>
  <c r="J10" i="418"/>
  <c r="F4" i="418"/>
  <c r="F10" i="418" s="1"/>
  <c r="F9" i="418"/>
  <c r="F3" i="418"/>
  <c r="U3" i="418"/>
  <c r="U9" i="418"/>
  <c r="P10" i="418"/>
  <c r="L4" i="418"/>
  <c r="X9" i="418" l="1"/>
  <c r="AB10" i="418"/>
  <c r="U4" i="418"/>
  <c r="U10" i="418" s="1"/>
  <c r="H4" i="418"/>
  <c r="H10" i="418" s="1"/>
  <c r="L10" i="418"/>
  <c r="E3" i="418"/>
  <c r="E9" i="418"/>
  <c r="B7" i="418"/>
  <c r="H6" i="418"/>
  <c r="H11" i="418" s="1"/>
  <c r="L11" i="418"/>
  <c r="H3" i="418"/>
  <c r="H9" i="418"/>
  <c r="I11" i="418"/>
  <c r="E6" i="418"/>
  <c r="E11" i="418" s="1"/>
  <c r="E4" i="418"/>
  <c r="E10" i="418" s="1"/>
  <c r="I10" i="418"/>
</calcChain>
</file>

<file path=xl/sharedStrings.xml><?xml version="1.0" encoding="utf-8"?>
<sst xmlns="http://schemas.openxmlformats.org/spreadsheetml/2006/main" count="14783" uniqueCount="1469">
  <si>
    <t>Português</t>
  </si>
  <si>
    <t>Inglês</t>
  </si>
  <si>
    <t>Total de Crédito Tributário</t>
  </si>
  <si>
    <t>CSLL Escriturada a 18% (MP 2.158/2001)</t>
  </si>
  <si>
    <t>Prejuízo Fiscal / Base Negativa</t>
  </si>
  <si>
    <t>Superveniência de Depreciação</t>
  </si>
  <si>
    <t>Total</t>
  </si>
  <si>
    <t>Mar/13</t>
  </si>
  <si>
    <t>Fundo de Utilização</t>
  </si>
  <si>
    <t>Abertura das Provisões</t>
  </si>
  <si>
    <t>Dados Estruturais</t>
  </si>
  <si>
    <t>Análise da Liquidez</t>
  </si>
  <si>
    <t>Despesas de PCLD sobre Carteira de Crédito</t>
  </si>
  <si>
    <t>Despesas de Pessoal</t>
  </si>
  <si>
    <t>Carteira de Crédito</t>
  </si>
  <si>
    <t>Indicadores de Desempenho</t>
  </si>
  <si>
    <t>Índices de Atraso</t>
  </si>
  <si>
    <t>Carteira de Crédito por Nível de Risco</t>
  </si>
  <si>
    <t>Múltiplos de Mercado</t>
  </si>
  <si>
    <t>Outras Despesas Administrativas</t>
  </si>
  <si>
    <t>Participação de Mercado</t>
  </si>
  <si>
    <t>Composição Acionária</t>
  </si>
  <si>
    <t>Ratings</t>
  </si>
  <si>
    <t>Receitas de Equalização</t>
  </si>
  <si>
    <t>Risco Legal</t>
  </si>
  <si>
    <t>Mar/04</t>
  </si>
  <si>
    <t>Mar/06</t>
  </si>
  <si>
    <t>Mar/07</t>
  </si>
  <si>
    <t>Mar/09</t>
  </si>
  <si>
    <t>Mar/10</t>
  </si>
  <si>
    <t>ATIVO</t>
  </si>
  <si>
    <t>Circulante e Realizável a Longo Prazo</t>
  </si>
  <si>
    <t>Disponibilidades</t>
  </si>
  <si>
    <t>Aplicações Interfinanceiras de Liquidez</t>
  </si>
  <si>
    <t>Relações Interfinanceiras</t>
  </si>
  <si>
    <t>Relações Interdependências</t>
  </si>
  <si>
    <t>Operações de Crédito</t>
  </si>
  <si>
    <t>Operações de Arrendamento Mercantil</t>
  </si>
  <si>
    <t>Outros Créditos</t>
  </si>
  <si>
    <t>Outros Valores e Bens</t>
  </si>
  <si>
    <t>-</t>
  </si>
  <si>
    <t>Permanente</t>
  </si>
  <si>
    <t>Crédito Tributário</t>
  </si>
  <si>
    <t>Crédito Pessoal</t>
  </si>
  <si>
    <t>Financiamento Imobiliário</t>
  </si>
  <si>
    <t>Financiamento a Veículos</t>
  </si>
  <si>
    <t>Cartão de Crédito</t>
  </si>
  <si>
    <t xml:space="preserve">Cheque Especial </t>
  </si>
  <si>
    <t>Microcrédito</t>
  </si>
  <si>
    <t>Demais</t>
  </si>
  <si>
    <t>Capital de Giro</t>
  </si>
  <si>
    <t>Investimento</t>
  </si>
  <si>
    <t>Recebíveis</t>
  </si>
  <si>
    <t>Conta Garantida</t>
  </si>
  <si>
    <t>ACC/ACE</t>
  </si>
  <si>
    <t>BNDES Exim</t>
  </si>
  <si>
    <t>Crédito Imobiliário</t>
  </si>
  <si>
    <t>Visão Patrimônio de Referência - PR</t>
  </si>
  <si>
    <t>Petroleiro</t>
  </si>
  <si>
    <t>Serviços</t>
  </si>
  <si>
    <t>Automotivo</t>
  </si>
  <si>
    <t>Construção Civil</t>
  </si>
  <si>
    <t>Energia Elétrica</t>
  </si>
  <si>
    <t>Transportes</t>
  </si>
  <si>
    <t>Telecomunicações</t>
  </si>
  <si>
    <t>Comércio Varejista</t>
  </si>
  <si>
    <t>Têxtil e Confecções</t>
  </si>
  <si>
    <t>Papel e Celulose</t>
  </si>
  <si>
    <t>Eletroeletrônico</t>
  </si>
  <si>
    <t>Demais Atividades</t>
  </si>
  <si>
    <t>Administração Pública</t>
  </si>
  <si>
    <t>Insumos Agrícolas</t>
  </si>
  <si>
    <t>Químico</t>
  </si>
  <si>
    <t>Madeireiro e Moveleiro</t>
  </si>
  <si>
    <t>Comércio Atacadista e Ind. Diversas</t>
  </si>
  <si>
    <t>Bebidas</t>
  </si>
  <si>
    <t>Couro e Calçados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</si>
  <si>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</si>
  <si>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</si>
  <si>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</si>
  <si>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</si>
  <si>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</si>
  <si>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</si>
  <si>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</si>
  <si>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</si>
  <si>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</si>
  <si>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Provisão Adicional</t>
  </si>
  <si>
    <t>1T10</t>
  </si>
  <si>
    <t>Provisão Inicial</t>
  </si>
  <si>
    <t>1 - Migração de Risco</t>
  </si>
  <si>
    <t>2 - Contratações</t>
  </si>
  <si>
    <t>3 - Perdas</t>
  </si>
  <si>
    <t>Provisão Final</t>
  </si>
  <si>
    <t>Provisão Exigida pela Res. CMN 2.682</t>
  </si>
  <si>
    <t>Fluxo da Provisão - R$ milhões</t>
  </si>
  <si>
    <t>Diferenças Temporárias</t>
  </si>
  <si>
    <t>PASSIVO</t>
  </si>
  <si>
    <t>Circulante e Exigível a Longo Prazo</t>
  </si>
  <si>
    <t>Depósitos</t>
  </si>
  <si>
    <t>Captações no Mercado Aberto</t>
  </si>
  <si>
    <t>Operações Compromissadas com Títulos Privados</t>
  </si>
  <si>
    <t>Recursos de Aceites e Emissão de Títulos</t>
  </si>
  <si>
    <t>Obrigações por Empréstimos</t>
  </si>
  <si>
    <t>Obrigações por Repasses do Exterior</t>
  </si>
  <si>
    <t>Instrumentos Financeiros Derivativos</t>
  </si>
  <si>
    <t>Outras Obrigações</t>
  </si>
  <si>
    <t>Resultados de Exercícios Futuros</t>
  </si>
  <si>
    <t>Patrimônio Líquido</t>
  </si>
  <si>
    <t>Depósitos à Vista</t>
  </si>
  <si>
    <t>Depósitos de Poupança</t>
  </si>
  <si>
    <t>Depósitos Interfinanceiros</t>
  </si>
  <si>
    <t>Depósitos a Prazo</t>
  </si>
  <si>
    <t>Ativos Rentáveis</t>
  </si>
  <si>
    <t>Passivos Onerosos</t>
  </si>
  <si>
    <t>Receitas da Intermediação Financeira</t>
  </si>
  <si>
    <t>Despesas da Intermediação Financeira</t>
  </si>
  <si>
    <t>Resultado Bruto da Intermediação Financeira</t>
  </si>
  <si>
    <t>Outras Receitas/Despesas Operacionais</t>
  </si>
  <si>
    <t>Resultado Operacional</t>
  </si>
  <si>
    <t>Resultado Não Operacional</t>
  </si>
  <si>
    <t>Resultado Antes da Tributação sobre o Lucro</t>
  </si>
  <si>
    <t>Participações Minoritárias</t>
  </si>
  <si>
    <t>Lucro Liquido</t>
  </si>
  <si>
    <t>Margem Financeira Bruta</t>
  </si>
  <si>
    <t>Margem Financeira Líquida</t>
  </si>
  <si>
    <t>Rendas de Tarifas Bancárias</t>
  </si>
  <si>
    <t>Margem de Contribuição</t>
  </si>
  <si>
    <t>Despesas Administrativas</t>
  </si>
  <si>
    <t>Outras Despesas Tributárias</t>
  </si>
  <si>
    <t>Resultado Comercial</t>
  </si>
  <si>
    <t>Outros Componentes do Resultado</t>
  </si>
  <si>
    <t>Lucro Líquido Ajustado</t>
  </si>
  <si>
    <t>Itens Extraordinários</t>
  </si>
  <si>
    <t>Lucro Líquido</t>
  </si>
  <si>
    <t>Res. Títulos e Valores Mobiliários</t>
  </si>
  <si>
    <t>Fator de Ponderação</t>
  </si>
  <si>
    <t>TOTAL</t>
  </si>
  <si>
    <t>BNDES</t>
  </si>
  <si>
    <t>PF</t>
  </si>
  <si>
    <t>PJ</t>
  </si>
  <si>
    <t>Capital Estrangeiro</t>
  </si>
  <si>
    <t>Incorporação BNC</t>
  </si>
  <si>
    <t>Ações em tesouraria</t>
  </si>
  <si>
    <t>Cambio</t>
  </si>
  <si>
    <t>Rentabilidade</t>
  </si>
  <si>
    <t>Colaboradores / (Agências + PAA + PAB)</t>
  </si>
  <si>
    <t>Carteira de Crédito / Pontos de Atendimento</t>
  </si>
  <si>
    <t>Preço / Lucro 12 meses</t>
  </si>
  <si>
    <t>Preço / Valor Patrimonial</t>
  </si>
  <si>
    <t>Alavancagem (vezes)</t>
  </si>
  <si>
    <t>Total de Pontos de Atendimento</t>
  </si>
  <si>
    <t>Colaboradores</t>
  </si>
  <si>
    <t>Ratings Globais</t>
  </si>
  <si>
    <t>D/E</t>
  </si>
  <si>
    <t>C/D</t>
  </si>
  <si>
    <t xml:space="preserve"> C/D </t>
  </si>
  <si>
    <t>C / D</t>
  </si>
  <si>
    <t xml:space="preserve"> B </t>
  </si>
  <si>
    <t>F3</t>
  </si>
  <si>
    <t>B+</t>
  </si>
  <si>
    <t>BB-</t>
  </si>
  <si>
    <t>BB</t>
  </si>
  <si>
    <t>BB+</t>
  </si>
  <si>
    <t>BBB-</t>
  </si>
  <si>
    <t>E+</t>
  </si>
  <si>
    <t xml:space="preserve"> E+ </t>
  </si>
  <si>
    <t>C+</t>
  </si>
  <si>
    <t>P-2</t>
  </si>
  <si>
    <t xml:space="preserve"> P-2 </t>
  </si>
  <si>
    <t>P-1</t>
  </si>
  <si>
    <t>P-3</t>
  </si>
  <si>
    <t>Ba2</t>
  </si>
  <si>
    <t>Ba3</t>
  </si>
  <si>
    <t xml:space="preserve"> Ba2 </t>
  </si>
  <si>
    <t xml:space="preserve"> Ba1</t>
  </si>
  <si>
    <t>Baa3</t>
  </si>
  <si>
    <t>Baa2</t>
  </si>
  <si>
    <t>A2</t>
  </si>
  <si>
    <t>A3</t>
  </si>
  <si>
    <t xml:space="preserve"> A3 </t>
  </si>
  <si>
    <t>A1</t>
  </si>
  <si>
    <t>B2</t>
  </si>
  <si>
    <t>B3</t>
  </si>
  <si>
    <t xml:space="preserve"> B2 </t>
  </si>
  <si>
    <t>B1</t>
  </si>
  <si>
    <t xml:space="preserve"> BB </t>
  </si>
  <si>
    <t>Ratings Nacionais</t>
  </si>
  <si>
    <t>F1+(bra)</t>
  </si>
  <si>
    <t xml:space="preserve"> F1+(bra) </t>
  </si>
  <si>
    <t>AA(bra)</t>
  </si>
  <si>
    <t xml:space="preserve"> AA(bra) </t>
  </si>
  <si>
    <t>AA+(bra)</t>
  </si>
  <si>
    <t>BR-1</t>
  </si>
  <si>
    <t xml:space="preserve"> BR-1 </t>
  </si>
  <si>
    <t>Aaa.Br</t>
  </si>
  <si>
    <t xml:space="preserve"> Aaa.Br </t>
  </si>
  <si>
    <t>Aaa.br</t>
  </si>
  <si>
    <t>PORTUGUÊS</t>
  </si>
  <si>
    <t>INGLÊS</t>
  </si>
  <si>
    <t>Dividendos e JCP - Distribuição por acionistas</t>
  </si>
  <si>
    <t>Índices de Cobertura</t>
  </si>
  <si>
    <t>Previ</t>
  </si>
  <si>
    <t>National Ratings</t>
  </si>
  <si>
    <t>País</t>
  </si>
  <si>
    <t>Exterior</t>
  </si>
  <si>
    <t>Captações Comerciais</t>
  </si>
  <si>
    <t>Memb. CA, CD e Dir. Exec</t>
  </si>
  <si>
    <t>Patrimônio de Referência (PR)</t>
  </si>
  <si>
    <t>Nível I</t>
  </si>
  <si>
    <t xml:space="preserve">Nível II </t>
  </si>
  <si>
    <t>Margem sobre o Patrimônio de Referência Mínimo Requerido (PR - PRMR)</t>
  </si>
  <si>
    <t>Crédito Rural</t>
  </si>
  <si>
    <t>Crédito Agroindustrial</t>
  </si>
  <si>
    <t>Imobiliário</t>
  </si>
  <si>
    <t>Analise das Aplicações e Captações</t>
  </si>
  <si>
    <t>Movimentação da PCLD - Agronegócios (PF)</t>
  </si>
  <si>
    <t>Movimentação da PCLD - Agronegócios (PJ)</t>
  </si>
  <si>
    <t>Movimentação da PCLD (PF)</t>
  </si>
  <si>
    <t>Movimentação da PCLD (PJ)</t>
  </si>
  <si>
    <t>Deduções do PR</t>
  </si>
  <si>
    <t>Ativos Ponderados pelo Risco (RWA)</t>
  </si>
  <si>
    <t>Patrimônio de Referência Mínimo Requerido (PRMR)</t>
  </si>
  <si>
    <t>Depósitos Judiciais</t>
  </si>
  <si>
    <t>Idioma</t>
  </si>
  <si>
    <t>RÓTULOS</t>
  </si>
  <si>
    <t>Outros Rótulos</t>
  </si>
  <si>
    <t>Mar</t>
  </si>
  <si>
    <t>Jun</t>
  </si>
  <si>
    <t>Trimestre</t>
  </si>
  <si>
    <t>Vice-Presidência de Gestão Financeira e Relações com Investidores</t>
  </si>
  <si>
    <t>Vice-Presidente</t>
  </si>
  <si>
    <t>Assessores</t>
  </si>
  <si>
    <t>www.bb.com.br/ri</t>
  </si>
  <si>
    <t>Adriano Gonçalves de Souza</t>
  </si>
  <si>
    <t>Bruno Santos Garcia</t>
  </si>
  <si>
    <t>Daniela Priscila da Silva</t>
  </si>
  <si>
    <t>Diogo Simas Machado</t>
  </si>
  <si>
    <t>Fabíola Lopes Ribeiro</t>
  </si>
  <si>
    <t>Felipe de Mello Pimentel</t>
  </si>
  <si>
    <t>Gustavo Correia de Brito</t>
  </si>
  <si>
    <t>Regina Knysak</t>
  </si>
  <si>
    <t>Equipe RI</t>
  </si>
  <si>
    <t>IR Team</t>
  </si>
  <si>
    <t>guia</t>
  </si>
  <si>
    <t>RI</t>
  </si>
  <si>
    <t>Fale com a RI</t>
  </si>
  <si>
    <t>IR contact</t>
  </si>
  <si>
    <t>http://www.bb.com.br/portalbb/jsp/popup/faleComRiEng.jsp</t>
  </si>
  <si>
    <t>Link2 (Fale com a RI)</t>
  </si>
  <si>
    <t>Gostariamos de ouvir você. Dúvidas, críticas ou sugestões, fale com a RI.</t>
  </si>
  <si>
    <t>Ou acesse:</t>
  </si>
  <si>
    <t>(Clique)</t>
  </si>
  <si>
    <t>Link1 (Geral RI)</t>
  </si>
  <si>
    <t>(%)</t>
  </si>
  <si>
    <t>Total de Contas Correntes – (milhares)</t>
  </si>
  <si>
    <t>Capitalização de Mercado (R$ milhões)</t>
  </si>
  <si>
    <t>Lucro Líquido por Ação (R$)</t>
  </si>
  <si>
    <t>Carteira Líquida de Provisão / Carteira Total (%)</t>
  </si>
  <si>
    <t>Despesas de Pessoal por Colaborador (R$)</t>
  </si>
  <si>
    <t>Contas Corrente / Colaborador (milhares)</t>
  </si>
  <si>
    <t>Quantidade (milhões)</t>
  </si>
  <si>
    <t>100 Maiores Tomadores</t>
  </si>
  <si>
    <t>Ativos / Colaborador - (R$ mil)</t>
  </si>
  <si>
    <t>Títulos Disponíveis para Negociação</t>
  </si>
  <si>
    <t>Títulos Disponíveis para Venda</t>
  </si>
  <si>
    <t>Títulos Mantidos até o Vencimento</t>
  </si>
  <si>
    <t>Depósitos no Banco Central</t>
  </si>
  <si>
    <t>(Prov. p/ Créditos de Liquidação Duvidosa)</t>
  </si>
  <si>
    <t>Op. de Arr. e Subarrend. a Receber</t>
  </si>
  <si>
    <t>(PCLD de Arrendamento Mercantil)</t>
  </si>
  <si>
    <t>Créditos por Avais e Fianças Honrados</t>
  </si>
  <si>
    <t>Carteira de Câmbio</t>
  </si>
  <si>
    <t>Rendas a Receber</t>
  </si>
  <si>
    <t>Negociação e Intermediação de Valores</t>
  </si>
  <si>
    <t>Créditos Específicos</t>
  </si>
  <si>
    <t>Operações Especiais</t>
  </si>
  <si>
    <t>Ativo Atuarial</t>
  </si>
  <si>
    <t>Fundo Paridade</t>
  </si>
  <si>
    <t>Devedores por Depósitos em Garantia</t>
  </si>
  <si>
    <t>Diversos</t>
  </si>
  <si>
    <t>(Provisão p/ Outros Créd. De Liq. Duvidosa)</t>
  </si>
  <si>
    <t>(Com Característica de Concessão de Crédito)</t>
  </si>
  <si>
    <t>(Sem Característica de Concessão de Crédito)</t>
  </si>
  <si>
    <t>(Provisões para Desvalorizações)</t>
  </si>
  <si>
    <t>Despesas Antecipadas</t>
  </si>
  <si>
    <t>Investimentos</t>
  </si>
  <si>
    <t>Imobilizado de Uso</t>
  </si>
  <si>
    <t>Intangível</t>
  </si>
  <si>
    <t>Diferido</t>
  </si>
  <si>
    <t>Pessoa Física</t>
  </si>
  <si>
    <t>Pessoa Jurídica</t>
  </si>
  <si>
    <t>Governo</t>
  </si>
  <si>
    <t>Agronegócios</t>
  </si>
  <si>
    <t>Pronaf</t>
  </si>
  <si>
    <t>Pronamp</t>
  </si>
  <si>
    <t>Custeio Agropecuário</t>
  </si>
  <si>
    <t>BNDES/Finame Rural</t>
  </si>
  <si>
    <t>FCO Rural</t>
  </si>
  <si>
    <t>Investimento Agropecuário</t>
  </si>
  <si>
    <t>Comercialização Agropecuária</t>
  </si>
  <si>
    <t>1º Cliente (%)</t>
  </si>
  <si>
    <t>Saldo (R$ milhões)</t>
  </si>
  <si>
    <t>2º ao 20º (%)</t>
  </si>
  <si>
    <t>Saldos (R$ milhões)</t>
  </si>
  <si>
    <t>21º ao 100º (%)</t>
  </si>
  <si>
    <t>100 maiores (%)</t>
  </si>
  <si>
    <t>a) Piora de Risco</t>
  </si>
  <si>
    <t>b) Melhora de Risco</t>
  </si>
  <si>
    <t>Letras de Crédito do Agronegócio</t>
  </si>
  <si>
    <t>Letras de Crédito Imobiliário</t>
  </si>
  <si>
    <t>Provisões Passivas</t>
  </si>
  <si>
    <t>Operações de crédito - Lei n.º 9.430/96</t>
  </si>
  <si>
    <t>Ajustes Patrimoniais Negativos de Planos de Benefícios</t>
  </si>
  <si>
    <t xml:space="preserve">Marcação a Mercado </t>
  </si>
  <si>
    <t>Outras Provisões</t>
  </si>
  <si>
    <t>Demais Letras Bancárias</t>
  </si>
  <si>
    <t>Empréstimos no País - Outras Instituições</t>
  </si>
  <si>
    <t>Empréstimos no Exterior</t>
  </si>
  <si>
    <t>Tesouro Nacional</t>
  </si>
  <si>
    <t>CEF</t>
  </si>
  <si>
    <t>Outras Instituições</t>
  </si>
  <si>
    <t>Cobrança e Arrec. de Tributos e Assemelhados</t>
  </si>
  <si>
    <t>Sociais e Estatutárias</t>
  </si>
  <si>
    <t>Fiscais e Previdenciárias</t>
  </si>
  <si>
    <t>Fundos Financeiros e de Desenvolvimento</t>
  </si>
  <si>
    <t xml:space="preserve">Instrumentos Híbridos de Capital e Dívida </t>
  </si>
  <si>
    <t>FCO (Dívida Subordinada)</t>
  </si>
  <si>
    <t>Passivo Atuarial</t>
  </si>
  <si>
    <t>Diversas</t>
  </si>
  <si>
    <t>Instrumentos de dívidas elegíveis a capital</t>
  </si>
  <si>
    <t>Capital</t>
  </si>
  <si>
    <t>Instrumento Elegível ao Capital Principal</t>
  </si>
  <si>
    <t>Reservas de Capital</t>
  </si>
  <si>
    <t>Reservas de Reavaliação</t>
  </si>
  <si>
    <t>Reservas de Lucros</t>
  </si>
  <si>
    <t>Ajustes de Avaliação Patrimonial</t>
  </si>
  <si>
    <t>Planos de Benefícios</t>
  </si>
  <si>
    <t>Lucros ou Prejuízos Acumulados</t>
  </si>
  <si>
    <t>(Ações em Tesouraria)</t>
  </si>
  <si>
    <t>Participações Minoritárias nas Controladas</t>
  </si>
  <si>
    <t>Aplicações Interfinanceiras</t>
  </si>
  <si>
    <t>TVM (exceto vinculados ao Bacen)</t>
  </si>
  <si>
    <t>Capital Principal (CP)</t>
  </si>
  <si>
    <t>Patrimônio líquido</t>
  </si>
  <si>
    <t>Ajustes prudenciais</t>
  </si>
  <si>
    <t>Ágios pagos na aquisição de investimento com fundamento em expectativa de rentabilidade futura</t>
  </si>
  <si>
    <t>Ativos intangíveis constituídos a partir de 01.10.2013</t>
  </si>
  <si>
    <t>Ativos atuariais rel. a F. Pensão de Benef. Definido líquidos de passivo fiscal dif. a eles associados</t>
  </si>
  <si>
    <t xml:space="preserve">Participação de não controladores </t>
  </si>
  <si>
    <t>Investimentos superiores (excesso dos 10%)</t>
  </si>
  <si>
    <t>Créd. tributários decorrentes de dif. temporárias dependentes da geração de lucros (excesso 10%)</t>
  </si>
  <si>
    <t>Inv. Sup. e créd. Trib. dec. de dif. temporárias dependentes da geração de lucros (excesso 15%)</t>
  </si>
  <si>
    <t>Créditos tributários decorrentes de prejuízo fiscal de superveniência de depreciação</t>
  </si>
  <si>
    <t>Instrumentos de captação emitidos por instituições financeiras</t>
  </si>
  <si>
    <t>Ativos diferidos</t>
  </si>
  <si>
    <t>Reservas de reavaliação</t>
  </si>
  <si>
    <t>Ativo permanente diferido</t>
  </si>
  <si>
    <t>Ajustes ao valor de mercado</t>
  </si>
  <si>
    <t>Capital Complementar</t>
  </si>
  <si>
    <t>IHCD autorizados em conformidade com a Resolução CMN n.º 4.192/2013</t>
  </si>
  <si>
    <t>IHCD autorizados segundo normas anteriores à Resolução CMN n.º 4.192/2013</t>
  </si>
  <si>
    <t>Dívidas Subordinadas Elegíveis a Capital</t>
  </si>
  <si>
    <t>Dívidas subordinadas autorizadas em conformidade com a Resolução CMN n.º 4.192/2013</t>
  </si>
  <si>
    <t>Dívidas subordinadas autorizadas segundo normas anteriores à Resolução CMN n.º 4.192/2013</t>
  </si>
  <si>
    <t>Recursos captados do FCO</t>
  </si>
  <si>
    <t>FCO</t>
  </si>
  <si>
    <t>Recursos captados no exterior</t>
  </si>
  <si>
    <t>Recursos captados com CDB</t>
  </si>
  <si>
    <t>Recursos captados com Letras Financeiras</t>
  </si>
  <si>
    <t>Excesso de Instrumentos de Dívidas Subordinadas</t>
  </si>
  <si>
    <t>Dedução do Nível II</t>
  </si>
  <si>
    <t>Instrumentos de Captação emitidos por instituição financeira</t>
  </si>
  <si>
    <t>Instrumentos híbridos de capital e dívida</t>
  </si>
  <si>
    <t>Instrumentos financeiros excluídos do PR</t>
  </si>
  <si>
    <t>Risco de Crédito (RWACPAD)</t>
  </si>
  <si>
    <t>Risco de Mercado (RWAMPAD)</t>
  </si>
  <si>
    <t>Risco Operacional (RWAOPAD)</t>
  </si>
  <si>
    <t>Índice de Capital Nível I (Nível I / RWA)(%)</t>
  </si>
  <si>
    <t>Índice de Capital Principal (CP / RWA)(%)</t>
  </si>
  <si>
    <t>Índice de Basileia (PR / RWA)(%)</t>
  </si>
  <si>
    <t>Títs. e Vlrs. Mobiliários + Aplic. Interfinanceiras s/Hedge</t>
  </si>
  <si>
    <t>Operações de Crédito + Leasing</t>
  </si>
  <si>
    <t>Depósito Compulsório Rentável</t>
  </si>
  <si>
    <t>Demais Ativos Rentáveis</t>
  </si>
  <si>
    <t>Obrigações por Empréstimos e Repasses no País</t>
  </si>
  <si>
    <t>Fundos Financeiros e de Desenv.</t>
  </si>
  <si>
    <t>Dívida Subordinada</t>
  </si>
  <si>
    <t>Obrigações com T.V.M. no Exterior</t>
  </si>
  <si>
    <t>Letra de Crédito do Agronegócio</t>
  </si>
  <si>
    <t>Resultado de Operações com TVM</t>
  </si>
  <si>
    <t>Resultado de Operações de Câmbio</t>
  </si>
  <si>
    <t>Resultado das Aplicações Compulsórias</t>
  </si>
  <si>
    <t>Op. de Venda ou de Transferência de Ativos Financeiros</t>
  </si>
  <si>
    <t>Operações de Captação no Mercado</t>
  </si>
  <si>
    <t>Operações de Empréstimos, Cessões e Repasses</t>
  </si>
  <si>
    <t>Provisão para Créditos de Liquidação Duvidosa</t>
  </si>
  <si>
    <t>Receitas de Prestação de Serviços</t>
  </si>
  <si>
    <t>Outras Receitas Operacionais</t>
  </si>
  <si>
    <t>Outras Despesas Operacionais</t>
  </si>
  <si>
    <t>Imposto de Renda e Contribuição Social</t>
  </si>
  <si>
    <t>Participações Estatutárias no Lucro</t>
  </si>
  <si>
    <t>Resultado com Inst. Financeiros Derivativos</t>
  </si>
  <si>
    <t>Outros Rec. Op. com Caract. de Interm.</t>
  </si>
  <si>
    <t>Hedge Fiscal</t>
  </si>
  <si>
    <t>Demandas Cíveis</t>
  </si>
  <si>
    <t>Demandas Trabalhistas</t>
  </si>
  <si>
    <t>Benefício Fiscal de Juros sobre o Capital Próprio</t>
  </si>
  <si>
    <t>PCLD Adicional</t>
  </si>
  <si>
    <t>Eficiência Tributária</t>
  </si>
  <si>
    <t>Provisão Extraordinária com Demandas Contingentes</t>
  </si>
  <si>
    <t>Efeito BrasilPrev nos Minoritários</t>
  </si>
  <si>
    <t>Res. Títulos de Renda Fixa</t>
  </si>
  <si>
    <t>Reavaliação - Curva</t>
  </si>
  <si>
    <t>Resultado das Negociações</t>
  </si>
  <si>
    <t>Marcação a Mercado</t>
  </si>
  <si>
    <t>Rendas no Exterior</t>
  </si>
  <si>
    <t>Conta Corrente</t>
  </si>
  <si>
    <t>Administração de Fundos</t>
  </si>
  <si>
    <t>Cobrança</t>
  </si>
  <si>
    <t>Seguros, Previdência e Capitalização</t>
  </si>
  <si>
    <t>Arrecadações</t>
  </si>
  <si>
    <t>Outros</t>
  </si>
  <si>
    <t>Proventos</t>
  </si>
  <si>
    <t>Benefícios</t>
  </si>
  <si>
    <t>Encargos Sociais</t>
  </si>
  <si>
    <t>Treinamento</t>
  </si>
  <si>
    <t>Previdência Complementar</t>
  </si>
  <si>
    <t>Honorários de Diretores e Conselheiros</t>
  </si>
  <si>
    <t>Provisões Administrativas de Pessoal</t>
  </si>
  <si>
    <t>Amortização e Depreciação</t>
  </si>
  <si>
    <t>Imóveis e Bens de Uso</t>
  </si>
  <si>
    <t>Serviços de Terceiros</t>
  </si>
  <si>
    <t>Curto Prazo</t>
  </si>
  <si>
    <t>Incorporação BESC</t>
  </si>
  <si>
    <t>Câmbio Exportação</t>
  </si>
  <si>
    <t>Câmbio Importação</t>
  </si>
  <si>
    <t>Pessoa Física – (milhares)</t>
  </si>
  <si>
    <t>Pessoa Jurídica – (milhares)</t>
  </si>
  <si>
    <t>Funcionários</t>
  </si>
  <si>
    <t>Estagiários</t>
  </si>
  <si>
    <t>Fitch Ratings</t>
  </si>
  <si>
    <t>Individual</t>
  </si>
  <si>
    <t>Viabilidade</t>
  </si>
  <si>
    <t>Availability</t>
  </si>
  <si>
    <t>Curto Prazo em Moeda Local</t>
  </si>
  <si>
    <t>Short-Term - Local Currency</t>
  </si>
  <si>
    <t>Longo Prazo em Moeda Local</t>
  </si>
  <si>
    <t>Long-Term - Local Currency</t>
  </si>
  <si>
    <t>Perspectiva Moeda Local</t>
  </si>
  <si>
    <t>Outlook - Local Currency</t>
  </si>
  <si>
    <t>Curto Prazo em Moeda Estrangeira</t>
  </si>
  <si>
    <t>Short-Term - Foreign Currency</t>
  </si>
  <si>
    <t>Longo Prazo em Moeda Estrangeira</t>
  </si>
  <si>
    <t>Long-Term - Foreing Currency</t>
  </si>
  <si>
    <t>Perspectiva Moeda Estrangeira</t>
  </si>
  <si>
    <t>Outlook - Foreign Currency</t>
  </si>
  <si>
    <t>Moody's</t>
  </si>
  <si>
    <t>Fortaleza Financeira</t>
  </si>
  <si>
    <t>Financial Strength</t>
  </si>
  <si>
    <t>Dívida de Longo Prazo em Moeda Estrangeira</t>
  </si>
  <si>
    <t>Long-Term Debt - Foreign Currency</t>
  </si>
  <si>
    <t>Depósitos de Longo Prazo em Moeda Local</t>
  </si>
  <si>
    <t>Long-Term Deposits - Local Currency</t>
  </si>
  <si>
    <t>Depósitos de Longo Prazo em Moeda Estrangeira</t>
  </si>
  <si>
    <t>Long-Term Deposits - Foreign Currency</t>
  </si>
  <si>
    <t>Perspectiva</t>
  </si>
  <si>
    <t>Outlook</t>
  </si>
  <si>
    <t>Standard &amp; Poor's</t>
  </si>
  <si>
    <t>Short-Term - Foreing Currency</t>
  </si>
  <si>
    <t>Long-Term - Foreign Currency</t>
  </si>
  <si>
    <t>Fitch Atlantic Ratings</t>
  </si>
  <si>
    <t>Short-Term</t>
  </si>
  <si>
    <t>Longo Prazo</t>
  </si>
  <si>
    <t>Long-Term</t>
  </si>
  <si>
    <t>Alíquota</t>
  </si>
  <si>
    <t>Adicional</t>
  </si>
  <si>
    <t>Exigibilidade (crédito rural)</t>
  </si>
  <si>
    <t>Exigibilidade (microfinanças)</t>
  </si>
  <si>
    <t>Livre</t>
  </si>
  <si>
    <t>Rural</t>
  </si>
  <si>
    <t xml:space="preserve">Adicional </t>
  </si>
  <si>
    <t>Exigibilidade</t>
  </si>
  <si>
    <t xml:space="preserve">Livre </t>
  </si>
  <si>
    <t xml:space="preserve">Alíquota </t>
  </si>
  <si>
    <t>Compuls. s/ Depósitos não Remunerados</t>
  </si>
  <si>
    <t>Compuls. s/ Depósitos Remunerados</t>
  </si>
  <si>
    <t>Financiamento de Veículos</t>
  </si>
  <si>
    <t>Crédito Consignado</t>
  </si>
  <si>
    <t>Cédula de Produto Rural e Garantias</t>
  </si>
  <si>
    <t>Carteira de Crédito Interna</t>
  </si>
  <si>
    <t>Carteira de Crédito Externa</t>
  </si>
  <si>
    <t>Provisão Requerida</t>
  </si>
  <si>
    <t>Total (1 + 2 + 3)</t>
  </si>
  <si>
    <t xml:space="preserve">   a) Provisão Adicional</t>
  </si>
  <si>
    <t xml:space="preserve">   b) Despesas de Provisão</t>
  </si>
  <si>
    <t>Outros Impactos *</t>
  </si>
  <si>
    <t>Cart. de Créd. Classificada de Agro. PF</t>
  </si>
  <si>
    <t>Cart. de Créd. Classificada de Agro. PJ</t>
  </si>
  <si>
    <t>Índices de PCLD -  %</t>
  </si>
  <si>
    <t xml:space="preserve">Baixa para Prejuízo </t>
  </si>
  <si>
    <t xml:space="preserve">Recuperação </t>
  </si>
  <si>
    <t xml:space="preserve">Saldo Perda </t>
  </si>
  <si>
    <t>Provisão (Requerida + Adicional)</t>
  </si>
  <si>
    <t>Compromissadas</t>
  </si>
  <si>
    <t>Instrumentos elegíveis a capital</t>
  </si>
  <si>
    <t xml:space="preserve">Créd. tributários decorrentes de prej. fiscais e de base negativa de CSLL </t>
  </si>
  <si>
    <t>Cartão de Crédito/Débito</t>
  </si>
  <si>
    <t>Publicidade e Relações Públicas</t>
  </si>
  <si>
    <t>Cartões de Crédito</t>
  </si>
  <si>
    <t>Cartões de Débito/Pré-Pago</t>
  </si>
  <si>
    <t>União Federal</t>
  </si>
  <si>
    <t>Outros Indicadores de Produtividade</t>
  </si>
  <si>
    <t xml:space="preserve">Rede Própria </t>
  </si>
  <si>
    <t>Norte</t>
  </si>
  <si>
    <t>Nordeste</t>
  </si>
  <si>
    <t>Centro-Oeste</t>
  </si>
  <si>
    <t>Sudeste</t>
  </si>
  <si>
    <t>Sul</t>
  </si>
  <si>
    <t>Clientes *</t>
  </si>
  <si>
    <t>Base de Clientes (milhares)</t>
  </si>
  <si>
    <t>Total de Contas de Poupança – (milhares)</t>
  </si>
  <si>
    <t>Demonstração do Resultado Societário</t>
  </si>
  <si>
    <t>* Ajustado por proventos, exceto dividendos.</t>
  </si>
  <si>
    <t>Preço da Ação ON (R$) *</t>
  </si>
  <si>
    <t>Bens Não de Uso Próprio e Mat. em Estoque</t>
  </si>
  <si>
    <t>Cateno - Gestão de Contas de Pagamentos S.A</t>
  </si>
  <si>
    <t>Fundo de Destinação do Superávit - Previ</t>
  </si>
  <si>
    <t>Previ - Plano de Benefícios 1</t>
  </si>
  <si>
    <t>Previ - Atualização de Fundo Utilização</t>
  </si>
  <si>
    <t>Construção Pesada</t>
  </si>
  <si>
    <t>Instituições e Serviços Financeiros</t>
  </si>
  <si>
    <t>Índice</t>
  </si>
  <si>
    <t>Provisão / Carteira - (%)</t>
  </si>
  <si>
    <t>Fluxo da Provisão / Carteira - (%)</t>
  </si>
  <si>
    <t xml:space="preserve">Recuperação/Baixa para Prejuízo - (%) </t>
  </si>
  <si>
    <t xml:space="preserve">Saldo Perda/Carteira de Crédito - anualizado - (%) </t>
  </si>
  <si>
    <t>Provisão/Carteira de Crédito - (%)</t>
  </si>
  <si>
    <t>Op. Vencidas +15 dias / Carteira - (%)</t>
  </si>
  <si>
    <t>Op. Vencidas +90 dias / Carteira - (%)</t>
  </si>
  <si>
    <t>Op. Vencidas +90 dias</t>
  </si>
  <si>
    <t>Op. Vencidas +90 dias / Carteira de Crédito - (%)</t>
  </si>
  <si>
    <t>Op. Vencidas +90 dias / Carteira de Crédito - SFN - (%)</t>
  </si>
  <si>
    <t>Provisão / Op. Vencidas +90 dias - (%)</t>
  </si>
  <si>
    <t>Agronegócio</t>
  </si>
  <si>
    <t>Títulos de Renda Fixa e Cert. de Depósitos</t>
  </si>
  <si>
    <t>Deposito à Vista</t>
  </si>
  <si>
    <t>Over</t>
  </si>
  <si>
    <t>Call Account</t>
  </si>
  <si>
    <t>Pledge</t>
  </si>
  <si>
    <t>Special Account</t>
  </si>
  <si>
    <t>Letras Financeiras</t>
  </si>
  <si>
    <t>Captações - Fontes e Usos</t>
  </si>
  <si>
    <t>Usos</t>
  </si>
  <si>
    <t>Indicadores - %</t>
  </si>
  <si>
    <t>Receita Financeira c/ Operações de Crédito</t>
  </si>
  <si>
    <t>Despesa Financeira de Captação</t>
  </si>
  <si>
    <t>Despesa Financeira de Captação Institucional¹</t>
  </si>
  <si>
    <t>2 - Inclui o resultado com juros, hedge fiscal, derivativos e outros instrumentos financeiros que compensam os efeitos da variação cambial no resultado.</t>
  </si>
  <si>
    <t>Recuperação de Crédito</t>
  </si>
  <si>
    <t>Resultado de Tesouraria²</t>
  </si>
  <si>
    <t>Operações de Crédito - PF</t>
  </si>
  <si>
    <t>Operações de Crédito - PJ</t>
  </si>
  <si>
    <t>Operações de Crédito - Agronegócio</t>
  </si>
  <si>
    <t>Receita de Equalização</t>
  </si>
  <si>
    <t>Operações de Crédito - Rede Externa</t>
  </si>
  <si>
    <t>Op. de Venda ou de Transf. de Ativos Financeiros</t>
  </si>
  <si>
    <t>Demais Operações de Crédito</t>
  </si>
  <si>
    <t>Despesas de Captação com Depósitos</t>
  </si>
  <si>
    <t>Depósitos a prazo</t>
  </si>
  <si>
    <t>Depósitos de poupança</t>
  </si>
  <si>
    <t>Depósitos judiciais</t>
  </si>
  <si>
    <t>Emissão de títulos</t>
  </si>
  <si>
    <t>Letra de crédito do agronegócio - LCA</t>
  </si>
  <si>
    <t>Letra de crédito imobiliário - LCI</t>
  </si>
  <si>
    <t>Fundo Garantidor Créditos - FGC</t>
  </si>
  <si>
    <t>Despesa Financeira de Captação Institucional</t>
  </si>
  <si>
    <t>Despesas com divida subordinada no exterior</t>
  </si>
  <si>
    <t>Despesas com Instrumentos Hibridos de Capital e Divida</t>
  </si>
  <si>
    <t>CDB Subordinado</t>
  </si>
  <si>
    <t>Titulos e valores mobiliários no exterior</t>
  </si>
  <si>
    <t>Op. De Emp., Cessões e Repasses</t>
  </si>
  <si>
    <t>Resultado de Tesouraria</t>
  </si>
  <si>
    <t>Despesas de Captação no Mercado Aberto</t>
  </si>
  <si>
    <t>Res. Fin. das Op. com Seg., Previd. e Capitaliz.</t>
  </si>
  <si>
    <t>Ganho (Perda) Cambial s/ PL no Ext.</t>
  </si>
  <si>
    <t>Margem Financeira Bruta - Abertura</t>
  </si>
  <si>
    <t>Carteira de terceiros</t>
  </si>
  <si>
    <t>Carteira própria</t>
  </si>
  <si>
    <t>Carteira de livre movimentação</t>
  </si>
  <si>
    <t xml:space="preserve">Depósitos interfinanceiros </t>
  </si>
  <si>
    <t>Outras Operações de Captação no Mercado</t>
  </si>
  <si>
    <t>Margem Gerencial por Carteira</t>
  </si>
  <si>
    <t>Spread Gerencial por Carteira (%)</t>
  </si>
  <si>
    <t>Spread Global ¹</t>
  </si>
  <si>
    <t>Spread Ajustado pelo Risco ²</t>
  </si>
  <si>
    <t xml:space="preserve">Receita Líquida de Juros (d) </t>
  </si>
  <si>
    <t>Saldo Médio dos Ativos Rentáveis (a)</t>
  </si>
  <si>
    <t>Saldo Médio dos Passivos Onerosos (b)</t>
  </si>
  <si>
    <t>Margem Financeira Bruta (c)</t>
  </si>
  <si>
    <t xml:space="preserve">Receitas de Juros (1.d) </t>
  </si>
  <si>
    <t xml:space="preserve">Despesas de Juros (2.d) </t>
  </si>
  <si>
    <t>Demais Componentes da Margem Financeira Bruta¹ (e)</t>
  </si>
  <si>
    <t>Passivos Onerosos / Ativos Rentáveis - % (b/a)</t>
  </si>
  <si>
    <t>Rentabilidade Média dos Ativos² ⁴    - % (1.d/a)</t>
  </si>
  <si>
    <t>Custo Médio dos Passivos² ⁴  - % (2.d/b)</t>
  </si>
  <si>
    <t xml:space="preserve">Margem de Lucro Líquida² ³  - % </t>
  </si>
  <si>
    <t>Margem Líquida de Juros² - % (d/a)</t>
  </si>
  <si>
    <t>Spread Global ²  - % (c/a)</t>
  </si>
  <si>
    <t>1 - Contém derivativos, contratos de assunção de dívidas, resultado de op. de câmbio, recuperação de créd. baixados como prejuízo, empréstimos de ouro, fundo garantidor de crédito, ganho/perda cambial no exterior e outras receitas com características de intermediação financeira.</t>
  </si>
  <si>
    <t>2 - Taxas anualizadas.</t>
  </si>
  <si>
    <t>Cor da Guia</t>
  </si>
  <si>
    <t>Grupos - Índice</t>
  </si>
  <si>
    <t>1T12</t>
  </si>
  <si>
    <t>Consórcio</t>
  </si>
  <si>
    <t>* Amortização, liquidação, liberação de parcelas e débito de encargos.</t>
  </si>
  <si>
    <t>1 - Relatório 50 Maiores do Banco Central: conslidado bancário I + II excluído BNDES.</t>
  </si>
  <si>
    <t>3 - Dados da ABECS.</t>
  </si>
  <si>
    <t>* Composto pelos correntistas, poupadores e beneficiários do INSS.</t>
  </si>
  <si>
    <t>Resultado com Instrumentos Financeiros Derivativos</t>
  </si>
  <si>
    <t>Resultado de Participações em Coligadas e Controladas</t>
  </si>
  <si>
    <t>Resultado de Outras Receitas/Despesas Operacionais</t>
  </si>
  <si>
    <t>Ganho(Perda) Cambial sobre PL no Exterior</t>
  </si>
  <si>
    <t>Operações de Venda ou de Transferência de Ativos Financeiros</t>
  </si>
  <si>
    <t>Outras Receitas Op. com Caract. de Intermediação Financeira</t>
  </si>
  <si>
    <t>Despesas Tributárias sobre Faturamento</t>
  </si>
  <si>
    <t>Banco Patagonia</t>
  </si>
  <si>
    <t>Provisões</t>
  </si>
  <si>
    <t>TVMs - Resultado</t>
  </si>
  <si>
    <t>Liquidez</t>
  </si>
  <si>
    <t>DRE - Realoc IE</t>
  </si>
  <si>
    <t>DRE - Realocações</t>
  </si>
  <si>
    <t>Carteira de Crédito Agronegócios</t>
  </si>
  <si>
    <t>Crédito NR -  Agro PF</t>
  </si>
  <si>
    <t>Crédito NR - Agro PJ</t>
  </si>
  <si>
    <t>Carteira de Crédito por Nível de Risco - PF</t>
  </si>
  <si>
    <t>Carteira de Crédito por Nível de Risco - PJ</t>
  </si>
  <si>
    <t>Crédito NR - Exterior</t>
  </si>
  <si>
    <t>Carteira de Crédito PF</t>
  </si>
  <si>
    <t>Carteira de Crédito PJ</t>
  </si>
  <si>
    <t>BrasilPrev Circular Susep 457/12 e 462/13</t>
  </si>
  <si>
    <t>Prov. p/ Compromisso c/ Parceiros p/ Compra de Pontos de Relac.</t>
  </si>
  <si>
    <t xml:space="preserve">Crédito Tributário s/ CSLL </t>
  </si>
  <si>
    <t>Tesouro Nacional e Adm. de Fundos Oficiais</t>
  </si>
  <si>
    <t>Agências (por Região)</t>
  </si>
  <si>
    <t>Jun/13</t>
  </si>
  <si>
    <t>Set/13</t>
  </si>
  <si>
    <t>Dez/13</t>
  </si>
  <si>
    <t>1T13</t>
  </si>
  <si>
    <t>2T13</t>
  </si>
  <si>
    <t>3T13</t>
  </si>
  <si>
    <t>4T13</t>
  </si>
  <si>
    <t>Valor Patrimonial por Ação (R$)</t>
  </si>
  <si>
    <t>Mar/14</t>
  </si>
  <si>
    <t>Jun/14</t>
  </si>
  <si>
    <t>Set/14</t>
  </si>
  <si>
    <t>Dez/14</t>
  </si>
  <si>
    <t>1T14</t>
  </si>
  <si>
    <t>2T14</t>
  </si>
  <si>
    <t>3T14</t>
  </si>
  <si>
    <t>4T14</t>
  </si>
  <si>
    <t>Balanço Patrimonial Passivo - Contábil</t>
  </si>
  <si>
    <t>Balanço Patrimonial Ativo - Contábil</t>
  </si>
  <si>
    <t>Crédito - Contábil</t>
  </si>
  <si>
    <t>Despesas de PCLD 12 meses (a)</t>
  </si>
  <si>
    <t>Despesas de PCLD Trimestral (b)</t>
  </si>
  <si>
    <t>Média da Carteira Classificada</t>
  </si>
  <si>
    <t>BB - 12 meses (c)</t>
  </si>
  <si>
    <t>BB - 3 meses (d)</t>
  </si>
  <si>
    <t>Desp.PCLD s/ Cart. Créd. BB - 12 meses (a/c)</t>
  </si>
  <si>
    <t>Desp.PCLD s/ Cart. Créd. BB - 3 meses (c/d)</t>
  </si>
  <si>
    <t>Indicadores Desempenho - Gerencial</t>
  </si>
  <si>
    <t>Indicadores Desempenho - Contábil</t>
  </si>
  <si>
    <t>Conglomerado Banco do Brasil S.A.</t>
  </si>
  <si>
    <t>Banco do Brasil S.A. Conglomerate</t>
  </si>
  <si>
    <t>Banco do Brasil – AG</t>
  </si>
  <si>
    <t>BB Leasing S.A. - Arrendamento Mercantil</t>
  </si>
  <si>
    <t>BB Securities Asia Pte. Ltd.</t>
  </si>
  <si>
    <t>Banco do Brasil Securities LLC.</t>
  </si>
  <si>
    <t>BB Securities Ltd.</t>
  </si>
  <si>
    <t>BB USA Holding Company, Inc.</t>
  </si>
  <si>
    <t>Banco do Brasil Americas</t>
  </si>
  <si>
    <t>Banco Patagonia S.A.</t>
  </si>
  <si>
    <t>BB Banco de Investimento S.A.</t>
  </si>
  <si>
    <t>BB Gestão de Recursos-Distribuidora de Títulos e Valores Mobiliários S.A.</t>
  </si>
  <si>
    <t>BB Seguridade Participações S.A.</t>
  </si>
  <si>
    <t>BB Corretora de Seguros e Administradora de Bens S.A.</t>
  </si>
  <si>
    <t>BB Seguros Participações S.A.</t>
  </si>
  <si>
    <t>BB Administradora de Cartões de Crédito S.A.</t>
  </si>
  <si>
    <t>BB Elo Cartões Participações S.A.</t>
  </si>
  <si>
    <t>Ativos S.A. Securitizadora de Créditos Financeiros</t>
  </si>
  <si>
    <t>BB Administradora de Consórcios S.A.</t>
  </si>
  <si>
    <t>BB Tecnologia e Serviços S.A.</t>
  </si>
  <si>
    <t>Índice de Basiléia III</t>
  </si>
  <si>
    <t>Companhias não Consolidadas</t>
  </si>
  <si>
    <t>Non-Consolidated Companies</t>
  </si>
  <si>
    <t>Rendas de Tarifas (a)</t>
  </si>
  <si>
    <t>Despesas Administrativas (b)</t>
  </si>
  <si>
    <t>Despesas de Pessoal (c)</t>
  </si>
  <si>
    <t>(a) / (b) -- (%)</t>
  </si>
  <si>
    <t>(a) / (c) -- (%)</t>
  </si>
  <si>
    <t>BB Consolidado</t>
  </si>
  <si>
    <t>BB Consolidated</t>
  </si>
  <si>
    <t>Luiz Fernando de Almeida</t>
  </si>
  <si>
    <t>Ativos de Liquidez (a)</t>
  </si>
  <si>
    <t>Passivos de Liquidez (b)</t>
  </si>
  <si>
    <t>Saldo da Liquidez (a - b)</t>
  </si>
  <si>
    <t>Ativo Total ¹</t>
  </si>
  <si>
    <t>Depósito Total ¹</t>
  </si>
  <si>
    <t>Carteira de Crédito País ²</t>
  </si>
  <si>
    <t>Cartões ³</t>
  </si>
  <si>
    <t>Faturamento de Cartão de Crédito ²</t>
  </si>
  <si>
    <t>2 - Inclui Banco Nossa Caixa.</t>
  </si>
  <si>
    <t>* O total de emissões considera as emissões no mercado internacional de capitais e os CDs (Certificate of Deposits).</t>
  </si>
  <si>
    <t>Captações Externas - Produto</t>
  </si>
  <si>
    <t>Empréstimos e Financiamentos</t>
  </si>
  <si>
    <t>Efeito Cambial Patagonia</t>
  </si>
  <si>
    <t>Reavaliação de Investimento em Ações e Cotas</t>
  </si>
  <si>
    <t>Brasilcap Capitalização S.A.</t>
  </si>
  <si>
    <t>Brasildental Operadora de Planos Odontológicos S.A.</t>
  </si>
  <si>
    <t>Brasilprev Seguros e Previdência S.A.</t>
  </si>
  <si>
    <t>Cielo S.A.</t>
  </si>
  <si>
    <t>Tecnologia Bancária S.A. – Tecban</t>
  </si>
  <si>
    <t>Crédito Tributário - Contábil</t>
  </si>
  <si>
    <t>Fernanda Vasconcelos de Meneses</t>
  </si>
  <si>
    <t>Efeitos Fiscais e de PLR sobre Itens Extraordinários</t>
  </si>
  <si>
    <t>Resultado Não Realizado</t>
  </si>
  <si>
    <t>Outros Depósitos</t>
  </si>
  <si>
    <t>Interna</t>
  </si>
  <si>
    <t>Externa</t>
  </si>
  <si>
    <t xml:space="preserve">Ajustes Patrimoniais Positivos de Planos de Benefícios </t>
  </si>
  <si>
    <t>Atualização de Depósitos Judiciais</t>
  </si>
  <si>
    <t>Ajuste a Valor Presente - Arrend. Mercantil</t>
  </si>
  <si>
    <t>Créditos Recuperados a Prazo</t>
  </si>
  <si>
    <t>Obrigações Fiscais Diferidas</t>
  </si>
  <si>
    <t>Obrigações Fiscais Diferidas - Contábil</t>
  </si>
  <si>
    <t>TVM e Instrumentos Financeiros Derivativos</t>
  </si>
  <si>
    <t>Finame</t>
  </si>
  <si>
    <t>Ajustes de Fundos e Programas</t>
  </si>
  <si>
    <t>Obrigações por TVM no Exterior</t>
  </si>
  <si>
    <t>Obrigações por Repasses</t>
  </si>
  <si>
    <t>Operações de Crédito e Garantias</t>
  </si>
  <si>
    <t>Rendas do Mercado de Capitais</t>
  </si>
  <si>
    <t>1 - Margem Financeira Bruta / Saldo Médio dos Ativos Rentáveis, anualizado.</t>
  </si>
  <si>
    <t>2 - Margem Financeira Líquida (MFB menos PCLD) / Saldo Médio dos Ativos Rentáveis, anualizado.</t>
  </si>
  <si>
    <t>Empréstimos</t>
  </si>
  <si>
    <t>Vitor Lopes Rodrigues</t>
  </si>
  <si>
    <t>Captações Externas - Modalidade</t>
  </si>
  <si>
    <t>Provisão Complementar</t>
  </si>
  <si>
    <t>IPO - IRB</t>
  </si>
  <si>
    <t xml:space="preserve">Neonergia </t>
  </si>
  <si>
    <t>Gabriel Mirabile Pinheiro</t>
  </si>
  <si>
    <t>Marcelo Oliveira Alexandre</t>
  </si>
  <si>
    <t>Fabrício da Costa Santin</t>
  </si>
  <si>
    <t>Ajustes de Prêmio e Corretagem - BB Seguridade</t>
  </si>
  <si>
    <t>Ajuste de Indenização Proagro</t>
  </si>
  <si>
    <t>Outros Componentes de Tesouraria¹</t>
  </si>
  <si>
    <t>1 - Contém itens não discriminados na abertura do resultado de tesouraria, inclusive variação cambial.</t>
  </si>
  <si>
    <t>Índice de Eficiência - 12 meses %</t>
  </si>
  <si>
    <t>Mercado Brasileiro</t>
  </si>
  <si>
    <t>Índice Bovespa - Ibovespa</t>
  </si>
  <si>
    <t>Índice Brasil 50 - IBrX - 50</t>
  </si>
  <si>
    <t>Índice Carbono Eficiente - ICO2</t>
  </si>
  <si>
    <t>Índice Financeiro - IFNC</t>
  </si>
  <si>
    <t>Índice de Governança Corporativa Trade - IGCT</t>
  </si>
  <si>
    <t>Índice de Ações com Governança Corporativa Diferenciada - IGC</t>
  </si>
  <si>
    <t>Índice de Sustentabilidade Empresarial - ISE</t>
  </si>
  <si>
    <t>Índice de Ações com Tag Along Diferenciado - ITAG</t>
  </si>
  <si>
    <t>Índice Mid-Large Cap - MLCX</t>
  </si>
  <si>
    <t>PCLD - Risco de Crédito</t>
  </si>
  <si>
    <t>PCLD - Recuperação de Crédito</t>
  </si>
  <si>
    <t>Planos Econômicos</t>
  </si>
  <si>
    <t>PEAI - Programa Extraodinário de Aposentadoria Incentivada</t>
  </si>
  <si>
    <t>Permuta Imobiliária com a União</t>
  </si>
  <si>
    <t>Rentabilidade s/ PL Médio (ajustado) – Anualizado (%)</t>
  </si>
  <si>
    <t>Rentabilidade s/ PL Médio (mercado) – Anualizado (%)</t>
  </si>
  <si>
    <t>Correntista</t>
  </si>
  <si>
    <t>Cartões de Débito</t>
  </si>
  <si>
    <t>Rentabilidade s/ PL Médio – Anualizado (%)</t>
  </si>
  <si>
    <t>Rentabilidade s/ PL Médio (mercado) Acum. – Anualizado (%)</t>
  </si>
  <si>
    <t>Rentabilidade s/ PL Médio (ajustado) Acum. – Anualizado (%)</t>
  </si>
  <si>
    <t>Rentabilidade s/ PL Médio Acum. – Anualizado (%)</t>
  </si>
  <si>
    <t>Rentabilidade s/ Ativos Médios – Anualizado (%)</t>
  </si>
  <si>
    <t>Rentabilidade s/ Ativos Médios (ajustado) – Anualizado (%)</t>
  </si>
  <si>
    <t>Laura Daianna Fernandes Cunha</t>
  </si>
  <si>
    <t>Gerentes</t>
  </si>
  <si>
    <t>Alienação de Investimento MAPFRE BB SH2</t>
  </si>
  <si>
    <t>Conciliação de Programas com a União</t>
  </si>
  <si>
    <t>Itens Extraordinários - BB Seguridade</t>
  </si>
  <si>
    <t>https://ri.bb.com.br/pt-br/servicos-para-investidores/downloads/</t>
  </si>
  <si>
    <t>https://ri.bb.com.br/pt-br/servicos-para-investidores/fale-com-ri/</t>
  </si>
  <si>
    <t>BB Cayman Islands Holding</t>
  </si>
  <si>
    <t>https://ri.bb.com.br/en/investor-services/downloads/</t>
  </si>
  <si>
    <t>MPME</t>
  </si>
  <si>
    <t>Grandes</t>
  </si>
  <si>
    <t>Alienação de Participação - IRB-Brasil Resseguros S.A.</t>
  </si>
  <si>
    <t>Programa de Adequação de Quadros - PAQ</t>
  </si>
  <si>
    <t>Imparidade de Ativo Intagível - VRN</t>
  </si>
  <si>
    <t>Imparidade de TVM</t>
  </si>
  <si>
    <t>Provisão Demandas Legais - Ajuste de Parâmetros</t>
  </si>
  <si>
    <t>PCLD Prudencial Extraordinária</t>
  </si>
  <si>
    <t>MFB Realocada</t>
  </si>
  <si>
    <t>MFB Gerencial</t>
  </si>
  <si>
    <t>1 - Não inclui operações com o Governo.</t>
  </si>
  <si>
    <t>Pessoa Jurídica¹</t>
  </si>
  <si>
    <t>Pessoas Físicas (PF)</t>
  </si>
  <si>
    <t>Pessoas Jurídicas (PJ)</t>
  </si>
  <si>
    <t>PCLD - Descontos Concedidos</t>
  </si>
  <si>
    <t>PCLD - Imparidade</t>
  </si>
  <si>
    <t>PCLD Ampliada</t>
  </si>
  <si>
    <t>Hilzenar Souza Alves da Cunha</t>
  </si>
  <si>
    <t>Marco Antonio Datolo Fernandes</t>
  </si>
  <si>
    <t>Dividendos e JCP / Ação - Acionistas (R$)</t>
  </si>
  <si>
    <t>Caroline Rosa</t>
  </si>
  <si>
    <t>Clientes (mil)</t>
  </si>
  <si>
    <t>Agências</t>
  </si>
  <si>
    <t>Agências em Buenos Aires</t>
  </si>
  <si>
    <t>Pontos de Atendimento</t>
  </si>
  <si>
    <t>Jun/09</t>
  </si>
  <si>
    <t>Remensuração Atuarial (a)</t>
  </si>
  <si>
    <t>Plano 1 - Previ</t>
  </si>
  <si>
    <t>Cassi</t>
  </si>
  <si>
    <t>Outros Planos</t>
  </si>
  <si>
    <t>Efeitos Fiscais (b)</t>
  </si>
  <si>
    <t>Efeito no Patrimônio Líquido (a+b)</t>
  </si>
  <si>
    <t>Saldo de Ajuste de Avaliação Patrimonial no Patrimônio Líquido</t>
  </si>
  <si>
    <t>Custeio</t>
  </si>
  <si>
    <t>Comercialização</t>
  </si>
  <si>
    <t>Agroindustrial</t>
  </si>
  <si>
    <t>Industrialização</t>
  </si>
  <si>
    <t>Cédula de Produto Rural e Garantias (CPR)</t>
  </si>
  <si>
    <t>Total da Carteira Ampliada</t>
  </si>
  <si>
    <t>Bovinocultura</t>
  </si>
  <si>
    <t>Carne</t>
  </si>
  <si>
    <t>Leite</t>
  </si>
  <si>
    <t>Soja</t>
  </si>
  <si>
    <t>Milho</t>
  </si>
  <si>
    <t>Cana</t>
  </si>
  <si>
    <t>Máquinas e Implementos</t>
  </si>
  <si>
    <t>Café</t>
  </si>
  <si>
    <t>Arroz</t>
  </si>
  <si>
    <t>Avicultura</t>
  </si>
  <si>
    <t>Algodão</t>
  </si>
  <si>
    <t>Suinocultura</t>
  </si>
  <si>
    <t>Armazenagem</t>
  </si>
  <si>
    <t>Melhoramento do Solo</t>
  </si>
  <si>
    <t>Caminhões/veículos</t>
  </si>
  <si>
    <t>Pastagem</t>
  </si>
  <si>
    <t>Eucalipto/Pinus/Florestas</t>
  </si>
  <si>
    <t>Trigo</t>
  </si>
  <si>
    <t>Total da Carteira Classificada</t>
  </si>
  <si>
    <t>Cédula do Produtor Rural e Garantias</t>
  </si>
  <si>
    <t>Pequeno</t>
  </si>
  <si>
    <t>Médio e Grande</t>
  </si>
  <si>
    <t>Empresas</t>
  </si>
  <si>
    <t>Cooperativas</t>
  </si>
  <si>
    <t>Poupança</t>
  </si>
  <si>
    <t>LCA</t>
  </si>
  <si>
    <t>BNDES/Finame</t>
  </si>
  <si>
    <t>FAT</t>
  </si>
  <si>
    <t>Recursos Equalizáveis</t>
  </si>
  <si>
    <t>Recursos Não-Equalizáveis</t>
  </si>
  <si>
    <t xml:space="preserve">Provisão </t>
  </si>
  <si>
    <t>Operações Vencidas + 90 dias</t>
  </si>
  <si>
    <t>Provisão</t>
  </si>
  <si>
    <t xml:space="preserve">Operações Vencidas + 90 dias </t>
  </si>
  <si>
    <t>Op. Vencidas + 90 dias/Carteira de Crédito - %</t>
  </si>
  <si>
    <t>Provisão/Carteira de Crédito - %</t>
  </si>
  <si>
    <t>Baixa para Prejuízo</t>
  </si>
  <si>
    <t>Op. não  Prorrogadas - Risco BB + Terceiros</t>
  </si>
  <si>
    <t>Op. Vencidas + 90 dias/Operações não Prorrogadas - %</t>
  </si>
  <si>
    <t>Provisão/Operações não Prorrogadas - %</t>
  </si>
  <si>
    <t>Op. Prorrogadas - Risco BB + Terceiros</t>
  </si>
  <si>
    <t>Op. Vencidas + 90 dias/Operações Prorrogadas - %</t>
  </si>
  <si>
    <t>Provisão/Operações Prorrogadas - %</t>
  </si>
  <si>
    <t>Certificados de Direitos Creditórios do Agronegócio</t>
  </si>
  <si>
    <t>Carteira de Agronegócios por Item</t>
  </si>
  <si>
    <t>Carteira de Agronegócios por Destinação</t>
  </si>
  <si>
    <t>Carteira de Agronegócios por Fonte de Recursos</t>
  </si>
  <si>
    <t>Recursos Equalizáveis da Carteira de Agronegócios</t>
  </si>
  <si>
    <t>Efeitos no PL</t>
  </si>
  <si>
    <t>Agro-Porte</t>
  </si>
  <si>
    <t>Agro-Equalização</t>
  </si>
  <si>
    <t>Abono - Acordo Coletivo 2020-2021</t>
  </si>
  <si>
    <t>Aplicações Interf. de Liquidez</t>
  </si>
  <si>
    <t>Valor da diferença a menor entre o valor provisionado e o montante dos ajustes resultantes da avaliação prevista na Resolução 4.277/2013</t>
  </si>
  <si>
    <t>1 - Inclui instrumentos de dívida sênior, dívida subordinada e IHCD (exceto instrumento elegível ao Capital Principal).</t>
  </si>
  <si>
    <t>Gerente de Relações com Investidores</t>
  </si>
  <si>
    <t>IR</t>
  </si>
  <si>
    <t>Dez/19</t>
  </si>
  <si>
    <t>4T19</t>
  </si>
  <si>
    <t>1 - Série revisada a partir de 1T17.</t>
  </si>
  <si>
    <t>2 - Série histórica descontinuada no 2T19.</t>
  </si>
  <si>
    <t>Cartões - Base, Faturamento e Resultado</t>
  </si>
  <si>
    <t>Baixo Carbono</t>
  </si>
  <si>
    <t>UBS BB Serv. Assessoria Fin. Participações S.A.</t>
  </si>
  <si>
    <t>Programas de Desligamentos - PAQ e PDE</t>
  </si>
  <si>
    <t>Banco Votorantim S.A.</t>
  </si>
  <si>
    <t>Elo Participações S.A.</t>
  </si>
  <si>
    <t>Cateno Gestão de Contas de Pagamento S.A.</t>
  </si>
  <si>
    <t>Alelo S.A.</t>
  </si>
  <si>
    <t>Elo Serviços S.A.</t>
  </si>
  <si>
    <t>Letra financeira subordinada perpétua</t>
  </si>
  <si>
    <t>BB Mapfre Participações S.A.</t>
  </si>
  <si>
    <t>Janaína Storti</t>
  </si>
  <si>
    <t>Gerente Executivo</t>
  </si>
  <si>
    <t>Depósitos e Empréstimos Interbancários</t>
  </si>
  <si>
    <t>Alienação de Investimento - Banco Digio S.A.</t>
  </si>
  <si>
    <t>Reorganização Societária - CIP</t>
  </si>
  <si>
    <t>Alienação de Investimento - MerchantE</t>
  </si>
  <si>
    <t>Pedro Tavares Pegorer</t>
  </si>
  <si>
    <t>Mar/20</t>
  </si>
  <si>
    <t>1T20</t>
  </si>
  <si>
    <t>Jun/20</t>
  </si>
  <si>
    <t>2T20</t>
  </si>
  <si>
    <t>Set/20</t>
  </si>
  <si>
    <t>3T20</t>
  </si>
  <si>
    <t>Captações no Mercado Aberto - Títulos Privados</t>
  </si>
  <si>
    <t>Bônus Perpétuos</t>
  </si>
  <si>
    <t>Dívidas Subordinadas</t>
  </si>
  <si>
    <t>Depósitos Compulsórios em Bancos Centrais</t>
  </si>
  <si>
    <t>Outros (Notas Estruturadas + Letras Financeiras)</t>
  </si>
  <si>
    <t>Fontes (a)</t>
  </si>
  <si>
    <t>Recursos Disponíveis (a - b)</t>
  </si>
  <si>
    <t>Provisão para Risco de Crédito</t>
  </si>
  <si>
    <t>Carteira de Crédito Líquida Ajustada / Captações Comerciais</t>
  </si>
  <si>
    <t xml:space="preserve">Administração Fiduciária </t>
  </si>
  <si>
    <t>Fernando Cassimiro de Macedo</t>
  </si>
  <si>
    <t xml:space="preserve">Dividend yield (%) 12M ¹ </t>
  </si>
  <si>
    <t>Nathalia Barbieri</t>
  </si>
  <si>
    <t>Marcia Lima Rodrigues</t>
  </si>
  <si>
    <t>Luiz Felipe Alves Abreu</t>
  </si>
  <si>
    <t>Marco Geovanne Tobias da Silva</t>
  </si>
  <si>
    <t>Prog. de Desempenho Gratificado - PDG</t>
  </si>
  <si>
    <t>Comunicação e Proc. de Dados</t>
  </si>
  <si>
    <t>Vigilância, Segurança e Transporte</t>
  </si>
  <si>
    <t>Captações no Exterior</t>
  </si>
  <si>
    <t>Carteira de Crédito Líquida/Usos</t>
  </si>
  <si>
    <t>Carteira de TVMs Privados</t>
  </si>
  <si>
    <t>Carteira de Crédito Ajustada / Captações Comerciais</t>
  </si>
  <si>
    <t>Letras de Crédito Imobiliário (LCI)</t>
  </si>
  <si>
    <t>Letras de Crédito ao Agronegócio (LCA)</t>
  </si>
  <si>
    <t>Emissão de TVM - Exterior</t>
  </si>
  <si>
    <t>Bônus Perpétuos - Exterior</t>
  </si>
  <si>
    <t>Obrigações por Empréstimos - Exterior</t>
  </si>
  <si>
    <t>Dívidas Subordinadas - Exterior</t>
  </si>
  <si>
    <t>(1) Dívidas subordinadas (no País) não inclui Bônus Perpétuo (no País e no exterior) e Dívidas Subordinadas - Exterior.</t>
  </si>
  <si>
    <t>Margem com Clientes</t>
  </si>
  <si>
    <t>Saldo Médio</t>
  </si>
  <si>
    <t xml:space="preserve">Spread com Clientes % </t>
  </si>
  <si>
    <t>Margem com Mercado</t>
  </si>
  <si>
    <t>Margem Líquida</t>
  </si>
  <si>
    <t>Margem Financeira Clientes e Mercado</t>
  </si>
  <si>
    <t>Tais Pereira Martins</t>
  </si>
  <si>
    <t>William Vladimir Rosales Merida da Silva</t>
  </si>
  <si>
    <t>Coordenador</t>
  </si>
  <si>
    <t>Agronegócio de Origem Animal</t>
  </si>
  <si>
    <t>Agronegócio de Origem Vegetal</t>
  </si>
  <si>
    <t>Mineração e Metalurgia</t>
  </si>
  <si>
    <t xml:space="preserve">Fornecedores da Construção Civil </t>
  </si>
  <si>
    <t xml:space="preserve">Autorregularização Incentivada de Tributos </t>
  </si>
  <si>
    <t>Filipe Cardoso Duda</t>
  </si>
  <si>
    <t>Check</t>
  </si>
  <si>
    <t>Autorregularização Tributária</t>
  </si>
  <si>
    <t>Clodoaldo Oliveira de Melo Neto</t>
  </si>
  <si>
    <t>Garantias e TVM</t>
  </si>
  <si>
    <t>Crédito Não Consignado</t>
  </si>
  <si>
    <t>Viviane Hilpert Rego</t>
  </si>
  <si>
    <t xml:space="preserve">Especialista </t>
  </si>
  <si>
    <t>Mar/17</t>
  </si>
  <si>
    <t>Jun/17</t>
  </si>
  <si>
    <t>Set/17</t>
  </si>
  <si>
    <t>Dez/17</t>
  </si>
  <si>
    <t>1T17</t>
  </si>
  <si>
    <t>2T17</t>
  </si>
  <si>
    <t>3T17</t>
  </si>
  <si>
    <t>4T17</t>
  </si>
  <si>
    <t>Alíquota de Compulsório</t>
  </si>
  <si>
    <t>Guias descontinuadas</t>
  </si>
  <si>
    <t>Mar/12</t>
  </si>
  <si>
    <t>Jun/12</t>
  </si>
  <si>
    <t>Set/12</t>
  </si>
  <si>
    <t>Dez/12</t>
  </si>
  <si>
    <t>2T12</t>
  </si>
  <si>
    <t>3T12</t>
  </si>
  <si>
    <t>4T12</t>
  </si>
  <si>
    <t>Ágios sobre Investimentos</t>
  </si>
  <si>
    <t>Banco Votorantim</t>
  </si>
  <si>
    <t>Valor Contábil</t>
  </si>
  <si>
    <t>Amortização Acumulada</t>
  </si>
  <si>
    <t>Despesas com Amortização no Período ¹</t>
  </si>
  <si>
    <t>Saldo Líquido de Amortização</t>
  </si>
  <si>
    <t>Variação Cambial ²</t>
  </si>
  <si>
    <t>Despesas com Amortização no Período¹</t>
  </si>
  <si>
    <t>Cielo</t>
  </si>
  <si>
    <t>Demais Empresas do Conglomerado ³</t>
  </si>
  <si>
    <t>Variação Cambial ⁴</t>
  </si>
  <si>
    <t>Ativos Intangíveis</t>
  </si>
  <si>
    <t>Direitos por Aquisição de Folhas de Pagamento *</t>
  </si>
  <si>
    <t>Saldo Inicial</t>
  </si>
  <si>
    <t>Despesas com Amortização¹</t>
  </si>
  <si>
    <t>Outros Valores</t>
  </si>
  <si>
    <t>Aquisições</t>
  </si>
  <si>
    <t>Baixas</t>
  </si>
  <si>
    <t>Saldo final (a)</t>
  </si>
  <si>
    <t>Aquisição/Desenvolvimento de Softwares</t>
  </si>
  <si>
    <t>Despesas com Amortização²</t>
  </si>
  <si>
    <t>Saldo final (b)</t>
  </si>
  <si>
    <t xml:space="preserve">Banco Postal </t>
  </si>
  <si>
    <t>Baixas³</t>
  </si>
  <si>
    <t xml:space="preserve">Saldo final (c) </t>
  </si>
  <si>
    <t>Banco Nossa Caixa</t>
  </si>
  <si>
    <t>Saldo Final (d)</t>
  </si>
  <si>
    <t>Outros Ativos Intangíveis</t>
  </si>
  <si>
    <t>Outros Valores⁴</t>
  </si>
  <si>
    <t xml:space="preserve">Saldo final (e) </t>
  </si>
  <si>
    <t>Saldo (a+b+c+d+e)</t>
  </si>
  <si>
    <t>Mar/19</t>
  </si>
  <si>
    <t>Jun/19</t>
  </si>
  <si>
    <t>Set/19</t>
  </si>
  <si>
    <t>1T19</t>
  </si>
  <si>
    <t>2T19</t>
  </si>
  <si>
    <t>3T19</t>
  </si>
  <si>
    <t>Demonstração do Resultado Realocado Resolução CMN 4.720/19</t>
  </si>
  <si>
    <t>Resultado da Carteira de Crédito</t>
  </si>
  <si>
    <t>Resultado de Aplicações Interfinanceira de Liquidez</t>
  </si>
  <si>
    <t>Resultado de Instrumentos Financeiros Derivativos</t>
  </si>
  <si>
    <t>Resultado do Hedge Fiscal</t>
  </si>
  <si>
    <t>Resultado Cambial s/ PL no Exterior</t>
  </si>
  <si>
    <t>Resultado de Outros Ativos Financeiros</t>
  </si>
  <si>
    <t>Recursos de Instituições Financeiras</t>
  </si>
  <si>
    <t>Recursos de Clientes</t>
  </si>
  <si>
    <t>Recursos de Emissão de TVM no Exterior</t>
  </si>
  <si>
    <t>Outras Despesas de Captação</t>
  </si>
  <si>
    <t>PCLD – Recuperação de Crédito</t>
  </si>
  <si>
    <t>PCLD – Risco de Crédito</t>
  </si>
  <si>
    <t>PCLD – Descontos Concedidos</t>
  </si>
  <si>
    <t>PCLD – Perdas por Imparidade</t>
  </si>
  <si>
    <t xml:space="preserve">Receitas de Prestação de Serviços </t>
  </si>
  <si>
    <t>Resultado de Participações em Controladas, Coligadas e JV</t>
  </si>
  <si>
    <t>PREVI - Plano de Benefícios 1</t>
  </si>
  <si>
    <t>PREVI - Atualização de Fundo Utilização</t>
  </si>
  <si>
    <t>Despesas Tributárias</t>
  </si>
  <si>
    <t>Outras Receitas/Despesas</t>
  </si>
  <si>
    <t>Demandas Cíveis, Fiscais e Trabalhistas</t>
  </si>
  <si>
    <t>Resultado Antes da Trib. s/ o Lucro</t>
  </si>
  <si>
    <t>Participações Estatutárias</t>
  </si>
  <si>
    <t>Provisão Extraordinária para Demandas Contingentes</t>
  </si>
  <si>
    <t>Crédito Tributário s/ Períodos Anteriores</t>
  </si>
  <si>
    <t>Crédito Tributário s/ CSLL</t>
  </si>
  <si>
    <t>Acordo Coletivo 2020-2021 - Abono</t>
  </si>
  <si>
    <t>Ajuste de Fundos e Programas</t>
  </si>
  <si>
    <t>Efeitos Fiscais e de PLR s/ Itens Extraordinários</t>
  </si>
  <si>
    <t>Resultado Estrutural</t>
  </si>
  <si>
    <t>Receitas Operacionais Totais</t>
  </si>
  <si>
    <t>Receitas Operacionais</t>
  </si>
  <si>
    <t>Res. de Part. em Control., Colig. e JV</t>
  </si>
  <si>
    <t>Despesas Operacionais Totais</t>
  </si>
  <si>
    <t>BBAS3 (B3) - (R$) *</t>
  </si>
  <si>
    <t>BDORY (NYSE) - (US$)</t>
  </si>
  <si>
    <t>BDORY (NYSE) - (R$)</t>
  </si>
  <si>
    <t>Cotações de Ações BB</t>
  </si>
  <si>
    <t>Abertura</t>
  </si>
  <si>
    <t>Fechamento</t>
  </si>
  <si>
    <t>Minimo</t>
  </si>
  <si>
    <t>Maximo</t>
  </si>
  <si>
    <t>(Quantidades - mil)</t>
  </si>
  <si>
    <t>Negociações</t>
  </si>
  <si>
    <t>Tittulos Negociados</t>
  </si>
  <si>
    <t>* Ajustado por proventos, inclusive dividendos.</t>
  </si>
  <si>
    <t>Letras de Crédito do Agronegócio (LCA)</t>
  </si>
  <si>
    <t>Outros Recursos de Emissões de Títulos (COEs)</t>
  </si>
  <si>
    <t>Obrigações por Empréstimos, Cessões e Repasses</t>
  </si>
  <si>
    <t>Dívida Subordinada no País</t>
  </si>
  <si>
    <t>Dívida Subordinada no Exterior</t>
  </si>
  <si>
    <t>TVM no Exterior</t>
  </si>
  <si>
    <t>Mar/23</t>
  </si>
  <si>
    <t>1T23</t>
  </si>
  <si>
    <t>Jun/23</t>
  </si>
  <si>
    <t>2T23</t>
  </si>
  <si>
    <t>Set/23</t>
  </si>
  <si>
    <t>3T23</t>
  </si>
  <si>
    <t>Dez/23</t>
  </si>
  <si>
    <t>4T23</t>
  </si>
  <si>
    <t>Fontes</t>
  </si>
  <si>
    <t>Recursos Disponíveis</t>
  </si>
  <si>
    <t xml:space="preserve">Captação Institucional </t>
  </si>
  <si>
    <t xml:space="preserve">Depósitos no Banco Central do Brasil </t>
  </si>
  <si>
    <t>Ativos Financeiros</t>
  </si>
  <si>
    <t>(Carteira de Crédito)</t>
  </si>
  <si>
    <t>Ativos Fiscais</t>
  </si>
  <si>
    <t>Correntes</t>
  </si>
  <si>
    <t>Diferidos (Créditos Tributários)</t>
  </si>
  <si>
    <t>Depósitos Compulsórios no Bacen</t>
  </si>
  <si>
    <t>Aplic. Interfinanceiras de Liquidez</t>
  </si>
  <si>
    <t>Títulos e Valores Mobiliários</t>
  </si>
  <si>
    <t>Outros Ativos Financeiros</t>
  </si>
  <si>
    <t>(Provisões para Perdas Assoc. ao Risco de Crédito)</t>
  </si>
  <si>
    <t>(Outros Ativos financeiros)</t>
  </si>
  <si>
    <t>Outros Ativos Não Financeiros</t>
  </si>
  <si>
    <t>Total do Ativo</t>
  </si>
  <si>
    <t>Passivos Financeiros</t>
  </si>
  <si>
    <t>Recursos de Emissões de Títulos e Valores Mobiliários</t>
  </si>
  <si>
    <t>Outros Passivos Financeiros</t>
  </si>
  <si>
    <t xml:space="preserve">Provisões </t>
  </si>
  <si>
    <t>Cíveis, Fiscais e Trabalhistas</t>
  </si>
  <si>
    <t>Passivos Fiscais</t>
  </si>
  <si>
    <t>Diferidos</t>
  </si>
  <si>
    <t>Outros Passivos Não Financeiros</t>
  </si>
  <si>
    <t xml:space="preserve">Outros Resultados Abrangentes </t>
  </si>
  <si>
    <t>Participação dos Não Controladores</t>
  </si>
  <si>
    <t>Total do Passivo e Patrimônio Líquido</t>
  </si>
  <si>
    <t>Carteira de Agronegócio por Porte de Cliente</t>
  </si>
  <si>
    <t>Aplicações Interfinanceira de Liquidez</t>
  </si>
  <si>
    <t>Obrig. por Emprést., Cessões e Repasses</t>
  </si>
  <si>
    <t>Recursos de Emissão de TVMs</t>
  </si>
  <si>
    <t>Juros</t>
  </si>
  <si>
    <t xml:space="preserve">Saldo Médio </t>
  </si>
  <si>
    <t>Taxa Anual</t>
  </si>
  <si>
    <t>Descontos Concedidos</t>
  </si>
  <si>
    <t>Perdas por Imparidade</t>
  </si>
  <si>
    <t xml:space="preserve">Garantias financeiras prestadas e compromissos de empréstimos </t>
  </si>
  <si>
    <t>PREVI - Plano de Benefícios I</t>
  </si>
  <si>
    <t xml:space="preserve">Carteira de Crédito </t>
  </si>
  <si>
    <t>Resultado de Depósitos no Banco Central</t>
  </si>
  <si>
    <t>no País</t>
  </si>
  <si>
    <t>no Exterior</t>
  </si>
  <si>
    <t>Outros Componentes de Tesouraria</t>
  </si>
  <si>
    <t>Result. de Operações Compromissadas</t>
  </si>
  <si>
    <t>Result. de Depósitos Interfinanceiros</t>
  </si>
  <si>
    <t>Margem de Crédito</t>
  </si>
  <si>
    <t>Margem de Captação Comercial</t>
  </si>
  <si>
    <t>Margem com Clientes Ajustada pelo Risco</t>
  </si>
  <si>
    <t>Resultado de Títulos e Valores Mobiliários</t>
  </si>
  <si>
    <t>Receitas de Juros</t>
  </si>
  <si>
    <t>Resultado de Ajuste ao Valor Justo</t>
  </si>
  <si>
    <t>Despesa Financeira de Captação Comercial</t>
  </si>
  <si>
    <t>Outros Recursos de Emissões</t>
  </si>
  <si>
    <t>Custo do Crédito</t>
  </si>
  <si>
    <t>Despesa de Perda Esperada</t>
  </si>
  <si>
    <t>Participações em Controladas e Coligadas</t>
  </si>
  <si>
    <t>Imposto de Renda e Contr. Social</t>
  </si>
  <si>
    <t>Mar/24</t>
  </si>
  <si>
    <t>Jun/24</t>
  </si>
  <si>
    <t>Set/24</t>
  </si>
  <si>
    <t>Dez/24</t>
  </si>
  <si>
    <t>1T24</t>
  </si>
  <si>
    <t>2T24</t>
  </si>
  <si>
    <t>3T24</t>
  </si>
  <si>
    <t>4T24</t>
  </si>
  <si>
    <t>Carteira de crédito</t>
  </si>
  <si>
    <t xml:space="preserve">Receitas de prestação de serviços </t>
  </si>
  <si>
    <t>Despesas de pessoal</t>
  </si>
  <si>
    <t>Outras despesas administrativas</t>
  </si>
  <si>
    <t>Despesas tributárias</t>
  </si>
  <si>
    <t>Resultado de participações em controladas, coligadas e joint ventures</t>
  </si>
  <si>
    <t>Outras receitas/despesas</t>
  </si>
  <si>
    <t>Cíveis, fiscais e trabalhistas</t>
  </si>
  <si>
    <t>Outras</t>
  </si>
  <si>
    <t>Resultado de Aplic. Interf. de Liquidez</t>
  </si>
  <si>
    <t>Resultado de Instr. Financeiros Derivativos</t>
  </si>
  <si>
    <t>Recursos de Emissão de TVM</t>
  </si>
  <si>
    <t>RESULTADO DA INTERMEDIAÇÃO FINANCEIRA</t>
  </si>
  <si>
    <t>OUTRAS RECEITAS/DESPESAS OPERACIONAIS</t>
  </si>
  <si>
    <t>PROVISÕES</t>
  </si>
  <si>
    <t>RESULTADO OPERACIONAL</t>
  </si>
  <si>
    <t>RESULTADO NÃO OPERACIONAL</t>
  </si>
  <si>
    <t>RESULTADO ANTES DOS TRIBUTOS E PARTICIPAÇÕES</t>
  </si>
  <si>
    <t>IMPOSTO DE RENDA E CONTRIBUIÇÃO SOCIAL</t>
  </si>
  <si>
    <t>PARTICIPAÇÃO DE EMPREGADOS E ADMINISTRADORES NO LUCRO</t>
  </si>
  <si>
    <t>PARTICIPAÇÃO DOS NÃO CONTROLADORES</t>
  </si>
  <si>
    <t>LUCRO LÍQUIDO</t>
  </si>
  <si>
    <t>Estrutura Societária e Dividendos</t>
  </si>
  <si>
    <t>Estágio 1</t>
  </si>
  <si>
    <t>Estágio 2</t>
  </si>
  <si>
    <t>Estágio 3</t>
  </si>
  <si>
    <t>Carteira Externa</t>
  </si>
  <si>
    <t>Carteira Total</t>
  </si>
  <si>
    <t>Carteira de Crédito (a)</t>
  </si>
  <si>
    <t>Carteira TVM e Garantias (b)</t>
  </si>
  <si>
    <t>Carteira de Crédito Expandida (a+b)</t>
  </si>
  <si>
    <t>Outros Instrumentos Financeiros (c)</t>
  </si>
  <si>
    <t>Total (a+b+c)</t>
  </si>
  <si>
    <t>Perda Esperada</t>
  </si>
  <si>
    <t>Carteira Pessoa Jurídica</t>
  </si>
  <si>
    <t>Carteira Agro</t>
  </si>
  <si>
    <t>Carteira Interna</t>
  </si>
  <si>
    <t>Carteira Pessoa Física</t>
  </si>
  <si>
    <t>Carteiras por Estágio</t>
  </si>
  <si>
    <t>Fontes e Usos</t>
  </si>
  <si>
    <t>Ativos e Passivos de Juros</t>
  </si>
  <si>
    <t>BP - Ativo</t>
  </si>
  <si>
    <t>BP - Passivo</t>
  </si>
  <si>
    <t>DRE com Realocações</t>
  </si>
  <si>
    <t>DRE Societária</t>
  </si>
  <si>
    <t>Margem Financeira</t>
  </si>
  <si>
    <t>Equalização - Agro</t>
  </si>
  <si>
    <t>Desempenho e Eficiência</t>
  </si>
  <si>
    <t>Compulsório</t>
  </si>
  <si>
    <t>Operações Vencidas+ 90dias</t>
  </si>
  <si>
    <t>Operações Vencidas + 90dias/Carteira de Crédito</t>
  </si>
  <si>
    <t>Índice de Cobertura - Perda Esperada/Operações Vencidas + 90 dias</t>
  </si>
  <si>
    <t>Carteira de Crédito Pessoa Física</t>
  </si>
  <si>
    <t>Carteira de Crédito Pessoa Jurídica</t>
  </si>
  <si>
    <t>Carteira de Crédito Agronegócio</t>
  </si>
  <si>
    <t>Cobertura de Crédito</t>
  </si>
  <si>
    <t>New NPL PF</t>
  </si>
  <si>
    <t>New NPL PJ</t>
  </si>
  <si>
    <t>New NPL Agro</t>
  </si>
  <si>
    <t>New NPL Exterior</t>
  </si>
  <si>
    <t>New NPL / Carteira de Crédito</t>
  </si>
  <si>
    <t>New NPL / Carteira de Crédito PF</t>
  </si>
  <si>
    <t>New NPL / Carteira de Crédito PJ</t>
  </si>
  <si>
    <t>New NPL / Carteira de Crédito Agro</t>
  </si>
  <si>
    <t>New NPL / Carteira de Crédito Exterior</t>
  </si>
  <si>
    <t>Carteira de Crédito MPME</t>
  </si>
  <si>
    <t>Carteira de Crédito (b)</t>
  </si>
  <si>
    <t>Carteira de Crédito/Depósitos Totais</t>
  </si>
  <si>
    <t>Carteira de Crédito/Captações Comerciais</t>
  </si>
  <si>
    <t>Carteira de Crédito Expandida</t>
  </si>
  <si>
    <t>Visão Carteira de Crédito Expandida</t>
  </si>
  <si>
    <t>Dividendos/JCP</t>
  </si>
  <si>
    <t>Carteira</t>
  </si>
  <si>
    <t>Demonstrações Financeiras</t>
  </si>
  <si>
    <t>Resultado Financeiro</t>
  </si>
  <si>
    <t>Eficiência</t>
  </si>
  <si>
    <t>Indicadores de Mercado</t>
  </si>
  <si>
    <t>Outras Informações</t>
  </si>
  <si>
    <t>Crédito</t>
  </si>
  <si>
    <t>Ativos</t>
  </si>
  <si>
    <t>Operaçõe de Crédito</t>
  </si>
  <si>
    <t>Resultado da Intermediação Financeira</t>
  </si>
  <si>
    <t>Perda Esperada¹</t>
  </si>
  <si>
    <t>Resultado Antes da Tributação Sobre o Lucro</t>
  </si>
  <si>
    <t>Margem Financeira Bruta - Banco Patagonia</t>
  </si>
  <si>
    <t>Receita Financeira de Operações de Crédito</t>
  </si>
  <si>
    <t>Índices de Atraso - Agronegócios</t>
  </si>
  <si>
    <t>Concentração por Macrossetor</t>
  </si>
  <si>
    <t>Concentração</t>
  </si>
  <si>
    <t>Índices de Mercado Brasileiro</t>
  </si>
  <si>
    <t>Nova Série</t>
  </si>
  <si>
    <t>Descontinuada</t>
  </si>
  <si>
    <t>&gt;&gt;</t>
  </si>
  <si>
    <r>
      <t>DISCLAIMER:</t>
    </r>
    <r>
      <rPr>
        <i/>
        <sz val="16"/>
        <color indexed="48"/>
        <rFont val="BancoDoBrasil Titulos"/>
      </rPr>
      <t xml:space="preserve">
As Séries Históricas foram revistas integralmente nesse 1T25 em função do início de vigência da Resolução CMN 4.966/21. Adicionalmente, a organização das informações foi alterada a fim de melhorar a experiência do usuário.
As séries descontinuadas foram mantidas, excepcionalmente, neste trimestre com a indicação da respectiva nova série.  </t>
    </r>
  </si>
  <si>
    <t>Provisão para perdas associadas ao risco de crédito</t>
  </si>
  <si>
    <t>Mar/25</t>
  </si>
  <si>
    <t>N/D</t>
  </si>
  <si>
    <t>1T25</t>
  </si>
  <si>
    <t>R$ milhões</t>
  </si>
  <si>
    <t>Mar/15</t>
  </si>
  <si>
    <t>Jun/15</t>
  </si>
  <si>
    <t>Set/15</t>
  </si>
  <si>
    <t>Dez/15</t>
  </si>
  <si>
    <t>Mar/16</t>
  </si>
  <si>
    <t>Jun/16</t>
  </si>
  <si>
    <t>Set/16</t>
  </si>
  <si>
    <t>Dez/16</t>
  </si>
  <si>
    <t>Mar/18</t>
  </si>
  <si>
    <t>Jun/18</t>
  </si>
  <si>
    <t>Set/18</t>
  </si>
  <si>
    <t>Dez/18</t>
  </si>
  <si>
    <t>Dez/20</t>
  </si>
  <si>
    <t>Mar/21</t>
  </si>
  <si>
    <t>Jun/21</t>
  </si>
  <si>
    <t>Set/21</t>
  </si>
  <si>
    <t>Dez/21</t>
  </si>
  <si>
    <t>Mar/22</t>
  </si>
  <si>
    <t>Jun/22</t>
  </si>
  <si>
    <t>Set/22</t>
  </si>
  <si>
    <t>Dez/22</t>
  </si>
  <si>
    <t>1T15</t>
  </si>
  <si>
    <t>2T15</t>
  </si>
  <si>
    <t>3T15</t>
  </si>
  <si>
    <t>4T15</t>
  </si>
  <si>
    <t>1T16</t>
  </si>
  <si>
    <t>2T16</t>
  </si>
  <si>
    <t>3T16</t>
  </si>
  <si>
    <t>4T16</t>
  </si>
  <si>
    <t>1T18</t>
  </si>
  <si>
    <t>2T18</t>
  </si>
  <si>
    <t>3T18</t>
  </si>
  <si>
    <t>4T18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</si>
  <si>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</si>
  <si>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</si>
  <si>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</si>
  <si>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</si>
  <si>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</si>
  <si>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</si>
  <si>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</si>
  <si>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</si>
  <si>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</si>
  <si>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--</t>
  </si>
  <si>
    <t xml:space="preserve">                                             --</t>
  </si>
  <si>
    <t>Set/09</t>
  </si>
  <si>
    <t>Dez/09</t>
  </si>
  <si>
    <t>Jun/10</t>
  </si>
  <si>
    <t>Set/10</t>
  </si>
  <si>
    <t>Dez/10</t>
  </si>
  <si>
    <t>Mar/11</t>
  </si>
  <si>
    <t>Jun/11</t>
  </si>
  <si>
    <t>Set/11</t>
  </si>
  <si>
    <t>Dez/11</t>
  </si>
  <si>
    <t>1T09</t>
  </si>
  <si>
    <t>2T09</t>
  </si>
  <si>
    <t>3T09</t>
  </si>
  <si>
    <t>4T09</t>
  </si>
  <si>
    <t>2T10</t>
  </si>
  <si>
    <t>3T10</t>
  </si>
  <si>
    <t>4T10</t>
  </si>
  <si>
    <t>1T11</t>
  </si>
  <si>
    <t>2T11</t>
  </si>
  <si>
    <t>3T11</t>
  </si>
  <si>
    <t>4T11</t>
  </si>
  <si>
    <t>R$ milhões, exceto quando indicado</t>
  </si>
  <si>
    <t>Jun/04</t>
  </si>
  <si>
    <t>Set/04</t>
  </si>
  <si>
    <t>Dez/04</t>
  </si>
  <si>
    <t>Mar/05</t>
  </si>
  <si>
    <t>Jun/05</t>
  </si>
  <si>
    <t>Set/05</t>
  </si>
  <si>
    <t>Dez/05</t>
  </si>
  <si>
    <t>Jun/06</t>
  </si>
  <si>
    <t>Set/06</t>
  </si>
  <si>
    <t>Dez/06</t>
  </si>
  <si>
    <t>Jun/07</t>
  </si>
  <si>
    <t>Set/07</t>
  </si>
  <si>
    <t>Dez/07</t>
  </si>
  <si>
    <t>Mar/08</t>
  </si>
  <si>
    <t>Jun/08</t>
  </si>
  <si>
    <t>Set/08</t>
  </si>
  <si>
    <t>Dez/08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</si>
  <si>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</si>
  <si>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</si>
  <si>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</si>
  <si>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</si>
  <si>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</si>
  <si>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</si>
  <si>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</si>
  <si>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</si>
  <si>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</si>
  <si>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</si>
  <si>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</si>
  <si>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</si>
  <si>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</si>
  <si>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</si>
  <si>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</si>
  <si>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</si>
  <si>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</si>
  <si>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</si>
  <si>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</si>
  <si>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</si>
  <si>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</si>
  <si>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</si>
  <si>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</si>
  <si>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</si>
  <si>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</si>
  <si>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</si>
  <si>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</si>
  <si>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</si>
  <si>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Formação da Inadimplência (New NPL)</t>
  </si>
  <si>
    <t>TVM Privados e Garantias (b)</t>
  </si>
  <si>
    <t>Carteira de Crédito Expandida (a + b)</t>
  </si>
  <si>
    <t>Empresas Controladas em Conjunto (c)</t>
  </si>
  <si>
    <t>Carteira de Crédito Expandida (a + b + c)</t>
  </si>
  <si>
    <t>Títulos de Renda Fixa e Cert. de Depósitos *</t>
  </si>
  <si>
    <t>Processamento de Convênios ⁽¹⁾</t>
  </si>
  <si>
    <t>Subsidiárias/Controladas no Exterior ⁽²⁾</t>
  </si>
  <si>
    <t>Serviços de Comércio Exterior ⁽³⁾</t>
  </si>
  <si>
    <t>Interbancária ⁽⁴⁾</t>
  </si>
  <si>
    <t>bb+</t>
  </si>
  <si>
    <t>bb-</t>
  </si>
  <si>
    <t>bb</t>
  </si>
  <si>
    <t>F2</t>
  </si>
  <si>
    <t>BBB</t>
  </si>
  <si>
    <t>Estável</t>
  </si>
  <si>
    <t>Negativa</t>
  </si>
  <si>
    <t>C-</t>
  </si>
  <si>
    <t>WR</t>
  </si>
  <si>
    <t>NP</t>
  </si>
  <si>
    <t>Baa1</t>
  </si>
  <si>
    <t xml:space="preserve">Baa3 </t>
  </si>
  <si>
    <t>Ba1</t>
  </si>
  <si>
    <t>Positiva</t>
  </si>
  <si>
    <t>Positive</t>
  </si>
  <si>
    <t>A-3</t>
  </si>
  <si>
    <t>A-2</t>
  </si>
  <si>
    <t xml:space="preserve">B </t>
  </si>
  <si>
    <t>AAA (bra)</t>
  </si>
  <si>
    <t>AAA(bra)</t>
  </si>
  <si>
    <t>AAA(bra</t>
  </si>
  <si>
    <t>ML A-1.br</t>
  </si>
  <si>
    <t>Aa2.br</t>
  </si>
  <si>
    <t>Aa1.br</t>
  </si>
  <si>
    <t>AAA.br</t>
  </si>
  <si>
    <t>N/A</t>
  </si>
  <si>
    <t>Stable</t>
  </si>
  <si>
    <t>Negative</t>
  </si>
  <si>
    <t>Set/11 - Dez/11</t>
  </si>
  <si>
    <t>Jan/12 - Abr/12</t>
  </si>
  <si>
    <t>Mai/12 - Ago/12</t>
  </si>
  <si>
    <t>Set/12 - Dez/12</t>
  </si>
  <si>
    <t>Jan/13 - Abr/13</t>
  </si>
  <si>
    <t>Mai/13 - Ago/13</t>
  </si>
  <si>
    <t>Set/13 - Dez/13</t>
  </si>
  <si>
    <t>Jan/14 - Abr/14</t>
  </si>
  <si>
    <t>Mai/14 - Ago/14</t>
  </si>
  <si>
    <t>Set/14 - Dez/14</t>
  </si>
  <si>
    <t>Jan/15 - Abr/15</t>
  </si>
  <si>
    <t>Mai/15 - Ago/15</t>
  </si>
  <si>
    <t>Set/15 - Dez/15</t>
  </si>
  <si>
    <t>Jan/16 - Abr/16</t>
  </si>
  <si>
    <t>Mai/16 - Ago/16</t>
  </si>
  <si>
    <t>Set/16 - Dez/16</t>
  </si>
  <si>
    <t>Jan/17 - Abr/17</t>
  </si>
  <si>
    <t>Mai/17 - Ago/17</t>
  </si>
  <si>
    <t>Set/17 - Dez/17</t>
  </si>
  <si>
    <t>Jan/18 - Abr/18</t>
  </si>
  <si>
    <t>Mai/18 - Ago/18</t>
  </si>
  <si>
    <t>Set/18 - Dez/18</t>
  </si>
  <si>
    <t>Jan/19 - Abr/19</t>
  </si>
  <si>
    <t>Mai/19 - Ago/19</t>
  </si>
  <si>
    <t>Set/19 - Dez/19</t>
  </si>
  <si>
    <t>Jan/20 - Abr/20</t>
  </si>
  <si>
    <t>Mai/20 - Ago/20</t>
  </si>
  <si>
    <t>Set/20 - Dez/20</t>
  </si>
  <si>
    <t>Jan/21 - Abr/21</t>
  </si>
  <si>
    <t>Mai/21 - Ago/21</t>
  </si>
  <si>
    <t>Set/21 - Dez/21</t>
  </si>
  <si>
    <t>Jan/22 - Abr/22</t>
  </si>
  <si>
    <t>Mai/22 - Ago/22</t>
  </si>
  <si>
    <t>Set/22 - Dez/22</t>
  </si>
  <si>
    <t>Jan/23 - Abr/23</t>
  </si>
  <si>
    <t>Mai/23 - Ago/23</t>
  </si>
  <si>
    <t>Set/23 - Dez/23</t>
  </si>
  <si>
    <t>Jan/24 - Abr/24</t>
  </si>
  <si>
    <t>Mai/24 - Ago/24</t>
  </si>
  <si>
    <t>Set/24 - Dez/24</t>
  </si>
  <si>
    <t>Jan/25 - Abr/25</t>
  </si>
  <si>
    <t>Mai/25 - Ago/25</t>
  </si>
  <si>
    <t>(a) União Federal ¹</t>
  </si>
  <si>
    <t>(b) Ações em Circulação (Free Float)</t>
  </si>
  <si>
    <t>Demais ²</t>
  </si>
  <si>
    <t>Free Float ex-Demais (%) - b/(a + b)</t>
  </si>
  <si>
    <t>Faturamento (R$ bilhões)¹</t>
  </si>
  <si>
    <t>Não Correntista¹ ²</t>
  </si>
  <si>
    <t>Cartões de Crédito¹ ²</t>
  </si>
  <si>
    <t>Resultado de Serviço de Cartões BB (R$ milhões)¹</t>
  </si>
  <si>
    <t>Empresas Controladas em Conjunto</t>
  </si>
  <si>
    <t>Saldos</t>
  </si>
  <si>
    <t>Part. (%)</t>
  </si>
  <si>
    <t>AA à C</t>
  </si>
  <si>
    <t>D à H</t>
  </si>
  <si>
    <t>Dividendos e JCP / Ação - Acionistas (R$)²</t>
  </si>
  <si>
    <t xml:space="preserve">                                           --  </t>
  </si>
  <si>
    <t>1T00</t>
  </si>
  <si>
    <t>2T00</t>
  </si>
  <si>
    <t>3T00</t>
  </si>
  <si>
    <t>4T00</t>
  </si>
  <si>
    <t>1T01</t>
  </si>
  <si>
    <t>2T01</t>
  </si>
  <si>
    <t>3T01</t>
  </si>
  <si>
    <t>4T01</t>
  </si>
  <si>
    <t>Volume - (R$ mil)</t>
  </si>
  <si>
    <t>Volume - (US$ mil)</t>
  </si>
  <si>
    <t>Dívidas Subordinadas ¹</t>
  </si>
  <si>
    <t>Linhas de Repasse no País (c)</t>
  </si>
  <si>
    <t>Carteira de Crédito Líquida (d)</t>
  </si>
  <si>
    <t>Carteira de Crédito Ajustada (b) - (c)</t>
  </si>
  <si>
    <t>Carteira de Crédito Líquida Ajustada (d) - (c)</t>
  </si>
  <si>
    <t>Composição de Dívidas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</si>
</sst>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4">
    <numFmt numFmtId="164" formatCode="&quot;R$&quot;#,##0.00_);\(&quot;R$&quot;#,##0.00\)"/>
    <numFmt numFmtId="165" formatCode="_(&quot;R$&quot;* #,##0_);_(&quot;R$&quot;* \(#,##0\);_(&quot;R$&quot;* &quot;-&quot;_);_(@_)"/>
    <numFmt numFmtId="166" formatCode="_(* #,##0_);_(* \(#,##0\);_(* &quot;-&quot;_);_(@_)"/>
    <numFmt numFmtId="167" formatCode="_(&quot;R$&quot;* #,##0.00_);_(&quot;R$&quot;* \(#,##0.00\);_(&quot;R$&quot;* &quot;-&quot;??_);_(@_)"/>
    <numFmt numFmtId="168" formatCode="_(* #,##0.00_);_(* \(#,##0.00\);_(* &quot;-&quot;??_);_(@_)"/>
    <numFmt numFmtId="169" formatCode="0.0%"/>
    <numFmt numFmtId="170" formatCode="_(* #,##0_);_(* \(#,##0\);_(* &quot;-&quot;??_);_(@_)"/>
    <numFmt numFmtId="171" formatCode="_(* #,##0.0_);_(* \(#,##0.0\);_(* &quot;-&quot;??_);_(@_)"/>
    <numFmt numFmtId="172" formatCode="General_)"/>
    <numFmt numFmtId="173" formatCode="#,#00"/>
    <numFmt numFmtId="174" formatCode="%#,#00"/>
    <numFmt numFmtId="175" formatCode="#.##000"/>
    <numFmt numFmtId="176" formatCode="#,"/>
    <numFmt numFmtId="177" formatCode="_(&quot;R$ &quot;* #,##0.00_);_(&quot;R$ &quot;* \(#,##0.00\);_(&quot;R$ &quot;* &quot;-&quot;??_);_(@_)"/>
    <numFmt numFmtId="178" formatCode="#\ ###\ ###\ ##0\ "/>
    <numFmt numFmtId="179" formatCode="#,##0,,;\(#,##0,,\);\-"/>
    <numFmt numFmtId="180" formatCode="[$-416]mmmm\-yy;@"/>
    <numFmt numFmtId="181" formatCode="#,##0;\(#,##0\);\-"/>
    <numFmt numFmtId="182" formatCode="#,##0.0;\(#,##0.0\);\-"/>
    <numFmt numFmtId="183" formatCode="#,##0.0,,;\(#,##0.0,,\);\-"/>
    <numFmt numFmtId="184" formatCode="#,##0.00;\(#,##0.00\);\-"/>
    <numFmt numFmtId="185" formatCode="_(* #,##0.000_);_(* \(#,##0.000\);_(* &quot;-&quot;\ _);_(@_)"/>
    <numFmt numFmtId="186" formatCode="0.0"/>
    <numFmt numFmtId="187" formatCode="_(* #,##0.0000_);_(* \(#,##0.0000\);_(* &quot;-&quot;??_);_(@_)"/>
    <numFmt numFmtId="188" formatCode="_(* #,##0.00_);_(* \(#,##0.00\);_(* &quot;-&quot;_);_(@_)"/>
    <numFmt numFmtId="189" formatCode="_-* #,##0.0_-;\-* #,##0.0_-;_-* &quot;-&quot;??_-;_-@_-"/>
    <numFmt numFmtId="190" formatCode="_-* #,##0_-;\-* #,##0_-;_-* &quot;-&quot;??_-;_-@_-"/>
    <numFmt numFmtId="191" formatCode="#,##0.00_ ;[Red]\-#,##0.00\ "/>
    <numFmt numFmtId="192" formatCode="\£\ #,##0_);[Red]\(\£\ #,##0\)"/>
    <numFmt numFmtId="193" formatCode="\¥\ #,##0_);[Red]\(\¥\ #,##0\)"/>
    <numFmt numFmtId="194" formatCode="[Blue]General"/>
    <numFmt numFmtId="195" formatCode="#,##0.0;[Red]\(#,##0.0\)"/>
    <numFmt numFmtId="196" formatCode="&quot;$&quot;#,##0_);\(&quot;$&quot;#,##0\)"/>
    <numFmt numFmtId="197" formatCode="\•\ \ @"/>
    <numFmt numFmtId="198" formatCode="0.000_)"/>
    <numFmt numFmtId="199" formatCode="0.00000"/>
    <numFmt numFmtId="200" formatCode="0.0000"/>
    <numFmt numFmtId="201" formatCode="_(&quot;$&quot;* #,##0_);_(&quot;$&quot;* \(#,##0\);_(&quot;$&quot;* &quot;-&quot;_);_(@_)"/>
    <numFmt numFmtId="202" formatCode="#,##0,,_);\(#,##0,,\)"/>
    <numFmt numFmtId="203" formatCode="_(&quot;$&quot;* #,##0.00_);_(&quot;$&quot;* \(#,##0.00\);_(&quot;$&quot;* &quot;-&quot;??_);_(@_)"/>
    <numFmt numFmtId="204" formatCode="#,##0.0_);\(#,##0.0\)"/>
    <numFmt numFmtId="205" formatCode="\ \ _•\–\ \ \ \ @"/>
    <numFmt numFmtId="206" formatCode="&quot;R$ &quot;#,##0_);[Red]\(&quot;R$ &quot;#,##0\)"/>
    <numFmt numFmtId="207" formatCode="0.0%;\(0.0%\)"/>
    <numFmt numFmtId="208" formatCode="0.0_);[Red]\(0.0\)"/>
    <numFmt numFmtId="209" formatCode="_([$€]* #,##0.00_);_([$€]* \(#,##0.00\);_([$€]* &quot;-&quot;??_);_(@_)"/>
    <numFmt numFmtId="210" formatCode="_([$€-2]* #,##0.00_);_([$€-2]* \(#,##0.00\);_([$€-2]* &quot;-&quot;??_)"/>
    <numFmt numFmtId="211" formatCode="_(* #,##0.00_);_(* \(#,##0.00\);_(* \-??_);_(@_)"/>
    <numFmt numFmtId="212" formatCode="0.0&quot;  &quot;"/>
    <numFmt numFmtId="213" formatCode="#,##0.00000000000"/>
    <numFmt numFmtId="214" formatCode="\+\ #\ ??/??;[Red]\ \-\ #\ ??/??"/>
    <numFmt numFmtId="215" formatCode="#,##0,,,_);\(#,##0,,,\)"/>
    <numFmt numFmtId="216" formatCode="#,##0.00&quot; $&quot;;\-#,##0.00&quot; $&quot;"/>
    <numFmt numFmtId="217" formatCode="_ * #,##0_ ;_ * \-#,##0_ ;_ * &quot;-&quot;_ ;_ @_ "/>
    <numFmt numFmtId="218" formatCode="_(&quot;R$ &quot;* #,##0.00_);_(&quot;R$ &quot;* \(#,##0.00\);_(&quot;R$ &quot;* \-??_);_(@_)"/>
    <numFmt numFmtId="219" formatCode="###\ ##0.0\ \ "/>
    <numFmt numFmtId="220" formatCode="_ &quot;S/&quot;* #,##0_ ;_ &quot;S/&quot;* \-#,##0_ ;_ &quot;S/&quot;* &quot;-&quot;_ ;_ @_ "/>
    <numFmt numFmtId="221" formatCode="_ &quot;S/&quot;* #,##0.00_ ;_ &quot;S/&quot;* \-#,##0.00_ ;_ &quot;S/&quot;* &quot;-&quot;??_ ;_ @_ "/>
    <numFmt numFmtId="222" formatCode="_(* #,##0.0_);_(* \(#,##0.0\);_(* &quot;-&quot;?_);_(@_)"/>
    <numFmt numFmtId="223" formatCode="#,##0.000000000000"/>
    <numFmt numFmtId="224" formatCode="#,##0.000000000"/>
    <numFmt numFmtId="225" formatCode="&quot;US$&quot;\ #,##0_);[Red]\(&quot;US$&quot;\ #,##0\)"/>
    <numFmt numFmtId="226" formatCode="&quot;R$ &quot;#,##0_);\(&quot;R$ &quot;#,##0\)"/>
    <numFmt numFmtId="227" formatCode="#,##0.0000000000000"/>
    <numFmt numFmtId="228" formatCode=".\ ##\ \ ;\_x0008_"/>
    <numFmt numFmtId="229" formatCode="#,##0.000000"/>
    <numFmt numFmtId="230" formatCode="#,##0\ &quot;DM&quot;;[Red]\-#,##0\ &quot;DM&quot;"/>
    <numFmt numFmtId="231" formatCode="#,##0.00\ &quot;DM&quot;;[Red]\-#,##0.00\ &quot;DM&quot;"/>
    <numFmt numFmtId="232" formatCode="#,##0.00\ ;&quot; (&quot;#,##0.00\);&quot; -&quot;#\ ;@\ "/>
    <numFmt numFmtId="233" formatCode="#,##0,;\(#,##0,\);\-"/>
    <numFmt numFmtId="234" formatCode="#,##0.0"/>
    <numFmt numFmtId="235" formatCode="#,##0,,;\(#,##0,,\);&quot;–&quot;;@"/>
    <numFmt numFmtId="236" formatCode="_(* #,##0,,_);_(* \(#,##0,,\);_(* &quot;-&quot;??_);_(@_)"/>
    <numFmt numFmtId="237" formatCode="#,##0,,;\(#,##0,,\);&quot;--&quot;;@"/>
  </numFmts>
  <fonts count="27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name val="MS Sans Serif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0"/>
      <color indexed="8"/>
      <name val="Arial"/>
      <family val="2"/>
    </font>
    <font>
      <i/>
      <sz val="8"/>
      <name val="Arial"/>
      <family val="2"/>
    </font>
    <font>
      <i/>
      <u/>
      <sz val="9"/>
      <color indexed="12"/>
      <name val="Calibri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30"/>
      <name val="Arial"/>
      <family val="2"/>
    </font>
    <font>
      <b/>
      <i/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color indexed="10"/>
      <name val="Arial"/>
      <family val="2"/>
    </font>
    <font>
      <sz val="10"/>
      <color indexed="8"/>
      <name val="Times New Roman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Microsoft Sans Serif"/>
      <family val="2"/>
    </font>
    <font>
      <sz val="9"/>
      <color indexed="8"/>
      <name val="Tahoma"/>
      <family val="2"/>
    </font>
    <font>
      <sz val="9"/>
      <name val="Tahoma"/>
      <family val="2"/>
    </font>
    <font>
      <sz val="12"/>
      <name val="Times New Roman"/>
      <family val="1"/>
    </font>
    <font>
      <sz val="8"/>
      <color indexed="14"/>
      <name val="Helv"/>
    </font>
    <font>
      <sz val="10"/>
      <name val="Courier"/>
      <family val="3"/>
    </font>
    <font>
      <sz val="11"/>
      <color indexed="15"/>
      <name val="Calibri"/>
      <family val="2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11"/>
      <color indexed="16"/>
      <name val="Calibri"/>
      <family val="2"/>
    </font>
    <font>
      <sz val="11"/>
      <color indexed="27"/>
      <name val="Calibri"/>
      <family val="2"/>
    </font>
    <font>
      <sz val="8"/>
      <color indexed="8"/>
      <name val="Times New Roman"/>
      <family val="1"/>
    </font>
    <font>
      <sz val="10"/>
      <name val="Helv"/>
    </font>
    <font>
      <sz val="11"/>
      <name val="Tms Rmn"/>
    </font>
    <font>
      <sz val="20"/>
      <name val="Letter Gothic (W1)"/>
    </font>
    <font>
      <sz val="10"/>
      <name val="Tahoma"/>
      <family val="2"/>
    </font>
    <font>
      <sz val="9"/>
      <name val="Verdana"/>
      <family val="2"/>
    </font>
    <font>
      <sz val="12"/>
      <color indexed="24"/>
      <name val="Arial"/>
      <family val="2"/>
    </font>
    <font>
      <sz val="10"/>
      <name val="BERNHARD"/>
    </font>
    <font>
      <sz val="10"/>
      <name val="MS Serif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??"/>
      <family val="3"/>
      <charset val="129"/>
    </font>
    <font>
      <b/>
      <sz val="9"/>
      <name val="Times New Roman"/>
      <family val="1"/>
    </font>
    <font>
      <sz val="10"/>
      <color indexed="24"/>
      <name val="Arial"/>
      <family val="2"/>
    </font>
    <font>
      <b/>
      <sz val="11"/>
      <color indexed="62"/>
      <name val="Calibri"/>
      <family val="2"/>
    </font>
    <font>
      <sz val="10"/>
      <color indexed="16"/>
      <name val="MS Serif"/>
      <family val="1"/>
    </font>
    <font>
      <u/>
      <sz val="9"/>
      <color indexed="36"/>
      <name val="Verdana"/>
      <family val="2"/>
    </font>
    <font>
      <sz val="7"/>
      <name val="Palatino"/>
      <family val="1"/>
    </font>
    <font>
      <sz val="11"/>
      <color indexed="26"/>
      <name val="Calibri"/>
      <family val="2"/>
    </font>
    <font>
      <sz val="10"/>
      <color indexed="43"/>
      <name val="Arial"/>
      <family val="2"/>
    </font>
    <font>
      <i/>
      <sz val="8"/>
      <color indexed="12"/>
      <name val="Times New Roman"/>
      <family val="1"/>
    </font>
    <font>
      <b/>
      <u/>
      <sz val="11"/>
      <color indexed="37"/>
      <name val="Arial"/>
      <family val="2"/>
    </font>
    <font>
      <b/>
      <sz val="15"/>
      <color indexed="12"/>
      <name val="Calibri"/>
      <family val="2"/>
    </font>
    <font>
      <b/>
      <sz val="13"/>
      <color indexed="12"/>
      <name val="Calibri"/>
      <family val="2"/>
    </font>
    <font>
      <i/>
      <sz val="14"/>
      <name val="Palatino"/>
      <family val="1"/>
    </font>
    <font>
      <b/>
      <sz val="11"/>
      <color indexed="12"/>
      <name val="Calibri"/>
      <family val="2"/>
    </font>
    <font>
      <u/>
      <sz val="7.5"/>
      <color indexed="12"/>
      <name val="Arial"/>
      <family val="2"/>
    </font>
    <font>
      <sz val="12"/>
      <color indexed="50"/>
      <name val="Times New Roman"/>
      <family val="1"/>
    </font>
    <font>
      <sz val="10"/>
      <color indexed="62"/>
      <name val="Arial"/>
      <family val="2"/>
    </font>
    <font>
      <sz val="11"/>
      <color indexed="16"/>
      <name val="Calibri"/>
      <family val="2"/>
    </font>
    <font>
      <sz val="12"/>
      <color indexed="12"/>
      <name val="Times New Roman"/>
      <family val="1"/>
    </font>
    <font>
      <sz val="11"/>
      <color indexed="19"/>
      <name val="Calibri"/>
      <family val="2"/>
    </font>
    <font>
      <sz val="7"/>
      <name val="Small Fonts"/>
      <family val="2"/>
    </font>
    <font>
      <sz val="10"/>
      <name val="Frutiger 45 Light"/>
    </font>
    <font>
      <b/>
      <sz val="11"/>
      <color indexed="33"/>
      <name val="Calibri"/>
      <family val="2"/>
    </font>
    <font>
      <sz val="10"/>
      <color indexed="16"/>
      <name val="Helvetica-Black"/>
      <family val="2"/>
    </font>
    <font>
      <b/>
      <sz val="8"/>
      <color indexed="10"/>
      <name val="Times New Roman"/>
      <family val="1"/>
    </font>
    <font>
      <sz val="8"/>
      <name val="Helv"/>
    </font>
    <font>
      <sz val="10"/>
      <color indexed="8"/>
      <name val="Tahoma"/>
      <family val="2"/>
    </font>
    <font>
      <sz val="10"/>
      <color indexed="8"/>
      <name val="Tahoma"/>
      <family val="2"/>
    </font>
    <font>
      <b/>
      <sz val="9"/>
      <color indexed="12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8"/>
      <color indexed="12"/>
      <name val="Cambria"/>
      <family val="2"/>
    </font>
    <font>
      <b/>
      <sz val="7"/>
      <name val="Arial"/>
      <family val="2"/>
    </font>
    <font>
      <sz val="10"/>
      <color indexed="58"/>
      <name val="Arial"/>
      <family val="2"/>
    </font>
    <font>
      <sz val="12"/>
      <name val="Arial"/>
      <family val="2"/>
    </font>
    <font>
      <b/>
      <sz val="10"/>
      <color indexed="9"/>
      <name val="BancoDoBrasil Textos"/>
    </font>
    <font>
      <b/>
      <sz val="10"/>
      <color indexed="10"/>
      <name val="BancoDoBrasil Textos"/>
    </font>
    <font>
      <sz val="10"/>
      <name val="BancoDoBrasil Textos"/>
    </font>
    <font>
      <sz val="10"/>
      <color indexed="9"/>
      <name val="BancoDoBrasil Textos"/>
    </font>
    <font>
      <b/>
      <sz val="12"/>
      <color indexed="9"/>
      <name val="BancoDoBrasil Textos"/>
    </font>
    <font>
      <b/>
      <sz val="9"/>
      <color indexed="9"/>
      <name val="BancoDoBrasil Textos"/>
    </font>
    <font>
      <sz val="8"/>
      <color indexed="9"/>
      <name val="BancoDoBrasil Textos"/>
    </font>
    <font>
      <sz val="10"/>
      <color indexed="12"/>
      <name val="BancoDoBrasil Textos"/>
    </font>
    <font>
      <b/>
      <sz val="8"/>
      <color indexed="8"/>
      <name val="BancoDoBrasil Textos"/>
    </font>
    <font>
      <sz val="8"/>
      <color indexed="8"/>
      <name val="BancoDoBrasil Textos"/>
    </font>
    <font>
      <sz val="8"/>
      <name val="BancoDoBrasil Textos"/>
    </font>
    <font>
      <sz val="7.5"/>
      <name val="BancoDoBrasil Textos"/>
    </font>
    <font>
      <sz val="12"/>
      <color indexed="9"/>
      <name val="BancoDoBrasil Textos"/>
    </font>
    <font>
      <b/>
      <sz val="8"/>
      <name val="BancoDoBrasil Textos"/>
    </font>
    <font>
      <b/>
      <sz val="8"/>
      <color indexed="9"/>
      <name val="BancoDoBrasil Textos"/>
    </font>
    <font>
      <sz val="10"/>
      <color indexed="8"/>
      <name val="BancoDoBrasil Textos"/>
    </font>
    <font>
      <b/>
      <sz val="10"/>
      <name val="BancoDoBrasil Textos"/>
    </font>
    <font>
      <sz val="6"/>
      <name val="BancoDoBrasil Textos"/>
    </font>
    <font>
      <b/>
      <sz val="10"/>
      <color indexed="8"/>
      <name val="BancoDoBrasil Textos"/>
    </font>
    <font>
      <b/>
      <sz val="10"/>
      <color indexed="51"/>
      <name val="BancoDoBrasil Textos"/>
    </font>
    <font>
      <b/>
      <sz val="11"/>
      <color indexed="9"/>
      <name val="BancoDoBrasil Textos"/>
    </font>
    <font>
      <b/>
      <i/>
      <sz val="10"/>
      <color indexed="9"/>
      <name val="BancoDoBrasil Textos"/>
    </font>
    <font>
      <sz val="10"/>
      <color indexed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sz val="8"/>
      <color indexed="62"/>
      <name val="Arial"/>
      <family val="2"/>
    </font>
    <font>
      <b/>
      <sz val="8"/>
      <color indexed="56"/>
      <name val="BancoDoBrasil Textos"/>
    </font>
    <font>
      <sz val="8"/>
      <color indexed="56"/>
      <name val="BancoDoBrasil Textos"/>
    </font>
    <font>
      <sz val="10"/>
      <color indexed="56"/>
      <name val="BancoDoBrasil Textos"/>
    </font>
    <font>
      <b/>
      <sz val="10"/>
      <color indexed="56"/>
      <name val="BancoDoBrasil Textos"/>
    </font>
    <font>
      <b/>
      <sz val="10"/>
      <color indexed="10"/>
      <name val="BancoDoBrasil Textos"/>
    </font>
    <font>
      <sz val="10"/>
      <color indexed="62"/>
      <name val="BancoDoBrasil Textos"/>
    </font>
    <font>
      <sz val="8"/>
      <color indexed="48"/>
      <name val="BancoDoBrasil Textos"/>
    </font>
    <font>
      <b/>
      <sz val="8"/>
      <color indexed="48"/>
      <name val="BancoDoBrasil Textos"/>
    </font>
    <font>
      <b/>
      <sz val="12"/>
      <color indexed="48"/>
      <name val="BancoDoBrasil Textos"/>
    </font>
    <font>
      <b/>
      <sz val="9"/>
      <color indexed="48"/>
      <name val="BancoDoBrasil Textos"/>
    </font>
    <font>
      <b/>
      <sz val="10"/>
      <color indexed="48"/>
      <name val="BancoDoBrasil Textos"/>
    </font>
    <font>
      <sz val="10"/>
      <color indexed="62"/>
      <name val="BancoDoBrasil Textos"/>
    </font>
    <font>
      <b/>
      <sz val="10"/>
      <color indexed="62"/>
      <name val="BancoDoBrasil Textos"/>
    </font>
    <font>
      <b/>
      <sz val="8"/>
      <color indexed="62"/>
      <name val="BancoDoBrasil Textos"/>
    </font>
    <font>
      <sz val="8"/>
      <color indexed="62"/>
      <name val="BancoDoBrasil Textos"/>
    </font>
    <font>
      <b/>
      <sz val="10"/>
      <color indexed="62"/>
      <name val="BancoDoBrasil Textos"/>
    </font>
    <font>
      <b/>
      <sz val="12"/>
      <color indexed="62"/>
      <name val="BancoDoBrasil Textos"/>
    </font>
    <font>
      <sz val="8"/>
      <color indexed="62"/>
      <name val="BancoDoBrasil Textos"/>
    </font>
    <font>
      <sz val="10"/>
      <color indexed="48"/>
      <name val="BancoDoBrasil Textos"/>
    </font>
    <font>
      <b/>
      <sz val="12"/>
      <color indexed="62"/>
      <name val="BancoDoBrasil Textos"/>
    </font>
    <font>
      <sz val="8"/>
      <color indexed="62"/>
      <name val="BancoDoBrasil Textos Medium"/>
    </font>
    <font>
      <sz val="8"/>
      <color indexed="62"/>
      <name val="BancoDoBrasil Textos ExtraBold"/>
    </font>
    <font>
      <sz val="7.5"/>
      <color indexed="48"/>
      <name val="BancoDoBrasil Textos"/>
    </font>
    <font>
      <sz val="8"/>
      <color indexed="48"/>
      <name val="BancoDoBrasil Textos Medium"/>
    </font>
    <font>
      <sz val="8"/>
      <color indexed="48"/>
      <name val="BancoDoBrasil Textos ExtraBold"/>
    </font>
    <font>
      <b/>
      <sz val="8"/>
      <color indexed="13"/>
      <name val="BancoDoBrasil Textos"/>
    </font>
    <font>
      <sz val="10"/>
      <color indexed="13"/>
      <name val="BancoDoBrasil Textos"/>
    </font>
    <font>
      <b/>
      <sz val="10"/>
      <color indexed="13"/>
      <name val="BancoDoBrasil Textos"/>
    </font>
    <font>
      <b/>
      <sz val="9"/>
      <color indexed="62"/>
      <name val="BancoDoBrasil Textos"/>
    </font>
    <font>
      <b/>
      <sz val="8"/>
      <color indexed="62"/>
      <name val="BancoDoBrasil Textos"/>
    </font>
    <font>
      <b/>
      <sz val="8.5"/>
      <color indexed="48"/>
      <name val="BancoDoBrasil Textos"/>
    </font>
    <font>
      <sz val="8.5"/>
      <color indexed="62"/>
      <name val="BancoDoBrasil Textos"/>
    </font>
    <font>
      <b/>
      <sz val="14"/>
      <color indexed="48"/>
      <name val="BancoDoBrasil Textos"/>
    </font>
    <font>
      <b/>
      <sz val="16"/>
      <color indexed="48"/>
      <name val="BancoDoBrasil Textos"/>
    </font>
    <font>
      <sz val="16"/>
      <color indexed="48"/>
      <name val="BancoDoBrasil Textos"/>
    </font>
    <font>
      <b/>
      <sz val="11"/>
      <color indexed="48"/>
      <name val="BancoDoBrasil Textos"/>
    </font>
    <font>
      <b/>
      <sz val="10"/>
      <color indexed="48"/>
      <name val="BancoDoBrasil Textos"/>
    </font>
    <font>
      <b/>
      <sz val="12"/>
      <color indexed="48"/>
      <name val="BancoDoBrasil Textos"/>
    </font>
    <font>
      <b/>
      <sz val="11"/>
      <color indexed="48"/>
      <name val="BancoDoBrasil Textos"/>
    </font>
    <font>
      <i/>
      <sz val="10"/>
      <color indexed="62"/>
      <name val="BancoDoBrasil Textos"/>
    </font>
    <font>
      <i/>
      <sz val="10"/>
      <color indexed="48"/>
      <name val="BancoDoBrasil Textos"/>
    </font>
    <font>
      <b/>
      <sz val="10"/>
      <color indexed="13"/>
      <name val="BancoDoBrasil Textos"/>
    </font>
    <font>
      <sz val="10"/>
      <color indexed="48"/>
      <name val="Arial"/>
      <family val="2"/>
    </font>
    <font>
      <sz val="8"/>
      <color indexed="62"/>
      <name val="BancoDoBrasil Textos Light"/>
    </font>
    <font>
      <sz val="8"/>
      <color indexed="48"/>
      <name val="BancoDoBrasil Textos Light"/>
    </font>
    <font>
      <sz val="8"/>
      <color indexed="12"/>
      <name val="Arial"/>
      <family val="2"/>
    </font>
    <font>
      <b/>
      <sz val="8"/>
      <color indexed="62"/>
      <name val="Arial"/>
      <family val="2"/>
    </font>
    <font>
      <b/>
      <sz val="12"/>
      <color indexed="10"/>
      <name val="BancoDoBrasil Textos"/>
    </font>
    <font>
      <sz val="7"/>
      <color indexed="12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i/>
      <sz val="10"/>
      <name val="BancoDoBrasil Textos"/>
    </font>
    <font>
      <u/>
      <sz val="10"/>
      <color indexed="12"/>
      <name val="BancoDoBrasil Textos"/>
    </font>
    <font>
      <i/>
      <sz val="16"/>
      <color indexed="48"/>
      <name val="BancoDoBrasil Titulos"/>
    </font>
    <font>
      <sz val="11"/>
      <color theme="1"/>
      <name val="Calibri"/>
      <family val="2"/>
    </font>
    <font>
      <sz val="10"/>
      <color theme="1"/>
      <name val="Times New Roman"/>
      <family val="2"/>
    </font>
    <font>
      <sz val="11"/>
      <color theme="0"/>
      <name val="Calibri"/>
      <family val="2"/>
    </font>
    <font>
      <sz val="10"/>
      <color theme="0"/>
      <name val="Times New Roman"/>
      <family val="2"/>
    </font>
    <font>
      <sz val="11"/>
      <color rgb="FF006100"/>
      <name val="Calibri"/>
      <family val="2"/>
    </font>
    <font>
      <sz val="10"/>
      <color rgb="FF006100"/>
      <name val="Times New Roman"/>
      <family val="2"/>
    </font>
    <font>
      <b/>
      <sz val="11"/>
      <color rgb="FFFA7D00"/>
      <name val="Calibri"/>
      <family val="2"/>
    </font>
    <font>
      <b/>
      <sz val="10"/>
      <color rgb="FFFA7D00"/>
      <name val="Times New Roman"/>
      <family val="2"/>
    </font>
    <font>
      <b/>
      <sz val="11"/>
      <color theme="0"/>
      <name val="Calibri"/>
      <family val="2"/>
    </font>
    <font>
      <b/>
      <sz val="10"/>
      <color theme="0"/>
      <name val="Times New Roman"/>
      <family val="2"/>
    </font>
    <font>
      <sz val="11"/>
      <color rgb="FFFA7D00"/>
      <name val="Calibri"/>
      <family val="2"/>
    </font>
    <font>
      <sz val="10"/>
      <color rgb="FFFA7D00"/>
      <name val="Times New Roman"/>
      <family val="2"/>
    </font>
    <font>
      <sz val="11"/>
      <color rgb="FF3F3F76"/>
      <name val="Calibri"/>
      <family val="2"/>
    </font>
    <font>
      <sz val="10"/>
      <color rgb="FF3F3F76"/>
      <name val="Times New Roman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</font>
    <font>
      <b/>
      <sz val="10"/>
      <color rgb="FF3F3F3F"/>
      <name val="Times New Roman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2"/>
    </font>
    <font>
      <i/>
      <sz val="11"/>
      <color rgb="FF7F7F7F"/>
      <name val="Calibri"/>
      <family val="2"/>
    </font>
    <font>
      <i/>
      <sz val="10"/>
      <color rgb="FF7F7F7F"/>
      <name val="Times New Roman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5"/>
      <color theme="3"/>
      <name val="Times New Roman"/>
      <family val="2"/>
    </font>
    <font>
      <b/>
      <sz val="13"/>
      <color theme="3"/>
      <name val="Calibri"/>
      <family val="2"/>
    </font>
    <font>
      <b/>
      <sz val="13"/>
      <color theme="3"/>
      <name val="Times New Roman"/>
      <family val="2"/>
    </font>
    <font>
      <b/>
      <sz val="11"/>
      <color theme="3"/>
      <name val="Calibri"/>
      <family val="2"/>
    </font>
    <font>
      <b/>
      <sz val="11"/>
      <color theme="3"/>
      <name val="Times New Roman"/>
      <family val="2"/>
    </font>
    <font>
      <b/>
      <sz val="11"/>
      <color theme="1"/>
      <name val="Calibri"/>
      <family val="2"/>
    </font>
    <font>
      <b/>
      <sz val="10"/>
      <color theme="1"/>
      <name val="Times New Roman"/>
      <family val="2"/>
    </font>
    <font>
      <b/>
      <sz val="10"/>
      <color theme="1" tint="-0.249977111117893"/>
      <name val="BancoDoBrasil Textos"/>
    </font>
    <font>
      <b/>
      <sz val="8"/>
      <color theme="1" tint="-0.249977111117893"/>
      <name val="BancoDoBrasil Textos"/>
    </font>
    <font>
      <sz val="8"/>
      <color theme="1" tint="-0.249977111117893"/>
      <name val="BancoDoBrasil Textos"/>
    </font>
    <font>
      <sz val="10"/>
      <color theme="1" tint="-0.249977111117893"/>
      <name val="BancoDoBrasil Textos"/>
    </font>
    <font>
      <sz val="8"/>
      <color theme="1" tint="-0.249977111117893"/>
      <name val="Arial"/>
      <family val="2"/>
    </font>
    <font>
      <b/>
      <sz val="8"/>
      <color theme="1" tint="-0.249977111117893"/>
      <name val="Arial"/>
      <family val="2"/>
    </font>
    <font>
      <sz val="8"/>
      <color theme="1" tint="-0.249977111117893"/>
      <name val="BancoDoBrasil Textos Light"/>
    </font>
    <font>
      <sz val="7.5"/>
      <color theme="1" tint="-0.249977111117893"/>
      <name val="BancoDoBrasil Textos"/>
    </font>
    <font>
      <sz val="10"/>
      <color rgb="FF002060"/>
      <name val="BancoDoBrasil Textos"/>
    </font>
    <font>
      <b/>
      <sz val="10"/>
      <color rgb="FF333399"/>
      <name val="BancoDoBrasil Textos"/>
    </font>
    <font>
      <b/>
      <sz val="8"/>
      <color rgb="FF333399"/>
      <name val="BancoDoBrasil Textos"/>
    </font>
    <font>
      <sz val="8"/>
      <color rgb="FF333399"/>
      <name val="BancoDoBrasil Textos"/>
    </font>
    <font>
      <sz val="10"/>
      <color rgb="FF333399"/>
      <name val="BancoDoBrasil Textos"/>
    </font>
    <font>
      <b/>
      <sz val="8"/>
      <color rgb="FF333399"/>
      <name val="Arial"/>
      <family val="2"/>
    </font>
    <font>
      <sz val="8"/>
      <color rgb="FF333399"/>
      <name val="Arial"/>
      <family val="2"/>
    </font>
    <font>
      <b/>
      <sz val="10"/>
      <color rgb="FFFF0000"/>
      <name val="BancoDoBrasil Textos"/>
    </font>
    <font>
      <b/>
      <i/>
      <sz val="10"/>
      <color rgb="FFFF0000"/>
      <name val="BancoDoBrasil Textos"/>
    </font>
    <font>
      <b/>
      <sz val="14"/>
      <color rgb="FFFF0000"/>
      <name val="BancoDoBrasil Textos"/>
    </font>
    <font>
      <b/>
      <sz val="14"/>
      <color rgb="FFFFFFFF"/>
      <name val="BancoDoBrasil Textos"/>
    </font>
    <font>
      <sz val="10"/>
      <color rgb="FFFF0000"/>
      <name val="BancoDoBrasil Textos"/>
    </font>
    <font>
      <b/>
      <i/>
      <sz val="10"/>
      <color rgb="FF333399"/>
      <name val="BancoDoBrasil Textos"/>
    </font>
    <font>
      <b/>
      <sz val="10"/>
      <color theme="1"/>
      <name val="BancoDoBrasil Textos"/>
    </font>
    <font>
      <b/>
      <i/>
      <sz val="10"/>
      <color theme="1"/>
      <name val="BancoDoBrasil Textos"/>
    </font>
    <font>
      <b/>
      <i/>
      <sz val="16"/>
      <color rgb="FF465EFF"/>
      <name val="BancoDoBrasil Titulos"/>
    </font>
    <font>
      <sz val="8"/>
      <color rgb="FF002060"/>
      <name val="BancoDoBrasil Textos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0"/>
      <color rgb="FF993300"/>
      <name val="Arial"/>
      <family val="2"/>
    </font>
    <font>
      <b/>
      <sz val="8"/>
      <color theme="1" tint="-0.249977111117893"/>
      <name val="BancoDoBrasil Textos Light"/>
    </font>
    <font>
      <sz val="8"/>
      <color theme="1" tint="-0.249977111117893"/>
      <name val="BancoDoBrasil Textos Medium"/>
    </font>
    <font>
      <b/>
      <sz val="8"/>
      <color indexed="62"/>
      <name val="BancoDoBrasil Textos Light"/>
    </font>
    <font>
      <i/>
      <u/>
      <sz val="8"/>
      <color indexed="62"/>
      <name val="BancoDoBrasil Textos Light"/>
    </font>
    <font>
      <b/>
      <sz val="8"/>
      <color indexed="8"/>
      <name val="BancoDoBrasil Textos Light"/>
    </font>
    <font>
      <b/>
      <sz val="10"/>
      <name val="BancoDoBrasil Textos Light"/>
    </font>
    <font>
      <sz val="12"/>
      <color theme="0" tint="-0.249977111117893"/>
      <name val="BancoDoBrasil Titulos Medium"/>
    </font>
    <font>
      <sz val="8"/>
      <color rgb="FF1F497D"/>
      <name val="BancoDoBrasil Textos"/>
    </font>
  </fonts>
  <fills count="9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44"/>
      </patternFill>
    </fill>
    <fill>
      <patternFill patternType="solid">
        <fgColor indexed="2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2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19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gray125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15"/>
        <bgColor indexed="1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465E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7">
    <border>
      <left/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27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33"/>
      </left>
      <right style="double">
        <color indexed="33"/>
      </right>
      <top style="double">
        <color indexed="33"/>
      </top>
      <bottom style="double">
        <color indexed="3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2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8"/>
      </left>
      <right style="hair">
        <color indexed="18"/>
      </right>
      <top style="thin">
        <color indexed="1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48"/>
      </left>
      <right/>
      <top style="medium">
        <color indexed="48"/>
      </top>
      <bottom/>
      <diagonal/>
    </border>
    <border>
      <left style="medium">
        <color indexed="48"/>
      </left>
      <right/>
      <top/>
      <bottom/>
      <diagonal/>
    </border>
    <border>
      <left style="medium">
        <color indexed="48"/>
      </left>
      <right/>
      <top/>
      <bottom style="medium">
        <color indexed="48"/>
      </bottom>
      <diagonal/>
    </border>
    <border>
      <left/>
      <right/>
      <top style="thin">
        <color indexed="56"/>
      </top>
      <bottom/>
      <diagonal/>
    </border>
    <border>
      <left/>
      <right/>
      <top/>
      <bottom style="thick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13"/>
      </bottom>
      <diagonal/>
    </border>
    <border>
      <left/>
      <right/>
      <top style="thin">
        <color indexed="31"/>
      </top>
      <bottom style="thick">
        <color indexed="13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ck">
        <color indexed="62"/>
      </top>
      <bottom style="thin">
        <color indexed="62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62"/>
      </top>
      <bottom/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/>
      <top style="thin">
        <color indexed="31"/>
      </top>
      <bottom style="thick">
        <color indexed="62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31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medium">
        <color indexed="31"/>
      </bottom>
      <diagonal/>
    </border>
    <border>
      <left/>
      <right/>
      <top style="thin">
        <color indexed="56"/>
      </top>
      <bottom style="medium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ck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31"/>
      </top>
      <bottom style="thin">
        <color indexed="62"/>
      </bottom>
      <diagonal/>
    </border>
    <border>
      <left/>
      <right/>
      <top style="thin">
        <color indexed="62"/>
      </top>
      <bottom style="thick">
        <color indexed="62"/>
      </bottom>
      <diagonal/>
    </border>
    <border>
      <left/>
      <right/>
      <top style="thick">
        <color indexed="62"/>
      </top>
      <bottom/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/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 style="medium">
        <color indexed="48"/>
      </right>
      <top/>
      <bottom style="medium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48"/>
      </top>
      <bottom/>
      <diagonal/>
    </border>
    <border>
      <left/>
      <right style="medium">
        <color indexed="48"/>
      </right>
      <top style="medium">
        <color indexed="48"/>
      </top>
      <bottom/>
      <diagonal/>
    </border>
    <border>
      <left/>
      <right style="medium">
        <color indexed="4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rgb="FF333399"/>
      </top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846">
    <xf numFmtId="0" fontId="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6" fillId="2" borderId="1">
      <alignment vertical="center"/>
    </xf>
    <xf numFmtId="0" fontId="56" fillId="2" borderId="1">
      <alignment vertical="center"/>
    </xf>
    <xf numFmtId="0" fontId="56" fillId="2" borderId="1">
      <alignment vertical="center"/>
    </xf>
    <xf numFmtId="0" fontId="56" fillId="2" borderId="1">
      <alignment vertical="center"/>
    </xf>
    <xf numFmtId="0" fontId="56" fillId="2" borderId="1">
      <alignment vertical="center"/>
    </xf>
    <xf numFmtId="0" fontId="56" fillId="2" borderId="1">
      <alignment vertical="center"/>
    </xf>
    <xf numFmtId="0" fontId="56" fillId="2" borderId="2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1" fontId="57" fillId="3" borderId="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7" fillId="0" borderId="4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7" fillId="4" borderId="5"/>
    <xf numFmtId="0" fontId="57" fillId="4" borderId="5"/>
    <xf numFmtId="0" fontId="57" fillId="4" borderId="5"/>
    <xf numFmtId="0" fontId="57" fillId="4" borderId="5"/>
    <xf numFmtId="0" fontId="57" fillId="4" borderId="5"/>
    <xf numFmtId="0" fontId="57" fillId="4" borderId="5"/>
    <xf numFmtId="0" fontId="57" fillId="4" borderId="5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2" fontId="58" fillId="0" borderId="0" applyFont="0" applyFill="0" applyBorder="0" applyAlignment="0" applyProtection="0"/>
    <xf numFmtId="192" fontId="58" fillId="0" borderId="0" applyFont="0" applyFill="0" applyBorder="0" applyAlignment="0" applyProtection="0"/>
    <xf numFmtId="193" fontId="58" fillId="0" borderId="0" applyFont="0" applyFill="0" applyBorder="0" applyAlignment="0" applyProtection="0"/>
    <xf numFmtId="193" fontId="58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200" fillId="58" borderId="0" applyNumberFormat="0" applyBorder="0" applyAlignment="0" applyProtection="0"/>
    <xf numFmtId="0" fontId="18" fillId="5" borderId="0" applyNumberFormat="0" applyBorder="0" applyAlignment="0" applyProtection="0"/>
    <xf numFmtId="0" fontId="201" fillId="58" borderId="0" applyNumberFormat="0" applyBorder="0" applyAlignment="0" applyProtection="0"/>
    <xf numFmtId="0" fontId="201" fillId="58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200" fillId="59" borderId="0" applyNumberFormat="0" applyBorder="0" applyAlignment="0" applyProtection="0"/>
    <xf numFmtId="0" fontId="18" fillId="7" borderId="0" applyNumberFormat="0" applyBorder="0" applyAlignment="0" applyProtection="0"/>
    <xf numFmtId="0" fontId="201" fillId="59" borderId="0" applyNumberFormat="0" applyBorder="0" applyAlignment="0" applyProtection="0"/>
    <xf numFmtId="0" fontId="201" fillId="5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00" fillId="60" borderId="0" applyNumberFormat="0" applyBorder="0" applyAlignment="0" applyProtection="0"/>
    <xf numFmtId="0" fontId="18" fillId="8" borderId="0" applyNumberFormat="0" applyBorder="0" applyAlignment="0" applyProtection="0"/>
    <xf numFmtId="0" fontId="201" fillId="60" borderId="0" applyNumberFormat="0" applyBorder="0" applyAlignment="0" applyProtection="0"/>
    <xf numFmtId="0" fontId="201" fillId="6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00" fillId="61" borderId="0" applyNumberFormat="0" applyBorder="0" applyAlignment="0" applyProtection="0"/>
    <xf numFmtId="0" fontId="18" fillId="10" borderId="0" applyNumberFormat="0" applyBorder="0" applyAlignment="0" applyProtection="0"/>
    <xf numFmtId="0" fontId="201" fillId="61" borderId="0" applyNumberFormat="0" applyBorder="0" applyAlignment="0" applyProtection="0"/>
    <xf numFmtId="0" fontId="201" fillId="6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200" fillId="62" borderId="0" applyNumberFormat="0" applyBorder="0" applyAlignment="0" applyProtection="0"/>
    <xf numFmtId="0" fontId="201" fillId="62" borderId="0" applyNumberFormat="0" applyBorder="0" applyAlignment="0" applyProtection="0"/>
    <xf numFmtId="0" fontId="18" fillId="11" borderId="0" applyNumberFormat="0" applyBorder="0" applyAlignment="0" applyProtection="0"/>
    <xf numFmtId="0" fontId="201" fillId="6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00" fillId="63" borderId="0" applyNumberFormat="0" applyBorder="0" applyAlignment="0" applyProtection="0"/>
    <xf numFmtId="0" fontId="201" fillId="63" borderId="0" applyNumberFormat="0" applyBorder="0" applyAlignment="0" applyProtection="0"/>
    <xf numFmtId="0" fontId="18" fillId="13" borderId="0" applyNumberFormat="0" applyBorder="0" applyAlignment="0" applyProtection="0"/>
    <xf numFmtId="0" fontId="201" fillId="6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7" borderId="0" applyNumberFormat="0" applyBorder="0" applyAlignment="0" applyProtection="0"/>
    <xf numFmtId="0" fontId="200" fillId="64" borderId="0" applyNumberFormat="0" applyBorder="0" applyAlignment="0" applyProtection="0"/>
    <xf numFmtId="0" fontId="201" fillId="64" borderId="0" applyNumberFormat="0" applyBorder="0" applyAlignment="0" applyProtection="0"/>
    <xf numFmtId="0" fontId="18" fillId="17" borderId="0" applyNumberFormat="0" applyBorder="0" applyAlignment="0" applyProtection="0"/>
    <xf numFmtId="0" fontId="201" fillId="6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00" fillId="65" borderId="0" applyNumberFormat="0" applyBorder="0" applyAlignment="0" applyProtection="0"/>
    <xf numFmtId="0" fontId="201" fillId="65" borderId="0" applyNumberFormat="0" applyBorder="0" applyAlignment="0" applyProtection="0"/>
    <xf numFmtId="0" fontId="18" fillId="19" borderId="0" applyNumberFormat="0" applyBorder="0" applyAlignment="0" applyProtection="0"/>
    <xf numFmtId="0" fontId="201" fillId="6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0" fillId="66" borderId="0" applyNumberFormat="0" applyBorder="0" applyAlignment="0" applyProtection="0"/>
    <xf numFmtId="0" fontId="18" fillId="9" borderId="0" applyNumberFormat="0" applyBorder="0" applyAlignment="0" applyProtection="0"/>
    <xf numFmtId="0" fontId="201" fillId="66" borderId="0" applyNumberFormat="0" applyBorder="0" applyAlignment="0" applyProtection="0"/>
    <xf numFmtId="0" fontId="201" fillId="6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00" fillId="67" borderId="0" applyNumberFormat="0" applyBorder="0" applyAlignment="0" applyProtection="0"/>
    <xf numFmtId="0" fontId="201" fillId="67" borderId="0" applyNumberFormat="0" applyBorder="0" applyAlignment="0" applyProtection="0"/>
    <xf numFmtId="0" fontId="18" fillId="10" borderId="0" applyNumberFormat="0" applyBorder="0" applyAlignment="0" applyProtection="0"/>
    <xf numFmtId="0" fontId="201" fillId="6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200" fillId="68" borderId="0" applyNumberFormat="0" applyBorder="0" applyAlignment="0" applyProtection="0"/>
    <xf numFmtId="0" fontId="201" fillId="68" borderId="0" applyNumberFormat="0" applyBorder="0" applyAlignment="0" applyProtection="0"/>
    <xf numFmtId="0" fontId="18" fillId="17" borderId="0" applyNumberFormat="0" applyBorder="0" applyAlignment="0" applyProtection="0"/>
    <xf numFmtId="0" fontId="201" fillId="6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00" fillId="69" borderId="0" applyNumberFormat="0" applyBorder="0" applyAlignment="0" applyProtection="0"/>
    <xf numFmtId="0" fontId="201" fillId="69" borderId="0" applyNumberFormat="0" applyBorder="0" applyAlignment="0" applyProtection="0"/>
    <xf numFmtId="0" fontId="18" fillId="21" borderId="0" applyNumberFormat="0" applyBorder="0" applyAlignment="0" applyProtection="0"/>
    <xf numFmtId="0" fontId="201" fillId="6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1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02" fillId="70" borderId="0" applyNumberFormat="0" applyBorder="0" applyAlignment="0" applyProtection="0"/>
    <xf numFmtId="0" fontId="203" fillId="70" borderId="0" applyNumberFormat="0" applyBorder="0" applyAlignment="0" applyProtection="0"/>
    <xf numFmtId="0" fontId="25" fillId="15" borderId="0" applyNumberFormat="0" applyBorder="0" applyAlignment="0" applyProtection="0"/>
    <xf numFmtId="0" fontId="203" fillId="70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02" fillId="71" borderId="0" applyNumberFormat="0" applyBorder="0" applyAlignment="0" applyProtection="0"/>
    <xf numFmtId="0" fontId="203" fillId="71" borderId="0" applyNumberFormat="0" applyBorder="0" applyAlignment="0" applyProtection="0"/>
    <xf numFmtId="0" fontId="25" fillId="19" borderId="0" applyNumberFormat="0" applyBorder="0" applyAlignment="0" applyProtection="0"/>
    <xf numFmtId="0" fontId="203" fillId="7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02" fillId="72" borderId="0" applyNumberFormat="0" applyBorder="0" applyAlignment="0" applyProtection="0"/>
    <xf numFmtId="0" fontId="25" fillId="9" borderId="0" applyNumberFormat="0" applyBorder="0" applyAlignment="0" applyProtection="0"/>
    <xf numFmtId="0" fontId="203" fillId="72" borderId="0" applyNumberFormat="0" applyBorder="0" applyAlignment="0" applyProtection="0"/>
    <xf numFmtId="0" fontId="203" fillId="72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02" fillId="73" borderId="0" applyNumberFormat="0" applyBorder="0" applyAlignment="0" applyProtection="0"/>
    <xf numFmtId="0" fontId="25" fillId="23" borderId="0" applyNumberFormat="0" applyBorder="0" applyAlignment="0" applyProtection="0"/>
    <xf numFmtId="0" fontId="203" fillId="73" borderId="0" applyNumberFormat="0" applyBorder="0" applyAlignment="0" applyProtection="0"/>
    <xf numFmtId="0" fontId="203" fillId="7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02" fillId="74" borderId="0" applyNumberFormat="0" applyBorder="0" applyAlignment="0" applyProtection="0"/>
    <xf numFmtId="0" fontId="203" fillId="74" borderId="0" applyNumberFormat="0" applyBorder="0" applyAlignment="0" applyProtection="0"/>
    <xf numFmtId="0" fontId="25" fillId="24" borderId="0" applyNumberFormat="0" applyBorder="0" applyAlignment="0" applyProtection="0"/>
    <xf numFmtId="0" fontId="203" fillId="7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02" fillId="75" borderId="0" applyNumberFormat="0" applyBorder="0" applyAlignment="0" applyProtection="0"/>
    <xf numFmtId="0" fontId="25" fillId="25" borderId="0" applyNumberFormat="0" applyBorder="0" applyAlignment="0" applyProtection="0"/>
    <xf numFmtId="0" fontId="203" fillId="75" borderId="0" applyNumberFormat="0" applyBorder="0" applyAlignment="0" applyProtection="0"/>
    <xf numFmtId="0" fontId="203" fillId="7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26" borderId="0" applyNumberFormat="0" applyBorder="0" applyAlignment="0" applyProtection="0"/>
    <xf numFmtId="0" fontId="25" fillId="21" borderId="0" applyNumberFormat="0" applyBorder="0" applyAlignment="0" applyProtection="0"/>
    <xf numFmtId="0" fontId="25" fillId="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194" fontId="3" fillId="32" borderId="6">
      <alignment horizontal="center" vertical="center"/>
    </xf>
    <xf numFmtId="39" fontId="58" fillId="0" borderId="0" applyBorder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0" fontId="3" fillId="0" borderId="0" applyNumberFormat="0" applyFont="0" applyBorder="0" applyAlignment="0"/>
    <xf numFmtId="37" fontId="59" fillId="0" borderId="0"/>
    <xf numFmtId="172" fontId="60" fillId="0" borderId="7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61" fillId="6" borderId="0" applyNumberFormat="0" applyBorder="0" applyAlignment="0" applyProtection="0"/>
    <xf numFmtId="1" fontId="62" fillId="0" borderId="0" applyFill="0" applyBorder="0" applyProtection="0">
      <alignment horizontal="right" wrapText="1"/>
      <protection locked="0"/>
    </xf>
    <xf numFmtId="195" fontId="63" fillId="0" borderId="0" applyFill="0" applyBorder="0" applyProtection="0">
      <alignment horizontal="right"/>
      <protection locked="0"/>
    </xf>
    <xf numFmtId="1" fontId="62" fillId="0" borderId="0" applyFill="0" applyBorder="0" applyProtection="0">
      <alignment horizontal="right" wrapText="1"/>
      <protection locked="0"/>
    </xf>
    <xf numFmtId="0" fontId="64" fillId="0" borderId="0" applyNumberFormat="0" applyFill="0" applyBorder="0" applyProtection="0">
      <protection locked="0"/>
    </xf>
    <xf numFmtId="195" fontId="24" fillId="0" borderId="0">
      <protection locked="0"/>
    </xf>
    <xf numFmtId="0" fontId="64" fillId="0" borderId="0" applyNumberFormat="0" applyFill="0" applyBorder="0" applyProtection="0">
      <protection locked="0"/>
    </xf>
    <xf numFmtId="0" fontId="65" fillId="0" borderId="0" applyNumberFormat="0" applyFill="0" applyBorder="0" applyAlignment="0" applyProtection="0"/>
    <xf numFmtId="0" fontId="66" fillId="0" borderId="8" applyNumberFormat="0" applyFill="0" applyAlignment="0" applyProtection="0"/>
    <xf numFmtId="172" fontId="10" fillId="0" borderId="0">
      <alignment vertical="top"/>
    </xf>
    <xf numFmtId="172" fontId="11" fillId="0" borderId="0">
      <alignment horizontal="right"/>
    </xf>
    <xf numFmtId="172" fontId="11" fillId="0" borderId="0">
      <alignment horizontal="right"/>
    </xf>
    <xf numFmtId="0" fontId="11" fillId="0" borderId="0">
      <alignment horizontal="left"/>
    </xf>
    <xf numFmtId="0" fontId="204" fillId="76" borderId="0" applyNumberFormat="0" applyBorder="0" applyAlignment="0" applyProtection="0"/>
    <xf numFmtId="0" fontId="205" fillId="76" borderId="0" applyNumberFormat="0" applyBorder="0" applyAlignment="0" applyProtection="0"/>
    <xf numFmtId="0" fontId="26" fillId="8" borderId="0" applyNumberFormat="0" applyBorder="0" applyAlignment="0" applyProtection="0"/>
    <xf numFmtId="0" fontId="205" fillId="76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196" fontId="67" fillId="0" borderId="9" applyAlignment="0" applyProtection="0"/>
    <xf numFmtId="0" fontId="26" fillId="8" borderId="0" applyNumberFormat="0" applyBorder="0" applyAlignment="0" applyProtection="0"/>
    <xf numFmtId="197" fontId="58" fillId="0" borderId="0" applyFont="0" applyFill="0" applyBorder="0" applyAlignment="0" applyProtection="0"/>
    <xf numFmtId="197" fontId="58" fillId="0" borderId="0" applyFon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18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4" fontId="3" fillId="0" borderId="0" applyFill="0" applyBorder="0" applyAlignment="0"/>
    <xf numFmtId="22" fontId="3" fillId="0" borderId="0" applyFill="0" applyBorder="0" applyAlignment="0"/>
    <xf numFmtId="186" fontId="3" fillId="0" borderId="0" applyFill="0" applyBorder="0" applyAlignment="0"/>
    <xf numFmtId="18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27" fillId="22" borderId="10" applyNumberFormat="0" applyAlignment="0" applyProtection="0"/>
    <xf numFmtId="0" fontId="27" fillId="22" borderId="10" applyNumberFormat="0" applyAlignment="0" applyProtection="0"/>
    <xf numFmtId="0" fontId="27" fillId="22" borderId="10" applyNumberFormat="0" applyAlignment="0" applyProtection="0"/>
    <xf numFmtId="0" fontId="27" fillId="22" borderId="10" applyNumberFormat="0" applyAlignment="0" applyProtection="0"/>
    <xf numFmtId="0" fontId="68" fillId="22" borderId="10" applyNumberFormat="0" applyAlignment="0" applyProtection="0"/>
    <xf numFmtId="0" fontId="206" fillId="77" borderId="98" applyNumberFormat="0" applyAlignment="0" applyProtection="0"/>
    <xf numFmtId="0" fontId="207" fillId="77" borderId="98" applyNumberFormat="0" applyAlignment="0" applyProtection="0"/>
    <xf numFmtId="0" fontId="27" fillId="22" borderId="10" applyNumberFormat="0" applyAlignment="0" applyProtection="0"/>
    <xf numFmtId="0" fontId="207" fillId="77" borderId="98" applyNumberFormat="0" applyAlignment="0" applyProtection="0"/>
    <xf numFmtId="0" fontId="27" fillId="22" borderId="10" applyNumberFormat="0" applyAlignment="0" applyProtection="0"/>
    <xf numFmtId="0" fontId="27" fillId="22" borderId="10" applyNumberFormat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8" fillId="33" borderId="11" applyNumberFormat="0" applyAlignment="0" applyProtection="0"/>
    <xf numFmtId="0" fontId="69" fillId="0" borderId="12" applyNumberFormat="0" applyFill="0" applyAlignment="0" applyProtection="0"/>
    <xf numFmtId="0" fontId="208" fillId="78" borderId="99" applyNumberFormat="0" applyAlignment="0" applyProtection="0"/>
    <xf numFmtId="0" fontId="209" fillId="78" borderId="99" applyNumberFormat="0" applyAlignment="0" applyProtection="0"/>
    <xf numFmtId="0" fontId="28" fillId="33" borderId="11" applyNumberFormat="0" applyAlignment="0" applyProtection="0"/>
    <xf numFmtId="0" fontId="209" fillId="78" borderId="99" applyNumberFormat="0" applyAlignment="0" applyProtection="0"/>
    <xf numFmtId="0" fontId="28" fillId="33" borderId="11" applyNumberFormat="0" applyAlignment="0" applyProtection="0"/>
    <xf numFmtId="0" fontId="28" fillId="33" borderId="11" applyNumberFormat="0" applyAlignment="0" applyProtection="0"/>
    <xf numFmtId="0" fontId="210" fillId="0" borderId="100" applyNumberFormat="0" applyFill="0" applyAlignment="0" applyProtection="0"/>
    <xf numFmtId="0" fontId="211" fillId="0" borderId="100" applyNumberFormat="0" applyFill="0" applyAlignment="0" applyProtection="0"/>
    <xf numFmtId="0" fontId="29" fillId="0" borderId="13" applyNumberFormat="0" applyFill="0" applyAlignment="0" applyProtection="0"/>
    <xf numFmtId="0" fontId="211" fillId="0" borderId="100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8" fillId="33" borderId="11" applyNumberFormat="0" applyAlignment="0" applyProtection="0"/>
    <xf numFmtId="0" fontId="28" fillId="33" borderId="11" applyNumberFormat="0" applyAlignment="0" applyProtection="0"/>
    <xf numFmtId="0" fontId="28" fillId="33" borderId="11" applyNumberFormat="0" applyAlignment="0" applyProtection="0"/>
    <xf numFmtId="0" fontId="28" fillId="33" borderId="11" applyNumberFormat="0" applyAlignment="0" applyProtection="0"/>
    <xf numFmtId="0" fontId="28" fillId="34" borderId="14" applyNumberFormat="0" applyAlignment="0" applyProtection="0"/>
    <xf numFmtId="1" fontId="70" fillId="0" borderId="0">
      <protection locked="0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98" fontId="72" fillId="0" borderId="0"/>
    <xf numFmtId="166" fontId="73" fillId="0" borderId="0" applyFont="0" applyFill="0" applyBorder="0" applyAlignment="0" applyProtection="0"/>
    <xf numFmtId="187" fontId="3" fillId="0" borderId="0" applyFont="0" applyFill="0" applyBorder="0" applyAlignment="0" applyProtection="0"/>
    <xf numFmtId="199" fontId="3" fillId="0" borderId="0" applyFont="0" applyFill="0" applyBorder="0" applyAlignment="0" applyProtection="0">
      <alignment horizontal="right"/>
    </xf>
    <xf numFmtId="200" fontId="3" fillId="0" borderId="0" applyFont="0" applyFill="0" applyBorder="0" applyAlignment="0" applyProtection="0">
      <alignment horizontal="righ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00" fontId="3" fillId="0" borderId="0" applyFont="0" applyFill="0" applyBorder="0" applyAlignment="0" applyProtection="0">
      <alignment horizontal="right"/>
    </xf>
    <xf numFmtId="40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72" fontId="65" fillId="0" borderId="15"/>
    <xf numFmtId="168" fontId="73" fillId="0" borderId="0" applyFont="0" applyFill="0" applyBorder="0" applyAlignment="0" applyProtection="0"/>
    <xf numFmtId="3" fontId="76" fillId="0" borderId="0" applyFont="0" applyFill="0" applyBorder="0" applyAlignment="0" applyProtection="0"/>
    <xf numFmtId="0" fontId="71" fillId="0" borderId="0"/>
    <xf numFmtId="0" fontId="77" fillId="0" borderId="0"/>
    <xf numFmtId="0" fontId="71" fillId="0" borderId="0"/>
    <xf numFmtId="3" fontId="76" fillId="0" borderId="0" applyFont="0" applyFill="0" applyBorder="0" applyAlignment="0" applyProtection="0"/>
    <xf numFmtId="0" fontId="77" fillId="0" borderId="0"/>
    <xf numFmtId="0" fontId="71" fillId="0" borderId="0"/>
    <xf numFmtId="0" fontId="78" fillId="0" borderId="0" applyNumberFormat="0" applyAlignment="0">
      <alignment horizontal="left"/>
    </xf>
    <xf numFmtId="0" fontId="79" fillId="0" borderId="0"/>
    <xf numFmtId="0" fontId="80" fillId="0" borderId="16"/>
    <xf numFmtId="0" fontId="79" fillId="0" borderId="0"/>
    <xf numFmtId="0" fontId="71" fillId="0" borderId="0"/>
    <xf numFmtId="201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02" fontId="3" fillId="0" borderId="0" applyFont="0" applyFill="0" applyBorder="0" applyAlignment="0" applyProtection="0">
      <alignment horizontal="right"/>
    </xf>
    <xf numFmtId="186" fontId="3" fillId="0" borderId="0" applyFont="0" applyFill="0" applyBorder="0" applyAlignment="0" applyProtection="0">
      <alignment horizontal="right"/>
    </xf>
    <xf numFmtId="203" fontId="3" fillId="0" borderId="0" applyFont="0" applyFill="0" applyBorder="0" applyAlignment="0" applyProtection="0"/>
    <xf numFmtId="204" fontId="3" fillId="0" borderId="0">
      <protection locked="0"/>
    </xf>
    <xf numFmtId="205" fontId="58" fillId="0" borderId="0" applyFont="0" applyFill="0" applyBorder="0" applyAlignment="0" applyProtection="0"/>
    <xf numFmtId="205" fontId="58" fillId="0" borderId="0" applyFont="0" applyFill="0" applyBorder="0" applyAlignment="0" applyProtection="0"/>
    <xf numFmtId="0" fontId="13" fillId="0" borderId="0">
      <protection locked="0"/>
    </xf>
    <xf numFmtId="206" fontId="81" fillId="0" borderId="0">
      <protection locked="0"/>
    </xf>
    <xf numFmtId="0" fontId="71" fillId="0" borderId="0"/>
    <xf numFmtId="207" fontId="3" fillId="0" borderId="0" applyFont="0" applyFill="0" applyBorder="0" applyAlignment="0" applyProtection="0"/>
    <xf numFmtId="14" fontId="20" fillId="0" borderId="0" applyFill="0" applyBorder="0" applyAlignment="0"/>
    <xf numFmtId="17" fontId="82" fillId="0" borderId="9" applyFont="0" applyFill="0" applyBorder="0" applyAlignment="0" applyProtection="0"/>
    <xf numFmtId="0" fontId="83" fillId="0" borderId="0" applyFont="0" applyFill="0" applyBorder="0" applyAlignment="0" applyProtection="0"/>
    <xf numFmtId="38" fontId="21" fillId="0" borderId="0"/>
    <xf numFmtId="38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3" fillId="0" borderId="0">
      <protection locked="0"/>
    </xf>
    <xf numFmtId="208" fontId="3" fillId="0" borderId="17" applyNumberFormat="0" applyFont="0" applyFill="0" applyAlignment="0" applyProtection="0"/>
    <xf numFmtId="0" fontId="14" fillId="0" borderId="0">
      <protection locked="0"/>
    </xf>
    <xf numFmtId="0" fontId="14" fillId="0" borderId="0">
      <protection locked="0"/>
    </xf>
    <xf numFmtId="0" fontId="84" fillId="0" borderId="0" applyNumberFormat="0" applyFill="0" applyBorder="0" applyAlignment="0" applyProtection="0"/>
    <xf numFmtId="0" fontId="202" fillId="79" borderId="0" applyNumberFormat="0" applyBorder="0" applyAlignment="0" applyProtection="0"/>
    <xf numFmtId="0" fontId="203" fillId="79" borderId="0" applyNumberFormat="0" applyBorder="0" applyAlignment="0" applyProtection="0"/>
    <xf numFmtId="0" fontId="25" fillId="27" borderId="0" applyNumberFormat="0" applyBorder="0" applyAlignment="0" applyProtection="0"/>
    <xf numFmtId="0" fontId="203" fillId="79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02" fillId="80" borderId="0" applyNumberFormat="0" applyBorder="0" applyAlignment="0" applyProtection="0"/>
    <xf numFmtId="0" fontId="203" fillId="80" borderId="0" applyNumberFormat="0" applyBorder="0" applyAlignment="0" applyProtection="0"/>
    <xf numFmtId="0" fontId="25" fillId="29" borderId="0" applyNumberFormat="0" applyBorder="0" applyAlignment="0" applyProtection="0"/>
    <xf numFmtId="0" fontId="203" fillId="80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02" fillId="81" borderId="0" applyNumberFormat="0" applyBorder="0" applyAlignment="0" applyProtection="0"/>
    <xf numFmtId="0" fontId="203" fillId="81" borderId="0" applyNumberFormat="0" applyBorder="0" applyAlignment="0" applyProtection="0"/>
    <xf numFmtId="0" fontId="25" fillId="30" borderId="0" applyNumberFormat="0" applyBorder="0" applyAlignment="0" applyProtection="0"/>
    <xf numFmtId="0" fontId="203" fillId="81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02" fillId="82" borderId="0" applyNumberFormat="0" applyBorder="0" applyAlignment="0" applyProtection="0"/>
    <xf numFmtId="0" fontId="203" fillId="82" borderId="0" applyNumberFormat="0" applyBorder="0" applyAlignment="0" applyProtection="0"/>
    <xf numFmtId="0" fontId="25" fillId="23" borderId="0" applyNumberFormat="0" applyBorder="0" applyAlignment="0" applyProtection="0"/>
    <xf numFmtId="0" fontId="203" fillId="8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02" fillId="83" borderId="0" applyNumberFormat="0" applyBorder="0" applyAlignment="0" applyProtection="0"/>
    <xf numFmtId="0" fontId="203" fillId="83" borderId="0" applyNumberFormat="0" applyBorder="0" applyAlignment="0" applyProtection="0"/>
    <xf numFmtId="0" fontId="25" fillId="24" borderId="0" applyNumberFormat="0" applyBorder="0" applyAlignment="0" applyProtection="0"/>
    <xf numFmtId="0" fontId="203" fillId="8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02" fillId="84" borderId="0" applyNumberFormat="0" applyBorder="0" applyAlignment="0" applyProtection="0"/>
    <xf numFmtId="0" fontId="203" fillId="84" borderId="0" applyNumberFormat="0" applyBorder="0" applyAlignment="0" applyProtection="0"/>
    <xf numFmtId="0" fontId="25" fillId="26" borderId="0" applyNumberFormat="0" applyBorder="0" applyAlignment="0" applyProtection="0"/>
    <xf numFmtId="0" fontId="203" fillId="8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5" borderId="0" applyNumberFormat="0" applyBorder="0" applyAlignment="0" applyProtection="0"/>
    <xf numFmtId="0" fontId="25" fillId="26" borderId="0" applyNumberFormat="0" applyBorder="0" applyAlignment="0" applyProtection="0"/>
    <xf numFmtId="0" fontId="25" fillId="21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18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8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85" fillId="0" borderId="0" applyNumberFormat="0" applyAlignment="0">
      <alignment horizontal="left"/>
    </xf>
    <xf numFmtId="0" fontId="212" fillId="85" borderId="98" applyNumberFormat="0" applyAlignment="0" applyProtection="0"/>
    <xf numFmtId="0" fontId="213" fillId="85" borderId="98" applyNumberFormat="0" applyAlignment="0" applyProtection="0"/>
    <xf numFmtId="0" fontId="30" fillId="13" borderId="10" applyNumberFormat="0" applyAlignment="0" applyProtection="0"/>
    <xf numFmtId="0" fontId="213" fillId="85" borderId="98" applyNumberFormat="0" applyAlignment="0" applyProtection="0"/>
    <xf numFmtId="0" fontId="30" fillId="13" borderId="10" applyNumberFormat="0" applyAlignment="0" applyProtection="0"/>
    <xf numFmtId="0" fontId="30" fillId="13" borderId="10" applyNumberFormat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1" fontId="3" fillId="0" borderId="0"/>
    <xf numFmtId="232" fontId="20" fillId="0" borderId="0"/>
    <xf numFmtId="211" fontId="18" fillId="0" borderId="0"/>
    <xf numFmtId="0" fontId="3" fillId="0" borderId="0"/>
    <xf numFmtId="0" fontId="20" fillId="0" borderId="0"/>
    <xf numFmtId="0" fontId="18" fillId="0" borderId="0"/>
    <xf numFmtId="9" fontId="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212" fontId="3" fillId="0" borderId="0">
      <protection locked="0"/>
    </xf>
    <xf numFmtId="173" fontId="13" fillId="0" borderId="0">
      <protection locked="0"/>
    </xf>
    <xf numFmtId="213" fontId="3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Fill="0" applyBorder="0" applyProtection="0">
      <alignment horizontal="left"/>
    </xf>
    <xf numFmtId="214" fontId="80" fillId="0" borderId="0" applyFont="0" applyFill="0" applyBorder="0" applyAlignment="0" applyProtection="0">
      <protection locked="0"/>
    </xf>
    <xf numFmtId="13" fontId="80" fillId="0" borderId="0" applyFont="0" applyFill="0" applyBorder="0" applyAlignment="0" applyProtection="0">
      <protection locked="0"/>
    </xf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88" fillId="23" borderId="0" applyNumberFormat="0" applyBorder="0" applyAlignment="0" applyProtection="0"/>
    <xf numFmtId="0" fontId="89" fillId="38" borderId="0"/>
    <xf numFmtId="38" fontId="16" fillId="39" borderId="0" applyNumberFormat="0" applyBorder="0" applyAlignment="0" applyProtection="0"/>
    <xf numFmtId="169" fontId="90" fillId="0" borderId="0" applyFill="0" applyBorder="0" applyProtection="0">
      <alignment horizontal="right"/>
      <protection locked="0"/>
    </xf>
    <xf numFmtId="215" fontId="3" fillId="0" borderId="0" applyFont="0" applyFill="0" applyBorder="0" applyAlignment="0" applyProtection="0">
      <alignment horizontal="right"/>
    </xf>
    <xf numFmtId="0" fontId="91" fillId="0" borderId="0" applyNumberFormat="0" applyFill="0" applyBorder="0" applyAlignment="0" applyProtection="0"/>
    <xf numFmtId="0" fontId="53" fillId="0" borderId="18" applyNumberFormat="0" applyAlignment="0" applyProtection="0">
      <alignment horizontal="left" vertical="center"/>
    </xf>
    <xf numFmtId="0" fontId="53" fillId="0" borderId="4">
      <alignment horizontal="left" vertical="center"/>
    </xf>
    <xf numFmtId="0" fontId="14" fillId="0" borderId="0">
      <protection locked="0"/>
    </xf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92" fillId="0" borderId="20" applyNumberFormat="0" applyFill="0" applyAlignment="0" applyProtection="0"/>
    <xf numFmtId="0" fontId="14" fillId="0" borderId="0">
      <protection locked="0"/>
    </xf>
    <xf numFmtId="0" fontId="14" fillId="0" borderId="0">
      <protection locked="0"/>
    </xf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93" fillId="0" borderId="22" applyNumberFormat="0" applyFill="0" applyAlignment="0" applyProtection="0"/>
    <xf numFmtId="0" fontId="14" fillId="0" borderId="0">
      <protection locked="0"/>
    </xf>
    <xf numFmtId="0" fontId="94" fillId="0" borderId="0" applyProtection="0">
      <alignment horizontal="left"/>
    </xf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95" fillId="0" borderId="24" applyNumberFormat="0" applyFill="0" applyAlignment="0" applyProtection="0"/>
    <xf numFmtId="0" fontId="94" fillId="0" borderId="0" applyProtection="0">
      <alignment horizontal="left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16" fontId="3" fillId="0" borderId="0">
      <protection locked="0"/>
    </xf>
    <xf numFmtId="216" fontId="3" fillId="0" borderId="0">
      <protection locked="0"/>
    </xf>
    <xf numFmtId="0" fontId="41" fillId="0" borderId="25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3" fontId="97" fillId="0" borderId="9" applyBorder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216" fillId="86" borderId="0" applyNumberFormat="0" applyBorder="0" applyAlignment="0" applyProtection="0"/>
    <xf numFmtId="0" fontId="32" fillId="7" borderId="0" applyNumberFormat="0" applyBorder="0" applyAlignment="0" applyProtection="0"/>
    <xf numFmtId="0" fontId="216" fillId="8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60" fillId="0" borderId="0"/>
    <xf numFmtId="0" fontId="58" fillId="17" borderId="0" applyNumberFormat="0" applyFont="0" applyBorder="0" applyAlignment="0">
      <protection locked="0"/>
    </xf>
    <xf numFmtId="10" fontId="16" fillId="40" borderId="26" applyNumberFormat="0" applyBorder="0" applyAlignment="0" applyProtection="0"/>
    <xf numFmtId="0" fontId="58" fillId="17" borderId="0" applyNumberFormat="0" applyFont="0" applyBorder="0" applyAlignment="0">
      <protection locked="0"/>
    </xf>
    <xf numFmtId="0" fontId="58" fillId="17" borderId="0" applyNumberFormat="0" applyFont="0" applyBorder="0" applyAlignment="0">
      <protection locked="0"/>
    </xf>
    <xf numFmtId="0" fontId="58" fillId="17" borderId="0" applyNumberFormat="0" applyFont="0" applyBorder="0" applyAlignment="0">
      <protection locked="0"/>
    </xf>
    <xf numFmtId="0" fontId="30" fillId="13" borderId="10" applyNumberFormat="0" applyAlignment="0" applyProtection="0"/>
    <xf numFmtId="0" fontId="30" fillId="13" borderId="10" applyNumberFormat="0" applyAlignment="0" applyProtection="0"/>
    <xf numFmtId="0" fontId="30" fillId="13" borderId="10" applyNumberFormat="0" applyAlignment="0" applyProtection="0"/>
    <xf numFmtId="0" fontId="61" fillId="20" borderId="10" applyNumberFormat="0" applyAlignment="0" applyProtection="0"/>
    <xf numFmtId="0" fontId="58" fillId="17" borderId="0" applyNumberFormat="0" applyFont="0" applyBorder="0" applyAlignment="0">
      <protection locked="0"/>
    </xf>
    <xf numFmtId="0" fontId="58" fillId="17" borderId="0" applyNumberFormat="0" applyFont="0" applyBorder="0" applyAlignment="0">
      <protection locked="0"/>
    </xf>
    <xf numFmtId="0" fontId="58" fillId="17" borderId="0" applyNumberFormat="0" applyFont="0" applyBorder="0" applyAlignment="0">
      <protection locked="0"/>
    </xf>
    <xf numFmtId="0" fontId="58" fillId="17" borderId="0" applyNumberFormat="0" applyFont="0" applyBorder="0" applyAlignment="0">
      <protection locked="0"/>
    </xf>
    <xf numFmtId="13" fontId="62" fillId="0" borderId="27" applyNumberFormat="0" applyFont="0" applyFill="0" applyAlignment="0" applyProtection="0">
      <alignment horizontal="right" wrapText="1"/>
      <protection locked="0"/>
    </xf>
    <xf numFmtId="0" fontId="98" fillId="13" borderId="10" applyNumberFormat="0" applyAlignment="0" applyProtection="0"/>
    <xf numFmtId="0" fontId="58" fillId="41" borderId="0" applyNumberFormat="0" applyFont="0" applyFill="0" applyBorder="0" applyAlignment="0"/>
    <xf numFmtId="0" fontId="80" fillId="0" borderId="17">
      <alignment horizontal="left"/>
    </xf>
    <xf numFmtId="18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8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99" fillId="0" borderId="28" applyNumberFormat="0" applyFill="0" applyAlignment="0" applyProtection="0"/>
    <xf numFmtId="21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8" fontId="3" fillId="0" borderId="0" applyFill="0" applyBorder="0" applyAlignment="0" applyProtection="0"/>
    <xf numFmtId="219" fontId="3" fillId="0" borderId="0">
      <protection locked="0"/>
    </xf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3" fillId="0" borderId="0">
      <protection locked="0"/>
    </xf>
    <xf numFmtId="169" fontId="58" fillId="0" borderId="0"/>
    <xf numFmtId="222" fontId="100" fillId="0" borderId="8" applyBorder="0"/>
    <xf numFmtId="166" fontId="100" fillId="0" borderId="0" applyFill="0" applyBorder="0" applyProtection="0"/>
    <xf numFmtId="166" fontId="100" fillId="0" borderId="0" applyFill="0" applyBorder="0" applyProtection="0"/>
    <xf numFmtId="166" fontId="58" fillId="0" borderId="0" applyFill="0" applyBorder="0" applyAlignment="0" applyProtection="0"/>
    <xf numFmtId="166" fontId="58" fillId="0" borderId="0" applyFill="0" applyBorder="0" applyAlignment="0" applyProtection="0"/>
    <xf numFmtId="37" fontId="58" fillId="0" borderId="0"/>
    <xf numFmtId="169" fontId="100" fillId="41" borderId="0" applyFill="0"/>
    <xf numFmtId="169" fontId="58" fillId="41" borderId="0"/>
    <xf numFmtId="169" fontId="3" fillId="0" borderId="0" applyFont="0" applyFill="0" applyBorder="0" applyAlignment="0" applyProtection="0">
      <alignment horizontal="right"/>
    </xf>
    <xf numFmtId="0" fontId="217" fillId="87" borderId="0" applyNumberFormat="0" applyBorder="0" applyAlignment="0" applyProtection="0"/>
    <xf numFmtId="0" fontId="31" fillId="42" borderId="0" applyNumberFormat="0" applyBorder="0" applyAlignment="0" applyProtection="0"/>
    <xf numFmtId="0" fontId="217" fillId="8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01" fillId="42" borderId="0" applyNumberFormat="0" applyBorder="0" applyAlignment="0" applyProtection="0"/>
    <xf numFmtId="37" fontId="102" fillId="0" borderId="0"/>
    <xf numFmtId="212" fontId="12" fillId="0" borderId="0"/>
    <xf numFmtId="0" fontId="3" fillId="0" borderId="0" applyNumberFormat="0" applyFill="0" applyBorder="0" applyAlignment="0" applyProtection="0"/>
    <xf numFmtId="0" fontId="74" fillId="0" borderId="0"/>
    <xf numFmtId="0" fontId="3" fillId="0" borderId="0"/>
    <xf numFmtId="0" fontId="20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0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1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20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4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218" fillId="0" borderId="0"/>
    <xf numFmtId="0" fontId="219" fillId="0" borderId="0"/>
    <xf numFmtId="0" fontId="218" fillId="0" borderId="0"/>
    <xf numFmtId="0" fontId="219" fillId="0" borderId="0"/>
    <xf numFmtId="0" fontId="3" fillId="0" borderId="0"/>
    <xf numFmtId="0" fontId="3" fillId="0" borderId="0"/>
    <xf numFmtId="0" fontId="218" fillId="0" borderId="0"/>
    <xf numFmtId="0" fontId="220" fillId="0" borderId="0"/>
    <xf numFmtId="0" fontId="3" fillId="0" borderId="0"/>
    <xf numFmtId="0" fontId="3" fillId="0" borderId="0"/>
    <xf numFmtId="0" fontId="3" fillId="0" borderId="0"/>
    <xf numFmtId="172" fontId="3" fillId="0" borderId="0"/>
    <xf numFmtId="172" fontId="3" fillId="0" borderId="0"/>
    <xf numFmtId="0" fontId="18" fillId="0" borderId="0"/>
    <xf numFmtId="172" fontId="3" fillId="0" borderId="0"/>
    <xf numFmtId="172" fontId="3" fillId="0" borderId="0"/>
    <xf numFmtId="172" fontId="3" fillId="0" borderId="0"/>
    <xf numFmtId="0" fontId="3" fillId="0" borderId="0"/>
    <xf numFmtId="0" fontId="3" fillId="0" borderId="0" applyNumberFormat="0" applyFill="0" applyBorder="0" applyAlignment="0" applyProtection="0"/>
    <xf numFmtId="0" fontId="218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0" fillId="0" borderId="0"/>
    <xf numFmtId="0" fontId="3" fillId="0" borderId="0" applyNumberFormat="0" applyFill="0" applyBorder="0" applyAlignment="0" applyProtection="0"/>
    <xf numFmtId="0" fontId="200" fillId="0" borderId="0"/>
    <xf numFmtId="0" fontId="3" fillId="0" borderId="0"/>
    <xf numFmtId="0" fontId="218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218" fillId="0" borderId="0"/>
    <xf numFmtId="0" fontId="3" fillId="0" borderId="0"/>
    <xf numFmtId="0" fontId="218" fillId="0" borderId="0"/>
    <xf numFmtId="0" fontId="16" fillId="0" borderId="0"/>
    <xf numFmtId="0" fontId="218" fillId="0" borderId="0"/>
    <xf numFmtId="0" fontId="218" fillId="0" borderId="0"/>
    <xf numFmtId="0" fontId="218" fillId="0" borderId="0"/>
    <xf numFmtId="0" fontId="200" fillId="0" borderId="0"/>
    <xf numFmtId="172" fontId="3" fillId="0" borderId="0"/>
    <xf numFmtId="172" fontId="3" fillId="0" borderId="0"/>
    <xf numFmtId="172" fontId="3" fillId="0" borderId="0"/>
    <xf numFmtId="0" fontId="200" fillId="0" borderId="0"/>
    <xf numFmtId="0" fontId="3" fillId="0" borderId="0"/>
    <xf numFmtId="0" fontId="3" fillId="0" borderId="0"/>
    <xf numFmtId="0" fontId="218" fillId="0" borderId="0"/>
    <xf numFmtId="0" fontId="3" fillId="0" borderId="0"/>
    <xf numFmtId="0" fontId="18" fillId="0" borderId="0"/>
    <xf numFmtId="172" fontId="3" fillId="0" borderId="0"/>
    <xf numFmtId="172" fontId="3" fillId="0" borderId="0"/>
    <xf numFmtId="0" fontId="3" fillId="0" borderId="0" applyNumberFormat="0" applyFill="0" applyBorder="0" applyAlignment="0" applyProtection="0"/>
    <xf numFmtId="0" fontId="200" fillId="0" borderId="0"/>
    <xf numFmtId="172" fontId="3" fillId="0" borderId="0"/>
    <xf numFmtId="172" fontId="3" fillId="0" borderId="0"/>
    <xf numFmtId="0" fontId="75" fillId="0" borderId="0"/>
    <xf numFmtId="0" fontId="75" fillId="0" borderId="0"/>
    <xf numFmtId="0" fontId="200" fillId="0" borderId="0"/>
    <xf numFmtId="0" fontId="75" fillId="0" borderId="0"/>
    <xf numFmtId="0" fontId="200" fillId="0" borderId="0"/>
    <xf numFmtId="0" fontId="200" fillId="0" borderId="0"/>
    <xf numFmtId="172" fontId="3" fillId="0" borderId="0"/>
    <xf numFmtId="0" fontId="3" fillId="0" borderId="0"/>
    <xf numFmtId="0" fontId="3" fillId="0" borderId="0"/>
    <xf numFmtId="0" fontId="3" fillId="0" borderId="0"/>
    <xf numFmtId="0" fontId="218" fillId="0" borderId="0"/>
    <xf numFmtId="0" fontId="218" fillId="0" borderId="0"/>
    <xf numFmtId="0" fontId="218" fillId="0" borderId="0"/>
    <xf numFmtId="0" fontId="218" fillId="0" borderId="0"/>
    <xf numFmtId="0" fontId="218" fillId="0" borderId="0"/>
    <xf numFmtId="0" fontId="218" fillId="0" borderId="0"/>
    <xf numFmtId="0" fontId="218" fillId="0" borderId="0"/>
    <xf numFmtId="0" fontId="200" fillId="0" borderId="0"/>
    <xf numFmtId="0" fontId="218" fillId="0" borderId="0"/>
    <xf numFmtId="0" fontId="75" fillId="0" borderId="0"/>
    <xf numFmtId="0" fontId="75" fillId="0" borderId="0"/>
    <xf numFmtId="0" fontId="200" fillId="0" borderId="0"/>
    <xf numFmtId="0" fontId="20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00" fillId="0" borderId="0"/>
    <xf numFmtId="0" fontId="3" fillId="0" borderId="0"/>
    <xf numFmtId="0" fontId="200" fillId="0" borderId="0"/>
    <xf numFmtId="0" fontId="20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8" fillId="0" borderId="0"/>
    <xf numFmtId="0" fontId="20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3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3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3" fillId="0" borderId="0"/>
    <xf numFmtId="0" fontId="200" fillId="0" borderId="0"/>
    <xf numFmtId="0" fontId="200" fillId="0" borderId="0"/>
    <xf numFmtId="0" fontId="20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18" fillId="0" borderId="0"/>
    <xf numFmtId="0" fontId="18" fillId="0" borderId="0"/>
    <xf numFmtId="172" fontId="3" fillId="0" borderId="0"/>
    <xf numFmtId="0" fontId="3" fillId="0" borderId="0"/>
    <xf numFmtId="0" fontId="3" fillId="0" borderId="0"/>
    <xf numFmtId="0" fontId="200" fillId="0" borderId="0"/>
    <xf numFmtId="0" fontId="200" fillId="0" borderId="0"/>
    <xf numFmtId="0" fontId="3" fillId="0" borderId="0" applyNumberFormat="0" applyFill="0" applyBorder="0" applyAlignment="0" applyProtection="0"/>
    <xf numFmtId="0" fontId="1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18" fillId="0" borderId="0"/>
    <xf numFmtId="0" fontId="200" fillId="0" borderId="0"/>
    <xf numFmtId="0" fontId="200" fillId="0" borderId="0"/>
    <xf numFmtId="0" fontId="200" fillId="0" borderId="0"/>
    <xf numFmtId="0" fontId="200" fillId="0" borderId="0"/>
    <xf numFmtId="0" fontId="218" fillId="0" borderId="0"/>
    <xf numFmtId="0" fontId="218" fillId="0" borderId="0"/>
    <xf numFmtId="0" fontId="3" fillId="0" borderId="0" applyNumberFormat="0" applyFill="0" applyBorder="0" applyAlignment="0" applyProtection="0"/>
    <xf numFmtId="0" fontId="200" fillId="0" borderId="0"/>
    <xf numFmtId="0" fontId="200" fillId="0" borderId="0"/>
    <xf numFmtId="172" fontId="3" fillId="0" borderId="0"/>
    <xf numFmtId="0" fontId="3" fillId="0" borderId="0"/>
    <xf numFmtId="0" fontId="218" fillId="0" borderId="0"/>
    <xf numFmtId="0" fontId="218" fillId="0" borderId="0"/>
    <xf numFmtId="0" fontId="200" fillId="0" borderId="0"/>
    <xf numFmtId="0" fontId="200" fillId="0" borderId="0"/>
    <xf numFmtId="0" fontId="200" fillId="0" borderId="0"/>
    <xf numFmtId="0" fontId="218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 applyNumberFormat="0" applyFill="0" applyBorder="0" applyAlignment="0" applyProtection="0"/>
    <xf numFmtId="0" fontId="43" fillId="88" borderId="101" applyNumberFormat="0" applyFont="0" applyAlignment="0" applyProtection="0"/>
    <xf numFmtId="0" fontId="3" fillId="37" borderId="29" applyNumberFormat="0" applyFont="0" applyAlignment="0" applyProtection="0"/>
    <xf numFmtId="0" fontId="52" fillId="88" borderId="101" applyNumberFormat="0" applyFont="0" applyAlignment="0" applyProtection="0"/>
    <xf numFmtId="0" fontId="52" fillId="88" borderId="101" applyNumberFormat="0" applyFont="0" applyAlignment="0" applyProtection="0"/>
    <xf numFmtId="0" fontId="18" fillId="88" borderId="101" applyNumberFormat="0" applyFont="0" applyAlignment="0" applyProtection="0"/>
    <xf numFmtId="0" fontId="52" fillId="88" borderId="101" applyNumberFormat="0" applyFont="0" applyAlignment="0" applyProtection="0"/>
    <xf numFmtId="0" fontId="3" fillId="37" borderId="29" applyNumberFormat="0" applyFont="0" applyAlignment="0" applyProtection="0"/>
    <xf numFmtId="0" fontId="52" fillId="88" borderId="101" applyNumberFormat="0" applyFont="0" applyAlignment="0" applyProtection="0"/>
    <xf numFmtId="0" fontId="3" fillId="37" borderId="29" applyNumberFormat="0" applyFont="0" applyAlignment="0" applyProtection="0"/>
    <xf numFmtId="0" fontId="3" fillId="37" borderId="29" applyNumberFormat="0" applyFont="0" applyAlignment="0" applyProtection="0"/>
    <xf numFmtId="0" fontId="3" fillId="16" borderId="29" applyNumberFormat="0" applyFont="0" applyAlignment="0" applyProtection="0"/>
    <xf numFmtId="0" fontId="18" fillId="37" borderId="29" applyNumberFormat="0" applyFont="0" applyAlignment="0" applyProtection="0"/>
    <xf numFmtId="0" fontId="3" fillId="37" borderId="29" applyNumberFormat="0" applyFont="0" applyAlignment="0" applyProtection="0"/>
    <xf numFmtId="0" fontId="18" fillId="37" borderId="29" applyNumberFormat="0" applyFont="0" applyAlignment="0" applyProtection="0"/>
    <xf numFmtId="0" fontId="3" fillId="37" borderId="29" applyNumberFormat="0" applyFont="0" applyAlignment="0" applyProtection="0"/>
    <xf numFmtId="0" fontId="103" fillId="43" borderId="30" applyNumberFormat="0" applyFont="0" applyAlignment="0" applyProtection="0"/>
    <xf numFmtId="0" fontId="33" fillId="22" borderId="31" applyNumberFormat="0" applyAlignment="0" applyProtection="0"/>
    <xf numFmtId="0" fontId="33" fillId="22" borderId="31" applyNumberFormat="0" applyAlignment="0" applyProtection="0"/>
    <xf numFmtId="0" fontId="33" fillId="22" borderId="31" applyNumberFormat="0" applyAlignment="0" applyProtection="0"/>
    <xf numFmtId="0" fontId="33" fillId="22" borderId="31" applyNumberFormat="0" applyAlignment="0" applyProtection="0"/>
    <xf numFmtId="0" fontId="104" fillId="22" borderId="32" applyNumberFormat="0" applyAlignment="0" applyProtection="0"/>
    <xf numFmtId="1" fontId="105" fillId="0" borderId="0" applyProtection="0">
      <alignment horizontal="right" vertical="center"/>
    </xf>
    <xf numFmtId="40" fontId="54" fillId="0" borderId="16" applyAlignment="0"/>
    <xf numFmtId="18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33" applyFont="0" applyFill="0" applyAlignment="0" applyProtection="0"/>
    <xf numFmtId="174" fontId="13" fillId="0" borderId="0">
      <protection locked="0"/>
    </xf>
    <xf numFmtId="223" fontId="3" fillId="0" borderId="0">
      <protection locked="0"/>
    </xf>
    <xf numFmtId="175" fontId="13" fillId="0" borderId="0">
      <protection locked="0"/>
    </xf>
    <xf numFmtId="224" fontId="3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protection locked="0"/>
    </xf>
    <xf numFmtId="18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8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67" fillId="0" borderId="34">
      <alignment horizontal="center"/>
    </xf>
    <xf numFmtId="0" fontId="67" fillId="0" borderId="34">
      <alignment horizontal="center"/>
    </xf>
    <xf numFmtId="3" fontId="12" fillId="0" borderId="0" applyFont="0" applyFill="0" applyBorder="0" applyAlignment="0" applyProtection="0"/>
    <xf numFmtId="0" fontId="12" fillId="44" borderId="0" applyNumberFormat="0" applyFont="0" applyBorder="0" applyAlignment="0" applyProtection="0"/>
    <xf numFmtId="225" fontId="3" fillId="0" borderId="0" applyFont="0" applyFill="0" applyBorder="0" applyAlignment="0" applyProtection="0"/>
    <xf numFmtId="0" fontId="106" fillId="0" borderId="0" applyNumberFormat="0" applyFill="0" applyBorder="0" applyProtection="0">
      <protection locked="0"/>
    </xf>
    <xf numFmtId="0" fontId="107" fillId="0" borderId="0" applyNumberFormat="0" applyFill="0" applyBorder="0" applyAlignment="0" applyProtection="0">
      <alignment horizontal="left"/>
    </xf>
    <xf numFmtId="38" fontId="107" fillId="0" borderId="0"/>
    <xf numFmtId="178" fontId="11" fillId="0" borderId="0"/>
    <xf numFmtId="0" fontId="221" fillId="77" borderId="102" applyNumberFormat="0" applyAlignment="0" applyProtection="0"/>
    <xf numFmtId="0" fontId="222" fillId="77" borderId="102" applyNumberFormat="0" applyAlignment="0" applyProtection="0"/>
    <xf numFmtId="0" fontId="33" fillId="22" borderId="31" applyNumberFormat="0" applyAlignment="0" applyProtection="0"/>
    <xf numFmtId="0" fontId="222" fillId="77" borderId="102" applyNumberFormat="0" applyAlignment="0" applyProtection="0"/>
    <xf numFmtId="0" fontId="33" fillId="22" borderId="31" applyNumberFormat="0" applyAlignment="0" applyProtection="0"/>
    <xf numFmtId="0" fontId="33" fillId="22" borderId="31" applyNumberFormat="0" applyAlignment="0" applyProtection="0"/>
    <xf numFmtId="0" fontId="33" fillId="14" borderId="31" applyNumberFormat="0" applyAlignment="0" applyProtection="0"/>
    <xf numFmtId="0" fontId="3" fillId="40" borderId="35"/>
    <xf numFmtId="38" fontId="12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0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0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90" fontId="20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8" fillId="0" borderId="0" applyFont="0" applyFill="0" applyBorder="0" applyAlignment="0" applyProtection="0"/>
    <xf numFmtId="195" fontId="110" fillId="45" borderId="0" applyNumberFormat="0" applyFont="0" applyBorder="0" applyAlignment="0" applyProtection="0">
      <protection locked="0"/>
    </xf>
    <xf numFmtId="0" fontId="3" fillId="0" borderId="0"/>
    <xf numFmtId="0" fontId="111" fillId="0" borderId="36" applyProtection="0">
      <alignment horizontal="centerContinuous"/>
    </xf>
    <xf numFmtId="0" fontId="3" fillId="0" borderId="0"/>
    <xf numFmtId="0" fontId="3" fillId="0" borderId="0"/>
    <xf numFmtId="40" fontId="112" fillId="0" borderId="0" applyBorder="0">
      <alignment horizontal="right"/>
    </xf>
    <xf numFmtId="0" fontId="113" fillId="0" borderId="0" applyBorder="0" applyProtection="0">
      <alignment vertical="center"/>
    </xf>
    <xf numFmtId="208" fontId="3" fillId="0" borderId="8" applyBorder="0" applyProtection="0">
      <alignment horizontal="right" vertical="center"/>
    </xf>
    <xf numFmtId="0" fontId="114" fillId="46" borderId="0" applyBorder="0" applyProtection="0">
      <alignment horizontal="centerContinuous" vertical="center"/>
    </xf>
    <xf numFmtId="0" fontId="114" fillId="4" borderId="8" applyBorder="0" applyProtection="0">
      <alignment horizontal="centerContinuous" vertical="center"/>
    </xf>
    <xf numFmtId="0" fontId="115" fillId="0" borderId="0" applyFill="0" applyBorder="0" applyProtection="0">
      <alignment horizontal="left"/>
    </xf>
    <xf numFmtId="0" fontId="87" fillId="0" borderId="37" applyFill="0" applyBorder="0" applyProtection="0">
      <alignment horizontal="left" vertical="top"/>
    </xf>
    <xf numFmtId="49" fontId="20" fillId="0" borderId="0" applyFill="0" applyBorder="0" applyAlignment="0"/>
    <xf numFmtId="226" fontId="3" fillId="0" borderId="0" applyFill="0" applyBorder="0" applyAlignment="0"/>
    <xf numFmtId="206" fontId="3" fillId="0" borderId="0" applyFill="0" applyBorder="0" applyAlignment="0"/>
    <xf numFmtId="0" fontId="34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5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2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72" fontId="19" fillId="0" borderId="38"/>
    <xf numFmtId="0" fontId="227" fillId="0" borderId="0" applyNumberFormat="0" applyFill="0" applyBorder="0" applyAlignment="0" applyProtection="0"/>
    <xf numFmtId="0" fontId="228" fillId="0" borderId="103" applyNumberFormat="0" applyFill="0" applyAlignment="0" applyProtection="0"/>
    <xf numFmtId="0" fontId="229" fillId="0" borderId="103" applyNumberFormat="0" applyFill="0" applyAlignment="0" applyProtection="0"/>
    <xf numFmtId="0" fontId="37" fillId="0" borderId="19" applyNumberFormat="0" applyFill="0" applyAlignment="0" applyProtection="0"/>
    <xf numFmtId="0" fontId="229" fillId="0" borderId="103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230" fillId="0" borderId="104" applyNumberFormat="0" applyFill="0" applyAlignment="0" applyProtection="0"/>
    <xf numFmtId="0" fontId="231" fillId="0" borderId="104" applyNumberFormat="0" applyFill="0" applyAlignment="0" applyProtection="0"/>
    <xf numFmtId="0" fontId="38" fillId="0" borderId="21" applyNumberFormat="0" applyFill="0" applyAlignment="0" applyProtection="0"/>
    <xf numFmtId="0" fontId="231" fillId="0" borderId="104" applyNumberFormat="0" applyFill="0" applyAlignment="0" applyProtection="0"/>
    <xf numFmtId="0" fontId="38" fillId="0" borderId="21" applyNumberFormat="0" applyFill="0" applyAlignment="0" applyProtection="0"/>
    <xf numFmtId="0" fontId="38" fillId="0" borderId="21" applyNumberFormat="0" applyFill="0" applyAlignment="0" applyProtection="0"/>
    <xf numFmtId="0" fontId="232" fillId="0" borderId="105" applyNumberFormat="0" applyFill="0" applyAlignment="0" applyProtection="0"/>
    <xf numFmtId="0" fontId="233" fillId="0" borderId="105" applyNumberFormat="0" applyFill="0" applyAlignment="0" applyProtection="0"/>
    <xf numFmtId="0" fontId="39" fillId="0" borderId="23" applyNumberFormat="0" applyFill="0" applyAlignment="0" applyProtection="0"/>
    <xf numFmtId="0" fontId="233" fillId="0" borderId="105" applyNumberFormat="0" applyFill="0" applyAlignment="0" applyProtection="0"/>
    <xf numFmtId="0" fontId="39" fillId="0" borderId="23" applyNumberFormat="0" applyFill="0" applyAlignment="0" applyProtection="0"/>
    <xf numFmtId="0" fontId="39" fillId="0" borderId="23" applyNumberFormat="0" applyFill="0" applyAlignment="0" applyProtection="0"/>
    <xf numFmtId="0" fontId="23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172" fontId="19" fillId="0" borderId="38"/>
    <xf numFmtId="176" fontId="14" fillId="0" borderId="0">
      <protection locked="0"/>
    </xf>
    <xf numFmtId="227" fontId="3" fillId="0" borderId="0">
      <protection locked="0"/>
    </xf>
    <xf numFmtId="176" fontId="14" fillId="0" borderId="0">
      <protection locked="0"/>
    </xf>
    <xf numFmtId="227" fontId="3" fillId="0" borderId="0">
      <protection locked="0"/>
    </xf>
    <xf numFmtId="0" fontId="234" fillId="0" borderId="106" applyNumberFormat="0" applyFill="0" applyAlignment="0" applyProtection="0"/>
    <xf numFmtId="176" fontId="13" fillId="0" borderId="40">
      <protection locked="0"/>
    </xf>
    <xf numFmtId="176" fontId="13" fillId="0" borderId="40">
      <protection locked="0"/>
    </xf>
    <xf numFmtId="0" fontId="40" fillId="0" borderId="39" applyNumberFormat="0" applyFill="0" applyAlignment="0" applyProtection="0"/>
    <xf numFmtId="0" fontId="235" fillId="0" borderId="106" applyNumberFormat="0" applyFill="0" applyAlignment="0" applyProtection="0"/>
    <xf numFmtId="176" fontId="13" fillId="0" borderId="40">
      <protection locked="0"/>
    </xf>
    <xf numFmtId="227" fontId="3" fillId="0" borderId="40">
      <protection locked="0"/>
    </xf>
    <xf numFmtId="227" fontId="3" fillId="0" borderId="40">
      <protection locked="0"/>
    </xf>
    <xf numFmtId="176" fontId="13" fillId="0" borderId="40">
      <protection locked="0"/>
    </xf>
    <xf numFmtId="37" fontId="16" fillId="47" borderId="0" applyNumberFormat="0" applyBorder="0" applyAlignment="0" applyProtection="0"/>
    <xf numFmtId="37" fontId="16" fillId="0" borderId="0"/>
    <xf numFmtId="37" fontId="16" fillId="0" borderId="0"/>
    <xf numFmtId="3" fontId="42" fillId="0" borderId="25" applyProtection="0"/>
    <xf numFmtId="228" fontId="3" fillId="0" borderId="0">
      <protection locked="0"/>
    </xf>
    <xf numFmtId="229" fontId="3" fillId="0" borderId="0">
      <protection locked="0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7" fillId="48" borderId="41" applyNumberFormat="0" applyFont="0" applyBorder="0" applyAlignment="0">
      <alignment horizontal="centerContinuous" vertical="center"/>
    </xf>
    <xf numFmtId="0" fontId="80" fillId="43" borderId="0" applyNumberFormat="0" applyFont="0" applyBorder="0" applyAlignment="0" applyProtection="0"/>
    <xf numFmtId="0" fontId="118" fillId="47" borderId="0"/>
    <xf numFmtId="0" fontId="16" fillId="0" borderId="0"/>
  </cellStyleXfs>
  <cellXfs count="1301">
    <xf numFmtId="0" fontId="0" fillId="0" borderId="0" xfId="0"/>
    <xf numFmtId="0" fontId="0" fillId="40" borderId="0" xfId="0" applyFill="1"/>
    <xf numFmtId="0" fontId="46" fillId="40" borderId="0" xfId="855" applyFont="1" applyFill="1" applyBorder="1" applyAlignment="1" applyProtection="1">
      <alignment horizontal="center"/>
    </xf>
    <xf numFmtId="0" fontId="51" fillId="41" borderId="0" xfId="855" applyFont="1" applyFill="1" applyBorder="1" applyAlignment="1" applyProtection="1">
      <alignment horizontal="center"/>
      <protection locked="0"/>
    </xf>
    <xf numFmtId="0" fontId="122" fillId="0" borderId="0" xfId="899" applyFont="1"/>
    <xf numFmtId="0" fontId="123" fillId="0" borderId="0" xfId="899" applyFont="1"/>
    <xf numFmtId="0" fontId="126" fillId="0" borderId="0" xfId="899" applyFont="1" applyAlignment="1">
      <alignment horizontal="right"/>
    </xf>
    <xf numFmtId="0" fontId="123" fillId="0" borderId="0" xfId="899" applyFont="1" applyBorder="1" applyAlignment="1">
      <alignment horizontal="center"/>
    </xf>
    <xf numFmtId="0" fontId="122" fillId="0" borderId="0" xfId="899" applyFont="1" applyAlignment="1"/>
    <xf numFmtId="0" fontId="122" fillId="0" borderId="0" xfId="899" applyFont="1" applyAlignment="1">
      <alignment horizontal="right"/>
    </xf>
    <xf numFmtId="170" fontId="122" fillId="0" borderId="0" xfId="899" applyNumberFormat="1" applyFont="1" applyAlignment="1">
      <alignment horizontal="right"/>
    </xf>
    <xf numFmtId="170" fontId="122" fillId="0" borderId="0" xfId="899" applyNumberFormat="1" applyFont="1" applyAlignment="1"/>
    <xf numFmtId="0" fontId="122" fillId="0" borderId="0" xfId="0" applyFont="1"/>
    <xf numFmtId="0" fontId="122" fillId="0" borderId="0" xfId="899" applyFont="1" applyBorder="1"/>
    <xf numFmtId="0" fontId="122" fillId="0" borderId="0" xfId="899" applyFont="1" applyFill="1"/>
    <xf numFmtId="170" fontId="122" fillId="0" borderId="0" xfId="899" applyNumberFormat="1" applyFont="1"/>
    <xf numFmtId="0" fontId="122" fillId="0" borderId="0" xfId="899" applyFont="1" applyBorder="1" applyAlignment="1">
      <alignment horizontal="center"/>
    </xf>
    <xf numFmtId="170" fontId="128" fillId="0" borderId="0" xfId="1784" applyNumberFormat="1" applyFont="1" applyFill="1" applyBorder="1" applyAlignment="1">
      <alignment horizontal="right" wrapText="1"/>
    </xf>
    <xf numFmtId="0" fontId="122" fillId="0" borderId="0" xfId="0" applyFont="1" applyAlignment="1">
      <alignment horizontal="right"/>
    </xf>
    <xf numFmtId="0" fontId="129" fillId="0" borderId="0" xfId="1784" applyNumberFormat="1" applyFont="1" applyFill="1" applyBorder="1" applyAlignment="1">
      <alignment wrapText="1"/>
    </xf>
    <xf numFmtId="0" fontId="146" fillId="0" borderId="0" xfId="1784" applyNumberFormat="1" applyFont="1" applyFill="1" applyBorder="1" applyAlignment="1">
      <alignment wrapText="1"/>
    </xf>
    <xf numFmtId="0" fontId="129" fillId="0" borderId="0" xfId="1030" applyFont="1" applyAlignment="1">
      <alignment horizontal="left" wrapText="1"/>
    </xf>
    <xf numFmtId="170" fontId="129" fillId="0" borderId="0" xfId="1784" applyNumberFormat="1" applyFont="1" applyFill="1" applyBorder="1" applyAlignment="1">
      <alignment horizontal="right" wrapText="1"/>
    </xf>
    <xf numFmtId="168" fontId="129" fillId="0" borderId="0" xfId="1784" applyFont="1" applyFill="1" applyBorder="1" applyAlignment="1">
      <alignment horizontal="right" wrapText="1"/>
    </xf>
    <xf numFmtId="0" fontId="123" fillId="41" borderId="0" xfId="899" applyFont="1" applyFill="1" applyBorder="1"/>
    <xf numFmtId="0" fontId="132" fillId="41" borderId="0" xfId="899" applyFont="1" applyFill="1"/>
    <xf numFmtId="0" fontId="123" fillId="41" borderId="0" xfId="899" applyFont="1" applyFill="1"/>
    <xf numFmtId="0" fontId="122" fillId="41" borderId="0" xfId="899" applyFont="1" applyFill="1" applyBorder="1"/>
    <xf numFmtId="0" fontId="122" fillId="41" borderId="0" xfId="899" applyFont="1" applyFill="1"/>
    <xf numFmtId="0" fontId="131" fillId="0" borderId="0" xfId="855" applyFont="1" applyBorder="1" applyAlignment="1"/>
    <xf numFmtId="0" fontId="122" fillId="41" borderId="0" xfId="899" applyFont="1" applyFill="1" applyAlignment="1">
      <alignment horizontal="right"/>
    </xf>
    <xf numFmtId="0" fontId="130" fillId="41" borderId="0" xfId="899" applyNumberFormat="1" applyFont="1" applyFill="1" applyBorder="1" applyAlignment="1">
      <alignment horizontal="left" indent="1"/>
    </xf>
    <xf numFmtId="0" fontId="148" fillId="41" borderId="0" xfId="899" applyFont="1" applyFill="1"/>
    <xf numFmtId="181" fontId="148" fillId="0" borderId="0" xfId="0" applyNumberFormat="1" applyFont="1"/>
    <xf numFmtId="181" fontId="148" fillId="0" borderId="0" xfId="0" applyNumberFormat="1" applyFont="1" applyAlignment="1">
      <alignment horizontal="right"/>
    </xf>
    <xf numFmtId="181" fontId="147" fillId="39" borderId="0" xfId="899" applyNumberFormat="1" applyFont="1" applyFill="1" applyBorder="1" applyAlignment="1">
      <alignment horizontal="right"/>
    </xf>
    <xf numFmtId="0" fontId="148" fillId="0" borderId="0" xfId="899" applyFont="1"/>
    <xf numFmtId="0" fontId="148" fillId="0" borderId="0" xfId="899" applyFont="1" applyBorder="1"/>
    <xf numFmtId="0" fontId="148" fillId="0" borderId="0" xfId="899" applyFont="1" applyAlignment="1">
      <alignment horizontal="right"/>
    </xf>
    <xf numFmtId="170" fontId="147" fillId="0" borderId="0" xfId="1784" applyNumberFormat="1" applyFont="1" applyFill="1" applyBorder="1" applyAlignment="1">
      <alignment horizontal="right" wrapText="1"/>
    </xf>
    <xf numFmtId="168" fontId="147" fillId="0" borderId="0" xfId="1784" applyFont="1" applyFill="1" applyBorder="1" applyAlignment="1">
      <alignment horizontal="right" wrapText="1"/>
    </xf>
    <xf numFmtId="0" fontId="131" fillId="0" borderId="0" xfId="855" applyFont="1" applyBorder="1" applyAlignment="1">
      <alignment wrapText="1"/>
    </xf>
    <xf numFmtId="0" fontId="123" fillId="0" borderId="0" xfId="855" applyFont="1"/>
    <xf numFmtId="0" fontId="126" fillId="0" borderId="0" xfId="855" applyFont="1" applyAlignment="1">
      <alignment horizontal="right"/>
    </xf>
    <xf numFmtId="0" fontId="122" fillId="0" borderId="0" xfId="855" applyFont="1" applyBorder="1"/>
    <xf numFmtId="0" fontId="122" fillId="0" borderId="0" xfId="855" applyFont="1"/>
    <xf numFmtId="0" fontId="122" fillId="0" borderId="0" xfId="855" applyFont="1" applyAlignment="1">
      <alignment horizontal="right"/>
    </xf>
    <xf numFmtId="0" fontId="147" fillId="0" borderId="0" xfId="855" applyNumberFormat="1" applyFont="1" applyFill="1" applyBorder="1" applyAlignment="1">
      <alignment horizontal="left" indent="1"/>
    </xf>
    <xf numFmtId="181" fontId="147" fillId="0" borderId="0" xfId="1815" applyNumberFormat="1" applyFont="1" applyFill="1" applyBorder="1" applyAlignment="1">
      <alignment horizontal="right"/>
    </xf>
    <xf numFmtId="0" fontId="135" fillId="0" borderId="0" xfId="1025" applyFont="1" applyAlignment="1">
      <alignment horizontal="left" wrapText="1"/>
    </xf>
    <xf numFmtId="0" fontId="122" fillId="0" borderId="0" xfId="825" applyFont="1"/>
    <xf numFmtId="181" fontId="146" fillId="0" borderId="0" xfId="1784" applyNumberFormat="1" applyFont="1" applyFill="1" applyBorder="1" applyAlignment="1">
      <alignment horizontal="right" wrapText="1"/>
    </xf>
    <xf numFmtId="181" fontId="147" fillId="0" borderId="0" xfId="1784" applyNumberFormat="1" applyFont="1" applyFill="1" applyBorder="1" applyAlignment="1">
      <alignment horizontal="right" wrapText="1"/>
    </xf>
    <xf numFmtId="0" fontId="148" fillId="0" borderId="0" xfId="899" applyFont="1" applyFill="1"/>
    <xf numFmtId="181" fontId="129" fillId="0" borderId="0" xfId="1784" applyNumberFormat="1" applyFont="1" applyFill="1" applyBorder="1" applyAlignment="1">
      <alignment horizontal="right" wrapText="1"/>
    </xf>
    <xf numFmtId="170" fontId="122" fillId="0" borderId="0" xfId="899" applyNumberFormat="1" applyFont="1" applyBorder="1"/>
    <xf numFmtId="170" fontId="122" fillId="0" borderId="0" xfId="899" applyNumberFormat="1" applyFont="1" applyBorder="1" applyAlignment="1">
      <alignment horizontal="right"/>
    </xf>
    <xf numFmtId="0" fontId="136" fillId="0" borderId="0" xfId="899" applyFont="1" applyAlignment="1">
      <alignment horizontal="right"/>
    </xf>
    <xf numFmtId="0" fontId="122" fillId="0" borderId="0" xfId="899" applyFont="1" applyFill="1" applyAlignment="1">
      <alignment horizontal="right"/>
    </xf>
    <xf numFmtId="0" fontId="147" fillId="0" borderId="0" xfId="899" applyFont="1" applyFill="1"/>
    <xf numFmtId="170" fontId="148" fillId="0" borderId="0" xfId="899" applyNumberFormat="1" applyFont="1" applyFill="1"/>
    <xf numFmtId="170" fontId="148" fillId="0" borderId="0" xfId="899" applyNumberFormat="1" applyFont="1" applyFill="1" applyAlignment="1">
      <alignment horizontal="right"/>
    </xf>
    <xf numFmtId="0" fontId="148" fillId="0" borderId="0" xfId="899" applyFont="1" applyFill="1" applyBorder="1" applyAlignment="1">
      <alignment horizontal="right"/>
    </xf>
    <xf numFmtId="9" fontId="122" fillId="0" borderId="0" xfId="1075" applyFont="1" applyAlignment="1">
      <alignment horizontal="right"/>
    </xf>
    <xf numFmtId="0" fontId="131" fillId="0" borderId="0" xfId="1029" applyFont="1" applyFill="1" applyBorder="1" applyAlignment="1" applyProtection="1">
      <alignment horizontal="left" vertical="center" wrapText="1"/>
    </xf>
    <xf numFmtId="0" fontId="122" fillId="0" borderId="0" xfId="899" applyFont="1" applyBorder="1" applyAlignment="1">
      <alignment horizontal="right"/>
    </xf>
    <xf numFmtId="0" fontId="123" fillId="0" borderId="0" xfId="899" applyFont="1" applyAlignment="1"/>
    <xf numFmtId="0" fontId="122" fillId="0" borderId="0" xfId="899" applyFont="1" applyBorder="1" applyAlignment="1"/>
    <xf numFmtId="0" fontId="120" fillId="0" borderId="0" xfId="899" applyFont="1" applyAlignment="1">
      <alignment horizontal="center"/>
    </xf>
    <xf numFmtId="0" fontId="136" fillId="0" borderId="0" xfId="899" applyFont="1" applyBorder="1" applyAlignment="1">
      <alignment horizontal="center"/>
    </xf>
    <xf numFmtId="166" fontId="122" fillId="0" borderId="0" xfId="899" applyNumberFormat="1" applyFont="1" applyAlignment="1">
      <alignment horizontal="right"/>
    </xf>
    <xf numFmtId="0" fontId="123" fillId="0" borderId="0" xfId="899" applyFont="1" applyBorder="1"/>
    <xf numFmtId="166" fontId="122" fillId="0" borderId="0" xfId="899" applyNumberFormat="1" applyFont="1" applyBorder="1" applyAlignment="1">
      <alignment horizontal="right"/>
    </xf>
    <xf numFmtId="0" fontId="122" fillId="0" borderId="0" xfId="0" applyFont="1" applyBorder="1"/>
    <xf numFmtId="0" fontId="122" fillId="50" borderId="0" xfId="1025" applyFont="1" applyFill="1" applyAlignment="1">
      <alignment horizontal="left"/>
    </xf>
    <xf numFmtId="0" fontId="126" fillId="0" borderId="0" xfId="899" applyFont="1" applyBorder="1" applyAlignment="1">
      <alignment horizontal="right"/>
    </xf>
    <xf numFmtId="0" fontId="136" fillId="0" borderId="0" xfId="899" applyFont="1" applyBorder="1"/>
    <xf numFmtId="0" fontId="137" fillId="0" borderId="0" xfId="899" applyFont="1" applyBorder="1" applyAlignment="1">
      <alignment horizontal="right"/>
    </xf>
    <xf numFmtId="0" fontId="136" fillId="0" borderId="0" xfId="899" applyFont="1"/>
    <xf numFmtId="0" fontId="136" fillId="0" borderId="0" xfId="899" applyFont="1" applyAlignment="1"/>
    <xf numFmtId="3" fontId="122" fillId="0" borderId="0" xfId="899" applyNumberFormat="1" applyFont="1"/>
    <xf numFmtId="0" fontId="120" fillId="49" borderId="0" xfId="899" applyFont="1" applyFill="1" applyBorder="1"/>
    <xf numFmtId="170" fontId="120" fillId="49" borderId="0" xfId="899" applyNumberFormat="1" applyFont="1" applyFill="1" applyBorder="1" applyAlignment="1"/>
    <xf numFmtId="0" fontId="122" fillId="50" borderId="0" xfId="899" applyFont="1" applyFill="1" applyBorder="1" applyAlignment="1">
      <alignment wrapText="1"/>
    </xf>
    <xf numFmtId="0" fontId="122" fillId="50" borderId="0" xfId="899" applyFont="1" applyFill="1" applyBorder="1" applyAlignment="1"/>
    <xf numFmtId="0" fontId="123" fillId="0" borderId="0" xfId="899" applyFont="1" applyBorder="1" applyAlignment="1">
      <alignment horizontal="right"/>
    </xf>
    <xf numFmtId="0" fontId="131" fillId="0" borderId="0" xfId="899" applyNumberFormat="1" applyFont="1" applyBorder="1" applyAlignment="1">
      <alignment wrapText="1"/>
    </xf>
    <xf numFmtId="0" fontId="137" fillId="0" borderId="0" xfId="899" applyFont="1" applyBorder="1"/>
    <xf numFmtId="0" fontId="148" fillId="0" borderId="0" xfId="899" applyFont="1" applyFill="1" applyBorder="1"/>
    <xf numFmtId="0" fontId="126" fillId="0" borderId="0" xfId="1031" applyFont="1"/>
    <xf numFmtId="0" fontId="136" fillId="0" borderId="0" xfId="1031" applyFont="1"/>
    <xf numFmtId="0" fontId="130" fillId="0" borderId="0" xfId="1031" applyFont="1"/>
    <xf numFmtId="0" fontId="130" fillId="0" borderId="0" xfId="1031" applyFont="1" applyAlignment="1">
      <alignment horizontal="right"/>
    </xf>
    <xf numFmtId="0" fontId="147" fillId="0" borderId="0" xfId="1031" applyFont="1"/>
    <xf numFmtId="0" fontId="123" fillId="0" borderId="0" xfId="1031" applyFont="1"/>
    <xf numFmtId="0" fontId="136" fillId="0" borderId="0" xfId="1031" applyFont="1" applyAlignment="1">
      <alignment horizontal="right"/>
    </xf>
    <xf numFmtId="0" fontId="122" fillId="0" borderId="0" xfId="1031" applyFont="1"/>
    <xf numFmtId="0" fontId="122" fillId="0" borderId="0" xfId="1031" applyFont="1" applyAlignment="1">
      <alignment horizontal="right"/>
    </xf>
    <xf numFmtId="0" fontId="148" fillId="0" borderId="0" xfId="1031" applyFont="1" applyAlignment="1">
      <alignment horizontal="right"/>
    </xf>
    <xf numFmtId="169" fontId="148" fillId="0" borderId="0" xfId="1075" applyNumberFormat="1" applyFont="1" applyAlignment="1">
      <alignment horizontal="right"/>
    </xf>
    <xf numFmtId="0" fontId="148" fillId="0" borderId="0" xfId="1031" applyFont="1"/>
    <xf numFmtId="0" fontId="135" fillId="0" borderId="0" xfId="1784" applyNumberFormat="1" applyFont="1" applyFill="1" applyBorder="1" applyAlignment="1">
      <alignment horizontal="left"/>
    </xf>
    <xf numFmtId="0" fontId="138" fillId="0" borderId="0" xfId="1784" applyNumberFormat="1" applyFont="1" applyFill="1" applyBorder="1" applyAlignment="1"/>
    <xf numFmtId="184" fontId="148" fillId="0" borderId="0" xfId="1031" applyNumberFormat="1" applyFont="1"/>
    <xf numFmtId="0" fontId="148" fillId="0" borderId="0" xfId="899" applyFont="1" applyBorder="1" applyAlignment="1">
      <alignment horizontal="right"/>
    </xf>
    <xf numFmtId="0" fontId="147" fillId="0" borderId="0" xfId="1031" applyFont="1" applyAlignment="1">
      <alignment horizontal="right"/>
    </xf>
    <xf numFmtId="0" fontId="149" fillId="0" borderId="0" xfId="740" applyFont="1" applyFill="1" applyAlignment="1" applyProtection="1">
      <alignment horizontal="right"/>
    </xf>
    <xf numFmtId="0" fontId="122" fillId="0" borderId="0" xfId="899" applyFont="1" applyFill="1" applyBorder="1"/>
    <xf numFmtId="0" fontId="122" fillId="0" borderId="0" xfId="899" applyFont="1" applyFill="1" applyBorder="1" applyAlignment="1"/>
    <xf numFmtId="0" fontId="122" fillId="0" borderId="0" xfId="899" applyFont="1" applyFill="1" applyBorder="1" applyAlignment="1">
      <alignment horizontal="right"/>
    </xf>
    <xf numFmtId="166" fontId="122" fillId="0" borderId="0" xfId="899" applyNumberFormat="1" applyFont="1"/>
    <xf numFmtId="0" fontId="130" fillId="0" borderId="0" xfId="899" applyFont="1" applyFill="1" applyBorder="1"/>
    <xf numFmtId="0" fontId="136" fillId="0" borderId="0" xfId="899" applyFont="1" applyBorder="1" applyAlignment="1">
      <alignment vertical="center"/>
    </xf>
    <xf numFmtId="0" fontId="122" fillId="0" borderId="0" xfId="899" applyFont="1" applyBorder="1" applyAlignment="1">
      <alignment vertical="center"/>
    </xf>
    <xf numFmtId="0" fontId="136" fillId="0" borderId="0" xfId="899" applyFont="1" applyFill="1" applyBorder="1"/>
    <xf numFmtId="0" fontId="136" fillId="0" borderId="0" xfId="899" applyFont="1" applyBorder="1" applyAlignment="1">
      <alignment horizontal="right"/>
    </xf>
    <xf numFmtId="0" fontId="147" fillId="0" borderId="0" xfId="899" applyNumberFormat="1" applyFont="1" applyFill="1" applyBorder="1" applyAlignment="1">
      <alignment horizontal="justify" wrapText="1"/>
    </xf>
    <xf numFmtId="0" fontId="147" fillId="0" borderId="0" xfId="899" applyNumberFormat="1" applyFont="1" applyBorder="1" applyAlignment="1">
      <alignment horizontal="justify" wrapText="1"/>
    </xf>
    <xf numFmtId="0" fontId="147" fillId="0" borderId="0" xfId="899" applyFont="1" applyBorder="1" applyAlignment="1">
      <alignment horizontal="justify"/>
    </xf>
    <xf numFmtId="0" fontId="15" fillId="47" borderId="43" xfId="3" applyFont="1" applyFill="1" applyBorder="1" applyAlignment="1">
      <alignment horizontal="center"/>
    </xf>
    <xf numFmtId="0" fontId="15" fillId="51" borderId="44" xfId="0" applyFont="1" applyFill="1" applyBorder="1" applyAlignment="1">
      <alignment horizontal="center"/>
    </xf>
    <xf numFmtId="0" fontId="15" fillId="52" borderId="44" xfId="0" applyFont="1" applyFill="1" applyBorder="1" applyAlignment="1">
      <alignment horizontal="center"/>
    </xf>
    <xf numFmtId="0" fontId="15" fillId="53" borderId="45" xfId="0" applyFont="1" applyFill="1" applyBorder="1" applyAlignment="1">
      <alignment horizontal="center"/>
    </xf>
    <xf numFmtId="0" fontId="122" fillId="0" borderId="0" xfId="0" applyFont="1" applyBorder="1" applyAlignment="1"/>
    <xf numFmtId="0" fontId="122" fillId="0" borderId="0" xfId="899" applyNumberFormat="1" applyFont="1" applyBorder="1" applyAlignment="1">
      <alignment horizontal="left"/>
    </xf>
    <xf numFmtId="170" fontId="147" fillId="39" borderId="0" xfId="1784" applyNumberFormat="1" applyFont="1" applyFill="1" applyBorder="1" applyAlignment="1">
      <alignment horizontal="right" wrapText="1"/>
    </xf>
    <xf numFmtId="0" fontId="147" fillId="39" borderId="0" xfId="899" applyFont="1" applyFill="1" applyBorder="1" applyAlignment="1">
      <alignment horizontal="right"/>
    </xf>
    <xf numFmtId="0" fontId="122" fillId="39" borderId="0" xfId="899" applyFont="1" applyFill="1" applyBorder="1" applyAlignment="1">
      <alignment horizontal="right"/>
    </xf>
    <xf numFmtId="0" fontId="122" fillId="39" borderId="0" xfId="899" applyFont="1" applyFill="1" applyBorder="1" applyAlignment="1"/>
    <xf numFmtId="170" fontId="146" fillId="39" borderId="0" xfId="1784" applyNumberFormat="1" applyFont="1" applyFill="1" applyBorder="1" applyAlignment="1">
      <alignment horizontal="right" wrapText="1"/>
    </xf>
    <xf numFmtId="0" fontId="146" fillId="39" borderId="0" xfId="899" applyFont="1" applyFill="1" applyBorder="1" applyAlignment="1">
      <alignment horizontal="right"/>
    </xf>
    <xf numFmtId="0" fontId="122" fillId="39" borderId="46" xfId="899" applyFont="1" applyFill="1" applyBorder="1" applyAlignment="1"/>
    <xf numFmtId="0" fontId="122" fillId="39" borderId="46" xfId="0" applyFont="1" applyFill="1" applyBorder="1" applyAlignment="1"/>
    <xf numFmtId="0" fontId="122" fillId="39" borderId="46" xfId="899" applyFont="1" applyFill="1" applyBorder="1" applyAlignment="1">
      <alignment horizontal="right"/>
    </xf>
    <xf numFmtId="0" fontId="147" fillId="39" borderId="47" xfId="899" applyFont="1" applyFill="1" applyBorder="1" applyAlignment="1">
      <alignment horizontal="right"/>
    </xf>
    <xf numFmtId="0" fontId="147" fillId="39" borderId="46" xfId="899" applyFont="1" applyFill="1" applyBorder="1" applyAlignment="1">
      <alignment horizontal="right"/>
    </xf>
    <xf numFmtId="179" fontId="122" fillId="0" borderId="0" xfId="899" applyNumberFormat="1" applyFont="1"/>
    <xf numFmtId="179" fontId="122" fillId="41" borderId="0" xfId="899" applyNumberFormat="1" applyFont="1" applyFill="1"/>
    <xf numFmtId="181" fontId="122" fillId="0" borderId="0" xfId="899" applyNumberFormat="1" applyFont="1" applyBorder="1"/>
    <xf numFmtId="234" fontId="122" fillId="0" borderId="0" xfId="1031" applyNumberFormat="1" applyFont="1"/>
    <xf numFmtId="0" fontId="122" fillId="0" borderId="0" xfId="899" applyFont="1" applyFill="1" applyAlignment="1">
      <alignment horizontal="center"/>
    </xf>
    <xf numFmtId="181" fontId="122" fillId="0" borderId="0" xfId="0" applyNumberFormat="1" applyFont="1"/>
    <xf numFmtId="0" fontId="147" fillId="0" borderId="0" xfId="1784" applyNumberFormat="1" applyFont="1" applyFill="1" applyBorder="1" applyAlignment="1">
      <alignment horizontal="left" indent="1"/>
    </xf>
    <xf numFmtId="179" fontId="147" fillId="0" borderId="0" xfId="1784" applyNumberFormat="1" applyFont="1" applyFill="1" applyBorder="1" applyAlignment="1">
      <alignment horizontal="right"/>
    </xf>
    <xf numFmtId="0" fontId="123" fillId="50" borderId="0" xfId="1025" applyFont="1" applyFill="1" applyAlignment="1">
      <alignment horizontal="center"/>
    </xf>
    <xf numFmtId="0" fontId="120" fillId="50" borderId="0" xfId="740" applyFont="1" applyFill="1" applyBorder="1" applyAlignment="1" applyProtection="1">
      <alignment horizontal="right"/>
    </xf>
    <xf numFmtId="179" fontId="152" fillId="0" borderId="0" xfId="1784" applyNumberFormat="1" applyFont="1" applyFill="1" applyBorder="1" applyAlignment="1">
      <alignment horizontal="right"/>
    </xf>
    <xf numFmtId="0" fontId="153" fillId="0" borderId="0" xfId="1784" applyNumberFormat="1" applyFont="1" applyFill="1" applyBorder="1" applyAlignment="1"/>
    <xf numFmtId="179" fontId="153" fillId="0" borderId="0" xfId="1784" applyNumberFormat="1" applyFont="1" applyFill="1" applyBorder="1" applyAlignment="1">
      <alignment horizontal="right"/>
    </xf>
    <xf numFmtId="0" fontId="153" fillId="0" borderId="0" xfId="1784" applyNumberFormat="1" applyFont="1" applyFill="1" applyBorder="1" applyAlignment="1">
      <alignment wrapText="1"/>
    </xf>
    <xf numFmtId="179" fontId="153" fillId="0" borderId="0" xfId="1784" applyNumberFormat="1" applyFont="1" applyFill="1" applyBorder="1" applyAlignment="1">
      <alignment horizontal="right" wrapText="1"/>
    </xf>
    <xf numFmtId="179" fontId="152" fillId="0" borderId="0" xfId="1784" applyNumberFormat="1" applyFont="1" applyFill="1" applyBorder="1" applyAlignment="1">
      <alignment horizontal="right" wrapText="1"/>
    </xf>
    <xf numFmtId="0" fontId="154" fillId="0" borderId="0" xfId="740" applyFont="1" applyFill="1" applyAlignment="1" applyProtection="1"/>
    <xf numFmtId="0" fontId="154" fillId="0" borderId="0" xfId="740" applyFont="1" applyFill="1" applyAlignment="1" applyProtection="1">
      <alignment horizontal="right"/>
    </xf>
    <xf numFmtId="0" fontId="154" fillId="0" borderId="0" xfId="899" applyFont="1" applyFill="1" applyAlignment="1">
      <alignment horizontal="left" vertical="center" wrapText="1" indent="10"/>
    </xf>
    <xf numFmtId="0" fontId="155" fillId="0" borderId="0" xfId="899" applyFont="1" applyFill="1" applyAlignment="1">
      <alignment horizontal="left" indent="10"/>
    </xf>
    <xf numFmtId="0" fontId="156" fillId="0" borderId="0" xfId="740" applyFont="1" applyFill="1" applyBorder="1" applyAlignment="1" applyProtection="1">
      <alignment horizontal="right"/>
    </xf>
    <xf numFmtId="0" fontId="157" fillId="0" borderId="0" xfId="899" applyFont="1" applyAlignment="1">
      <alignment horizontal="center"/>
    </xf>
    <xf numFmtId="0" fontId="158" fillId="0" borderId="0" xfId="740" quotePrefix="1" applyFont="1" applyFill="1" applyBorder="1" applyAlignment="1" applyProtection="1">
      <alignment horizontal="right"/>
    </xf>
    <xf numFmtId="0" fontId="158" fillId="0" borderId="0" xfId="740" applyFont="1" applyFill="1" applyBorder="1" applyAlignment="1" applyProtection="1">
      <alignment horizontal="right"/>
    </xf>
    <xf numFmtId="179" fontId="159" fillId="0" borderId="0" xfId="1784" applyNumberFormat="1" applyFont="1" applyFill="1" applyBorder="1" applyAlignment="1">
      <alignment horizontal="right" wrapText="1"/>
    </xf>
    <xf numFmtId="179" fontId="160" fillId="0" borderId="0" xfId="1784" applyNumberFormat="1" applyFont="1" applyFill="1" applyBorder="1" applyAlignment="1">
      <alignment horizontal="right" wrapText="1"/>
    </xf>
    <xf numFmtId="0" fontId="47" fillId="54" borderId="48" xfId="899" applyFont="1" applyFill="1" applyBorder="1"/>
    <xf numFmtId="0" fontId="47" fillId="54" borderId="49" xfId="899" applyFont="1" applyFill="1" applyBorder="1"/>
    <xf numFmtId="0" fontId="47" fillId="54" borderId="50" xfId="899" applyFont="1" applyFill="1" applyBorder="1"/>
    <xf numFmtId="0" fontId="47" fillId="54" borderId="42" xfId="899" applyFont="1" applyFill="1" applyBorder="1"/>
    <xf numFmtId="0" fontId="47" fillId="54" borderId="51" xfId="899" applyFont="1" applyFill="1" applyBorder="1"/>
    <xf numFmtId="0" fontId="47" fillId="54" borderId="52" xfId="899" applyFont="1" applyFill="1" applyBorder="1"/>
    <xf numFmtId="0" fontId="47" fillId="54" borderId="53" xfId="899" applyFont="1" applyFill="1" applyBorder="1"/>
    <xf numFmtId="0" fontId="124" fillId="0" borderId="0" xfId="740" applyFont="1" applyFill="1" applyAlignment="1" applyProtection="1">
      <alignment horizontal="right"/>
    </xf>
    <xf numFmtId="0" fontId="162" fillId="0" borderId="0" xfId="740" applyFont="1" applyFill="1" applyAlignment="1" applyProtection="1"/>
    <xf numFmtId="179" fontId="160" fillId="0" borderId="0" xfId="1784" applyNumberFormat="1" applyFont="1" applyFill="1" applyBorder="1" applyAlignment="1">
      <alignment horizontal="right"/>
    </xf>
    <xf numFmtId="179" fontId="159" fillId="0" borderId="0" xfId="1784" applyNumberFormat="1" applyFont="1" applyFill="1" applyBorder="1" applyAlignment="1">
      <alignment horizontal="right"/>
    </xf>
    <xf numFmtId="0" fontId="163" fillId="0" borderId="0" xfId="1784" applyNumberFormat="1" applyFont="1" applyFill="1" applyBorder="1" applyAlignment="1">
      <alignment horizontal="left" indent="1"/>
    </xf>
    <xf numFmtId="0" fontId="163" fillId="0" borderId="0" xfId="1784" applyNumberFormat="1" applyFont="1" applyFill="1" applyBorder="1" applyAlignment="1">
      <alignment horizontal="left" indent="2"/>
    </xf>
    <xf numFmtId="0" fontId="163" fillId="0" borderId="0" xfId="1784" applyNumberFormat="1" applyFont="1" applyFill="1" applyBorder="1" applyAlignment="1">
      <alignment horizontal="left" indent="3"/>
    </xf>
    <xf numFmtId="0" fontId="163" fillId="0" borderId="0" xfId="1784" applyNumberFormat="1" applyFont="1" applyFill="1" applyBorder="1" applyAlignment="1">
      <alignment horizontal="left" wrapText="1" indent="1"/>
    </xf>
    <xf numFmtId="0" fontId="163" fillId="0" borderId="0" xfId="1784" applyNumberFormat="1" applyFont="1" applyFill="1" applyBorder="1" applyAlignment="1">
      <alignment horizontal="left" wrapText="1" indent="2"/>
    </xf>
    <xf numFmtId="0" fontId="163" fillId="0" borderId="0" xfId="1784" applyNumberFormat="1" applyFont="1" applyFill="1" applyBorder="1" applyAlignment="1">
      <alignment wrapText="1"/>
    </xf>
    <xf numFmtId="0" fontId="163" fillId="0" borderId="0" xfId="1784" applyNumberFormat="1" applyFont="1" applyFill="1" applyBorder="1" applyAlignment="1">
      <alignment horizontal="left" wrapText="1"/>
    </xf>
    <xf numFmtId="0" fontId="164" fillId="0" borderId="0" xfId="899" applyFont="1" applyFill="1"/>
    <xf numFmtId="0" fontId="156" fillId="0" borderId="0" xfId="740" applyFont="1" applyFill="1" applyBorder="1" applyAlignment="1" applyProtection="1">
      <alignment horizontal="left"/>
    </xf>
    <xf numFmtId="0" fontId="157" fillId="0" borderId="0" xfId="0" applyFont="1"/>
    <xf numFmtId="0" fontId="163" fillId="0" borderId="54" xfId="1784" applyNumberFormat="1" applyFont="1" applyFill="1" applyBorder="1" applyAlignment="1">
      <alignment horizontal="left" indent="1"/>
    </xf>
    <xf numFmtId="179" fontId="160" fillId="0" borderId="54" xfId="1784" applyNumberFormat="1" applyFont="1" applyFill="1" applyBorder="1" applyAlignment="1">
      <alignment horizontal="right"/>
    </xf>
    <xf numFmtId="179" fontId="152" fillId="0" borderId="54" xfId="1784" applyNumberFormat="1" applyFont="1" applyFill="1" applyBorder="1" applyAlignment="1">
      <alignment horizontal="right"/>
    </xf>
    <xf numFmtId="0" fontId="156" fillId="50" borderId="0" xfId="740" applyFont="1" applyFill="1" applyBorder="1" applyAlignment="1" applyProtection="1">
      <alignment horizontal="right"/>
    </xf>
    <xf numFmtId="0" fontId="163" fillId="0" borderId="54" xfId="1784" applyNumberFormat="1" applyFont="1" applyFill="1" applyBorder="1" applyAlignment="1">
      <alignment horizontal="left" wrapText="1" indent="1"/>
    </xf>
    <xf numFmtId="179" fontId="160" fillId="0" borderId="54" xfId="1784" applyNumberFormat="1" applyFont="1" applyFill="1" applyBorder="1" applyAlignment="1">
      <alignment horizontal="right" wrapText="1"/>
    </xf>
    <xf numFmtId="179" fontId="152" fillId="0" borderId="54" xfId="1784" applyNumberFormat="1" applyFont="1" applyFill="1" applyBorder="1" applyAlignment="1">
      <alignment horizontal="right" wrapText="1"/>
    </xf>
    <xf numFmtId="0" fontId="158" fillId="50" borderId="0" xfId="740" applyFont="1" applyFill="1" applyBorder="1" applyAlignment="1" applyProtection="1">
      <alignment horizontal="right"/>
    </xf>
    <xf numFmtId="0" fontId="153" fillId="0" borderId="0" xfId="899" applyNumberFormat="1" applyFont="1" applyFill="1" applyBorder="1" applyAlignment="1"/>
    <xf numFmtId="0" fontId="164" fillId="41" borderId="0" xfId="899" applyFont="1" applyFill="1"/>
    <xf numFmtId="0" fontId="163" fillId="0" borderId="0" xfId="899" applyNumberFormat="1" applyFont="1" applyFill="1" applyBorder="1" applyAlignment="1">
      <alignment horizontal="left" indent="1"/>
    </xf>
    <xf numFmtId="181" fontId="159" fillId="0" borderId="0" xfId="899" applyNumberFormat="1" applyFont="1" applyFill="1" applyBorder="1" applyAlignment="1">
      <alignment horizontal="right"/>
    </xf>
    <xf numFmtId="181" fontId="160" fillId="0" borderId="0" xfId="899" applyNumberFormat="1" applyFont="1" applyFill="1" applyBorder="1" applyAlignment="1">
      <alignment horizontal="right"/>
    </xf>
    <xf numFmtId="181" fontId="157" fillId="0" borderId="0" xfId="0" applyNumberFormat="1" applyFont="1"/>
    <xf numFmtId="181" fontId="157" fillId="0" borderId="0" xfId="0" applyNumberFormat="1" applyFont="1" applyAlignment="1">
      <alignment horizontal="right"/>
    </xf>
    <xf numFmtId="181" fontId="164" fillId="0" borderId="0" xfId="0" applyNumberFormat="1" applyFont="1" applyAlignment="1">
      <alignment horizontal="right"/>
    </xf>
    <xf numFmtId="179" fontId="153" fillId="0" borderId="0" xfId="899" applyNumberFormat="1" applyFont="1" applyFill="1" applyBorder="1" applyAlignment="1">
      <alignment horizontal="right"/>
    </xf>
    <xf numFmtId="179" fontId="152" fillId="0" borderId="0" xfId="899" applyNumberFormat="1" applyFont="1" applyFill="1" applyBorder="1" applyAlignment="1">
      <alignment horizontal="right"/>
    </xf>
    <xf numFmtId="179" fontId="159" fillId="0" borderId="0" xfId="899" applyNumberFormat="1" applyFont="1" applyFill="1" applyBorder="1" applyAlignment="1">
      <alignment horizontal="right"/>
    </xf>
    <xf numFmtId="179" fontId="160" fillId="0" borderId="0" xfId="899" applyNumberFormat="1" applyFont="1" applyFill="1" applyBorder="1" applyAlignment="1">
      <alignment horizontal="right"/>
    </xf>
    <xf numFmtId="0" fontId="153" fillId="0" borderId="0" xfId="899" applyNumberFormat="1" applyFont="1" applyFill="1" applyBorder="1" applyAlignment="1">
      <alignment horizontal="left"/>
    </xf>
    <xf numFmtId="0" fontId="153" fillId="0" borderId="0" xfId="899" applyNumberFormat="1" applyFont="1" applyFill="1" applyBorder="1" applyAlignment="1">
      <alignment horizontal="left" indent="1"/>
    </xf>
    <xf numFmtId="0" fontId="163" fillId="0" borderId="0" xfId="899" applyNumberFormat="1" applyFont="1" applyFill="1" applyBorder="1" applyAlignment="1">
      <alignment horizontal="left" indent="2"/>
    </xf>
    <xf numFmtId="0" fontId="163" fillId="0" borderId="0" xfId="899" applyNumberFormat="1" applyFont="1" applyFill="1" applyBorder="1" applyAlignment="1">
      <alignment horizontal="left" indent="3"/>
    </xf>
    <xf numFmtId="0" fontId="163" fillId="0" borderId="54" xfId="899" applyNumberFormat="1" applyFont="1" applyFill="1" applyBorder="1" applyAlignment="1">
      <alignment horizontal="left" indent="3"/>
    </xf>
    <xf numFmtId="179" fontId="160" fillId="0" borderId="54" xfId="899" applyNumberFormat="1" applyFont="1" applyFill="1" applyBorder="1" applyAlignment="1">
      <alignment horizontal="right"/>
    </xf>
    <xf numFmtId="179" fontId="152" fillId="0" borderId="54" xfId="899" applyNumberFormat="1" applyFont="1" applyFill="1" applyBorder="1" applyAlignment="1">
      <alignment horizontal="right"/>
    </xf>
    <xf numFmtId="166" fontId="160" fillId="0" borderId="0" xfId="899" applyNumberFormat="1" applyFont="1" applyFill="1" applyBorder="1" applyAlignment="1">
      <alignment horizontal="right"/>
    </xf>
    <xf numFmtId="182" fontId="159" fillId="0" borderId="0" xfId="899" applyNumberFormat="1" applyFont="1" applyFill="1" applyBorder="1" applyAlignment="1">
      <alignment horizontal="right"/>
    </xf>
    <xf numFmtId="182" fontId="160" fillId="0" borderId="0" xfId="899" applyNumberFormat="1" applyFont="1" applyFill="1" applyBorder="1" applyAlignment="1">
      <alignment horizontal="right"/>
    </xf>
    <xf numFmtId="0" fontId="153" fillId="0" borderId="55" xfId="1784" applyNumberFormat="1" applyFont="1" applyFill="1" applyBorder="1" applyAlignment="1">
      <alignment wrapText="1"/>
    </xf>
    <xf numFmtId="179" fontId="159" fillId="0" borderId="55" xfId="1784" applyNumberFormat="1" applyFont="1" applyFill="1" applyBorder="1" applyAlignment="1">
      <alignment horizontal="right" wrapText="1"/>
    </xf>
    <xf numFmtId="179" fontId="153" fillId="0" borderId="55" xfId="1784" applyNumberFormat="1" applyFont="1" applyFill="1" applyBorder="1" applyAlignment="1">
      <alignment horizontal="right" wrapText="1"/>
    </xf>
    <xf numFmtId="0" fontId="153" fillId="0" borderId="56" xfId="1784" applyNumberFormat="1" applyFont="1" applyFill="1" applyBorder="1" applyAlignment="1">
      <alignment wrapText="1"/>
    </xf>
    <xf numFmtId="179" fontId="159" fillId="0" borderId="56" xfId="1784" applyNumberFormat="1" applyFont="1" applyFill="1" applyBorder="1" applyAlignment="1">
      <alignment horizontal="right" wrapText="1"/>
    </xf>
    <xf numFmtId="179" fontId="153" fillId="0" borderId="56" xfId="1784" applyNumberFormat="1" applyFont="1" applyFill="1" applyBorder="1" applyAlignment="1">
      <alignment horizontal="right" wrapText="1"/>
    </xf>
    <xf numFmtId="0" fontId="153" fillId="0" borderId="54" xfId="1784" applyNumberFormat="1" applyFont="1" applyFill="1" applyBorder="1" applyAlignment="1">
      <alignment wrapText="1"/>
    </xf>
    <xf numFmtId="179" fontId="159" fillId="0" borderId="54" xfId="1784" applyNumberFormat="1" applyFont="1" applyFill="1" applyBorder="1" applyAlignment="1">
      <alignment horizontal="right" wrapText="1"/>
    </xf>
    <xf numFmtId="179" fontId="153" fillId="0" borderId="54" xfId="1784" applyNumberFormat="1" applyFont="1" applyFill="1" applyBorder="1" applyAlignment="1">
      <alignment horizontal="right" wrapText="1"/>
    </xf>
    <xf numFmtId="0" fontId="163" fillId="0" borderId="19" xfId="899" applyNumberFormat="1" applyFont="1" applyFill="1" applyBorder="1" applyAlignment="1">
      <alignment horizontal="left" indent="1"/>
    </xf>
    <xf numFmtId="181" fontId="160" fillId="0" borderId="19" xfId="899" applyNumberFormat="1" applyFont="1" applyFill="1" applyBorder="1" applyAlignment="1">
      <alignment horizontal="right"/>
    </xf>
    <xf numFmtId="182" fontId="160" fillId="0" borderId="19" xfId="899" applyNumberFormat="1" applyFont="1" applyFill="1" applyBorder="1" applyAlignment="1">
      <alignment horizontal="right"/>
    </xf>
    <xf numFmtId="0" fontId="152" fillId="0" borderId="0" xfId="899" applyNumberFormat="1" applyFont="1" applyFill="1" applyBorder="1" applyAlignment="1">
      <alignment horizontal="justify" wrapText="1"/>
    </xf>
    <xf numFmtId="0" fontId="164" fillId="0" borderId="0" xfId="0" applyFont="1"/>
    <xf numFmtId="0" fontId="121" fillId="0" borderId="0" xfId="899" applyFont="1" applyFill="1" applyAlignment="1">
      <alignment horizontal="right"/>
    </xf>
    <xf numFmtId="0" fontId="165" fillId="0" borderId="0" xfId="740" applyFont="1" applyFill="1" applyAlignment="1" applyProtection="1">
      <alignment horizontal="right"/>
    </xf>
    <xf numFmtId="179" fontId="160" fillId="0" borderId="0" xfId="1815" applyNumberFormat="1" applyFont="1" applyFill="1" applyBorder="1" applyAlignment="1">
      <alignment horizontal="right"/>
    </xf>
    <xf numFmtId="0" fontId="163" fillId="0" borderId="0" xfId="1815" applyNumberFormat="1" applyFont="1" applyFill="1" applyBorder="1" applyAlignment="1">
      <alignment horizontal="left" indent="1"/>
    </xf>
    <xf numFmtId="0" fontId="147" fillId="0" borderId="57" xfId="1815" applyNumberFormat="1" applyFont="1" applyFill="1" applyBorder="1" applyAlignment="1">
      <alignment horizontal="left" indent="1"/>
    </xf>
    <xf numFmtId="181" fontId="160" fillId="0" borderId="57" xfId="1815" applyNumberFormat="1" applyFont="1" applyFill="1" applyBorder="1" applyAlignment="1">
      <alignment horizontal="right"/>
    </xf>
    <xf numFmtId="179" fontId="159" fillId="0" borderId="58" xfId="1815" applyNumberFormat="1" applyFont="1" applyFill="1" applyBorder="1" applyAlignment="1">
      <alignment horizontal="right"/>
    </xf>
    <xf numFmtId="179" fontId="159" fillId="0" borderId="0" xfId="1815" applyNumberFormat="1" applyFont="1" applyFill="1" applyBorder="1"/>
    <xf numFmtId="179" fontId="160" fillId="0" borderId="0" xfId="1815" applyNumberFormat="1" applyFont="1" applyFill="1" applyBorder="1"/>
    <xf numFmtId="182" fontId="160" fillId="41" borderId="0" xfId="1815" applyNumberFormat="1" applyFont="1" applyFill="1" applyBorder="1"/>
    <xf numFmtId="0" fontId="157" fillId="0" borderId="0" xfId="855" applyFont="1" applyAlignment="1">
      <alignment horizontal="right"/>
    </xf>
    <xf numFmtId="179" fontId="166" fillId="0" borderId="0" xfId="1815" applyNumberFormat="1" applyFont="1" applyFill="1" applyBorder="1" applyAlignment="1">
      <alignment vertical="center"/>
    </xf>
    <xf numFmtId="179" fontId="167" fillId="0" borderId="0" xfId="1815" applyNumberFormat="1" applyFont="1" applyFill="1" applyBorder="1" applyAlignment="1">
      <alignment vertical="center"/>
    </xf>
    <xf numFmtId="182" fontId="160" fillId="41" borderId="0" xfId="1815" applyNumberFormat="1" applyFont="1" applyFill="1" applyBorder="1" applyAlignment="1">
      <alignment horizontal="right" vertical="center"/>
    </xf>
    <xf numFmtId="0" fontId="153" fillId="0" borderId="0" xfId="1028" applyFont="1" applyFill="1" applyBorder="1" applyAlignment="1" applyProtection="1">
      <alignment horizontal="left" vertical="center" indent="1"/>
    </xf>
    <xf numFmtId="0" fontId="153" fillId="0" borderId="58" xfId="1028" applyFont="1" applyFill="1" applyBorder="1" applyAlignment="1" applyProtection="1">
      <alignment horizontal="left" vertical="center"/>
    </xf>
    <xf numFmtId="0" fontId="168" fillId="0" borderId="0" xfId="855" applyFont="1" applyAlignment="1">
      <alignment horizontal="left"/>
    </xf>
    <xf numFmtId="0" fontId="168" fillId="0" borderId="0" xfId="855" applyFont="1" applyAlignment="1">
      <alignment wrapText="1"/>
    </xf>
    <xf numFmtId="0" fontId="169" fillId="0" borderId="0" xfId="1028" applyNumberFormat="1" applyFont="1" applyFill="1" applyBorder="1" applyAlignment="1" applyProtection="1">
      <alignment horizontal="left" vertical="center" indent="1"/>
    </xf>
    <xf numFmtId="0" fontId="170" fillId="0" borderId="0" xfId="1028" applyFont="1" applyFill="1" applyBorder="1" applyAlignment="1" applyProtection="1">
      <alignment horizontal="left" vertical="center"/>
    </xf>
    <xf numFmtId="0" fontId="163" fillId="0" borderId="0" xfId="1028" applyFont="1" applyFill="1" applyBorder="1" applyAlignment="1" applyProtection="1">
      <alignment horizontal="left" vertical="center" indent="2"/>
    </xf>
    <xf numFmtId="0" fontId="163" fillId="41" borderId="0" xfId="1028" applyFont="1" applyFill="1" applyBorder="1" applyAlignment="1" applyProtection="1">
      <alignment horizontal="left" vertical="center"/>
    </xf>
    <xf numFmtId="182" fontId="160" fillId="0" borderId="59" xfId="899" applyNumberFormat="1" applyFont="1" applyFill="1" applyBorder="1" applyAlignment="1">
      <alignment horizontal="right"/>
    </xf>
    <xf numFmtId="0" fontId="153" fillId="0" borderId="56" xfId="1028" applyFont="1" applyFill="1" applyBorder="1" applyAlignment="1" applyProtection="1">
      <alignment horizontal="left" vertical="center"/>
    </xf>
    <xf numFmtId="179" fontId="159" fillId="0" borderId="56" xfId="1815" applyNumberFormat="1" applyFont="1" applyFill="1" applyBorder="1" applyAlignment="1">
      <alignment horizontal="right"/>
    </xf>
    <xf numFmtId="0" fontId="153" fillId="0" borderId="0" xfId="1025" applyFont="1" applyAlignment="1">
      <alignment horizontal="right"/>
    </xf>
    <xf numFmtId="0" fontId="153" fillId="0" borderId="0" xfId="740" applyFont="1" applyFill="1" applyBorder="1" applyAlignment="1" applyProtection="1">
      <alignment horizontal="right"/>
    </xf>
    <xf numFmtId="0" fontId="159" fillId="0" borderId="0" xfId="740" applyFont="1" applyFill="1" applyBorder="1" applyAlignment="1" applyProtection="1">
      <alignment horizontal="right"/>
    </xf>
    <xf numFmtId="0" fontId="171" fillId="50" borderId="0" xfId="1025" applyFont="1" applyFill="1" applyAlignment="1">
      <alignment horizontal="center"/>
    </xf>
    <xf numFmtId="0" fontId="171" fillId="50" borderId="0" xfId="740" applyFont="1" applyFill="1" applyBorder="1" applyAlignment="1" applyProtection="1">
      <alignment horizontal="right"/>
    </xf>
    <xf numFmtId="179" fontId="160" fillId="0" borderId="60" xfId="899" applyNumberFormat="1" applyFont="1" applyFill="1" applyBorder="1" applyAlignment="1">
      <alignment horizontal="right"/>
    </xf>
    <xf numFmtId="179" fontId="159" fillId="0" borderId="57" xfId="1784" applyNumberFormat="1" applyFont="1" applyFill="1" applyBorder="1" applyAlignment="1">
      <alignment horizontal="right" wrapText="1"/>
    </xf>
    <xf numFmtId="179" fontId="160" fillId="0" borderId="19" xfId="1784" applyNumberFormat="1" applyFont="1" applyFill="1" applyBorder="1" applyAlignment="1">
      <alignment horizontal="right" wrapText="1"/>
    </xf>
    <xf numFmtId="0" fontId="153" fillId="0" borderId="57" xfId="1784" applyNumberFormat="1" applyFont="1" applyFill="1" applyBorder="1" applyAlignment="1">
      <alignment wrapText="1"/>
    </xf>
    <xf numFmtId="0" fontId="152" fillId="0" borderId="60" xfId="899" applyNumberFormat="1" applyFont="1" applyFill="1" applyBorder="1" applyAlignment="1"/>
    <xf numFmtId="0" fontId="163" fillId="0" borderId="19" xfId="1784" applyNumberFormat="1" applyFont="1" applyFill="1" applyBorder="1" applyAlignment="1">
      <alignment horizontal="left" wrapText="1" indent="1"/>
    </xf>
    <xf numFmtId="0" fontId="153" fillId="50" borderId="0" xfId="740" applyFont="1" applyFill="1" applyBorder="1" applyAlignment="1" applyProtection="1">
      <alignment horizontal="right"/>
    </xf>
    <xf numFmtId="179" fontId="153" fillId="0" borderId="57" xfId="1784" applyNumberFormat="1" applyFont="1" applyFill="1" applyBorder="1" applyAlignment="1">
      <alignment horizontal="right" wrapText="1"/>
    </xf>
    <xf numFmtId="179" fontId="152" fillId="0" borderId="60" xfId="899" applyNumberFormat="1" applyFont="1" applyFill="1" applyBorder="1" applyAlignment="1">
      <alignment horizontal="right"/>
    </xf>
    <xf numFmtId="179" fontId="152" fillId="0" borderId="19" xfId="1784" applyNumberFormat="1" applyFont="1" applyFill="1" applyBorder="1" applyAlignment="1">
      <alignment horizontal="right" wrapText="1"/>
    </xf>
    <xf numFmtId="0" fontId="172" fillId="50" borderId="0" xfId="1025" applyFont="1" applyFill="1" applyAlignment="1">
      <alignment horizontal="center"/>
    </xf>
    <xf numFmtId="0" fontId="173" fillId="50" borderId="0" xfId="740" applyFont="1" applyFill="1" applyBorder="1" applyAlignment="1" applyProtection="1">
      <alignment horizontal="right"/>
    </xf>
    <xf numFmtId="179" fontId="159" fillId="0" borderId="61" xfId="1784" applyNumberFormat="1" applyFont="1" applyFill="1" applyBorder="1" applyAlignment="1">
      <alignment horizontal="right" wrapText="1"/>
    </xf>
    <xf numFmtId="179" fontId="153" fillId="0" borderId="58" xfId="1815" applyNumberFormat="1" applyFont="1" applyFill="1" applyBorder="1" applyAlignment="1">
      <alignment horizontal="right"/>
    </xf>
    <xf numFmtId="179" fontId="153" fillId="0" borderId="0" xfId="1815" applyNumberFormat="1" applyFont="1" applyFill="1" applyBorder="1"/>
    <xf numFmtId="179" fontId="152" fillId="0" borderId="0" xfId="1815" applyNumberFormat="1" applyFont="1" applyFill="1" applyBorder="1"/>
    <xf numFmtId="179" fontId="153" fillId="0" borderId="56" xfId="1815" applyNumberFormat="1" applyFont="1" applyFill="1" applyBorder="1" applyAlignment="1">
      <alignment horizontal="right"/>
    </xf>
    <xf numFmtId="182" fontId="152" fillId="41" borderId="0" xfId="1815" applyNumberFormat="1" applyFont="1" applyFill="1" applyBorder="1"/>
    <xf numFmtId="0" fontId="164" fillId="0" borderId="0" xfId="855" applyFont="1" applyAlignment="1">
      <alignment horizontal="right"/>
    </xf>
    <xf numFmtId="179" fontId="170" fillId="0" borderId="0" xfId="1815" applyNumberFormat="1" applyFont="1" applyFill="1" applyBorder="1" applyAlignment="1">
      <alignment vertical="center"/>
    </xf>
    <xf numFmtId="179" fontId="169" fillId="0" borderId="0" xfId="1815" applyNumberFormat="1" applyFont="1" applyFill="1" applyBorder="1" applyAlignment="1">
      <alignment vertical="center"/>
    </xf>
    <xf numFmtId="182" fontId="152" fillId="41" borderId="0" xfId="1815" applyNumberFormat="1" applyFont="1" applyFill="1" applyBorder="1" applyAlignment="1">
      <alignment horizontal="right" vertical="center"/>
    </xf>
    <xf numFmtId="0" fontId="164" fillId="0" borderId="0" xfId="855" applyFont="1"/>
    <xf numFmtId="181" fontId="159" fillId="0" borderId="0" xfId="1784" applyNumberFormat="1" applyFont="1" applyFill="1" applyBorder="1" applyAlignment="1">
      <alignment horizontal="right" wrapText="1"/>
    </xf>
    <xf numFmtId="181" fontId="160" fillId="0" borderId="0" xfId="1784" applyNumberFormat="1" applyFont="1" applyFill="1" applyBorder="1" applyAlignment="1">
      <alignment horizontal="right" wrapText="1"/>
    </xf>
    <xf numFmtId="181" fontId="157" fillId="0" borderId="0" xfId="899" applyNumberFormat="1" applyFont="1" applyFill="1"/>
    <xf numFmtId="181" fontId="157" fillId="0" borderId="0" xfId="899" applyNumberFormat="1" applyFont="1" applyFill="1" applyAlignment="1">
      <alignment horizontal="right"/>
    </xf>
    <xf numFmtId="181" fontId="159" fillId="0" borderId="46" xfId="1784" applyNumberFormat="1" applyFont="1" applyFill="1" applyBorder="1" applyAlignment="1">
      <alignment horizontal="right" wrapText="1"/>
    </xf>
    <xf numFmtId="181" fontId="153" fillId="0" borderId="0" xfId="1784" applyNumberFormat="1" applyFont="1" applyFill="1" applyBorder="1" applyAlignment="1">
      <alignment horizontal="right" wrapText="1"/>
    </xf>
    <xf numFmtId="181" fontId="152" fillId="0" borderId="0" xfId="1784" applyNumberFormat="1" applyFont="1" applyFill="1" applyBorder="1" applyAlignment="1">
      <alignment horizontal="right" wrapText="1"/>
    </xf>
    <xf numFmtId="181" fontId="153" fillId="0" borderId="46" xfId="1784" applyNumberFormat="1" applyFont="1" applyFill="1" applyBorder="1" applyAlignment="1">
      <alignment horizontal="right" wrapText="1"/>
    </xf>
    <xf numFmtId="181" fontId="159" fillId="0" borderId="61" xfId="1784" applyNumberFormat="1" applyFont="1" applyFill="1" applyBorder="1" applyAlignment="1">
      <alignment horizontal="right" wrapText="1"/>
    </xf>
    <xf numFmtId="181" fontId="153" fillId="0" borderId="61" xfId="1784" applyNumberFormat="1" applyFont="1" applyFill="1" applyBorder="1" applyAlignment="1">
      <alignment horizontal="right" wrapText="1"/>
    </xf>
    <xf numFmtId="0" fontId="164" fillId="50" borderId="0" xfId="1025" applyFont="1" applyFill="1" applyAlignment="1">
      <alignment horizontal="center"/>
    </xf>
    <xf numFmtId="0" fontId="153" fillId="0" borderId="0" xfId="1784" applyNumberFormat="1" applyFont="1" applyFill="1" applyBorder="1" applyAlignment="1">
      <alignment horizontal="left" wrapText="1" indent="1"/>
    </xf>
    <xf numFmtId="181" fontId="160" fillId="0" borderId="19" xfId="1784" applyNumberFormat="1" applyFont="1" applyFill="1" applyBorder="1" applyAlignment="1">
      <alignment horizontal="right" wrapText="1"/>
    </xf>
    <xf numFmtId="0" fontId="164" fillId="0" borderId="0" xfId="899" applyFont="1"/>
    <xf numFmtId="181" fontId="152" fillId="0" borderId="19" xfId="1784" applyNumberFormat="1" applyFont="1" applyFill="1" applyBorder="1" applyAlignment="1">
      <alignment horizontal="right" wrapText="1"/>
    </xf>
    <xf numFmtId="170" fontId="157" fillId="0" borderId="0" xfId="899" applyNumberFormat="1" applyFont="1" applyFill="1"/>
    <xf numFmtId="170" fontId="157" fillId="0" borderId="0" xfId="899" applyNumberFormat="1" applyFont="1" applyFill="1" applyAlignment="1">
      <alignment horizontal="right"/>
    </xf>
    <xf numFmtId="0" fontId="157" fillId="0" borderId="0" xfId="899" applyFont="1" applyFill="1" applyAlignment="1">
      <alignment horizontal="right"/>
    </xf>
    <xf numFmtId="181" fontId="159" fillId="0" borderId="62" xfId="1784" applyNumberFormat="1" applyFont="1" applyFill="1" applyBorder="1" applyAlignment="1">
      <alignment horizontal="right" wrapText="1"/>
    </xf>
    <xf numFmtId="179" fontId="159" fillId="0" borderId="0" xfId="1784" applyNumberFormat="1" applyFont="1" applyFill="1" applyAlignment="1">
      <alignment horizontal="right"/>
    </xf>
    <xf numFmtId="179" fontId="160" fillId="0" borderId="0" xfId="1784" applyNumberFormat="1" applyFont="1" applyFill="1" applyAlignment="1">
      <alignment horizontal="right"/>
    </xf>
    <xf numFmtId="0" fontId="158" fillId="55" borderId="0" xfId="740" applyFont="1" applyFill="1" applyBorder="1" applyAlignment="1" applyProtection="1">
      <alignment horizontal="right"/>
    </xf>
    <xf numFmtId="0" fontId="163" fillId="0" borderId="63" xfId="1784" applyNumberFormat="1" applyFont="1" applyFill="1" applyBorder="1" applyAlignment="1">
      <alignment horizontal="left" wrapText="1" indent="1"/>
    </xf>
    <xf numFmtId="179" fontId="160" fillId="0" borderId="63" xfId="1784" applyNumberFormat="1" applyFont="1" applyFill="1" applyBorder="1" applyAlignment="1">
      <alignment horizontal="right"/>
    </xf>
    <xf numFmtId="179" fontId="160" fillId="0" borderId="63" xfId="1784" applyNumberFormat="1" applyFont="1" applyFill="1" applyBorder="1" applyAlignment="1">
      <alignment horizontal="right" wrapText="1"/>
    </xf>
    <xf numFmtId="0" fontId="156" fillId="55" borderId="0" xfId="740" applyFont="1" applyFill="1" applyBorder="1" applyAlignment="1" applyProtection="1">
      <alignment horizontal="right"/>
    </xf>
    <xf numFmtId="179" fontId="153" fillId="0" borderId="0" xfId="1784" applyNumberFormat="1" applyFont="1" applyFill="1" applyAlignment="1">
      <alignment horizontal="right"/>
    </xf>
    <xf numFmtId="179" fontId="152" fillId="0" borderId="63" xfId="1784" applyNumberFormat="1" applyFont="1" applyFill="1" applyBorder="1" applyAlignment="1">
      <alignment horizontal="right" wrapText="1"/>
    </xf>
    <xf numFmtId="182" fontId="160" fillId="0" borderId="0" xfId="1784" applyNumberFormat="1" applyFont="1" applyFill="1" applyAlignment="1">
      <alignment horizontal="right"/>
    </xf>
    <xf numFmtId="182" fontId="152" fillId="0" borderId="0" xfId="1784" applyNumberFormat="1" applyFont="1" applyFill="1" applyAlignment="1">
      <alignment horizontal="right"/>
    </xf>
    <xf numFmtId="182" fontId="160" fillId="0" borderId="0" xfId="1784" applyNumberFormat="1" applyFont="1" applyFill="1" applyBorder="1" applyAlignment="1">
      <alignment horizontal="right"/>
    </xf>
    <xf numFmtId="182" fontId="159" fillId="0" borderId="64" xfId="1784" applyNumberFormat="1" applyFont="1" applyFill="1" applyBorder="1" applyAlignment="1">
      <alignment horizontal="right"/>
    </xf>
    <xf numFmtId="181" fontId="159" fillId="0" borderId="64" xfId="1784" applyNumberFormat="1" applyFont="1" applyFill="1" applyBorder="1" applyAlignment="1">
      <alignment horizontal="right"/>
    </xf>
    <xf numFmtId="181" fontId="153" fillId="0" borderId="64" xfId="1784" applyNumberFormat="1" applyFont="1" applyFill="1" applyBorder="1" applyAlignment="1">
      <alignment horizontal="right"/>
    </xf>
    <xf numFmtId="0" fontId="152" fillId="0" borderId="0" xfId="0" applyFont="1" applyFill="1"/>
    <xf numFmtId="181" fontId="160" fillId="0" borderId="0" xfId="1784" applyNumberFormat="1" applyFont="1" applyFill="1" applyBorder="1" applyAlignment="1">
      <alignment horizontal="right"/>
    </xf>
    <xf numFmtId="182" fontId="160" fillId="0" borderId="46" xfId="1784" applyNumberFormat="1" applyFont="1" applyFill="1" applyBorder="1" applyAlignment="1">
      <alignment horizontal="right"/>
    </xf>
    <xf numFmtId="0" fontId="157" fillId="0" borderId="0" xfId="899" applyFont="1"/>
    <xf numFmtId="181" fontId="159" fillId="0" borderId="56" xfId="1784" applyNumberFormat="1" applyFont="1" applyFill="1" applyBorder="1" applyAlignment="1">
      <alignment horizontal="right" wrapText="1"/>
    </xf>
    <xf numFmtId="181" fontId="153" fillId="0" borderId="56" xfId="1784" applyNumberFormat="1" applyFont="1" applyFill="1" applyBorder="1" applyAlignment="1">
      <alignment horizontal="right" wrapText="1"/>
    </xf>
    <xf numFmtId="181" fontId="159" fillId="0" borderId="65" xfId="1784" applyNumberFormat="1" applyFont="1" applyFill="1" applyBorder="1" applyAlignment="1">
      <alignment horizontal="right" wrapText="1"/>
    </xf>
    <xf numFmtId="0" fontId="153" fillId="0" borderId="64" xfId="1784" applyNumberFormat="1" applyFont="1" applyFill="1" applyBorder="1" applyAlignment="1">
      <alignment wrapText="1"/>
    </xf>
    <xf numFmtId="181" fontId="159" fillId="0" borderId="64" xfId="1784" applyNumberFormat="1" applyFont="1" applyFill="1" applyBorder="1" applyAlignment="1">
      <alignment horizontal="right" wrapText="1"/>
    </xf>
    <xf numFmtId="181" fontId="153" fillId="0" borderId="64" xfId="1784" applyNumberFormat="1" applyFont="1" applyFill="1" applyBorder="1" applyAlignment="1">
      <alignment horizontal="right" wrapText="1"/>
    </xf>
    <xf numFmtId="181" fontId="159" fillId="0" borderId="66" xfId="1784" applyNumberFormat="1" applyFont="1" applyFill="1" applyBorder="1" applyAlignment="1">
      <alignment horizontal="right" wrapText="1"/>
    </xf>
    <xf numFmtId="181" fontId="153" fillId="0" borderId="66" xfId="1784" applyNumberFormat="1" applyFont="1" applyFill="1" applyBorder="1" applyAlignment="1">
      <alignment horizontal="right" wrapText="1"/>
    </xf>
    <xf numFmtId="181" fontId="160" fillId="0" borderId="67" xfId="1784" applyNumberFormat="1" applyFont="1" applyFill="1" applyBorder="1" applyAlignment="1">
      <alignment horizontal="right" wrapText="1"/>
    </xf>
    <xf numFmtId="170" fontId="153" fillId="0" borderId="0" xfId="1784" applyNumberFormat="1" applyFont="1" applyFill="1" applyBorder="1" applyAlignment="1">
      <alignment horizontal="left" wrapText="1"/>
    </xf>
    <xf numFmtId="170" fontId="153" fillId="0" borderId="0" xfId="1784" applyNumberFormat="1" applyFont="1" applyFill="1" applyBorder="1" applyAlignment="1">
      <alignment horizontal="left" wrapText="1" indent="1"/>
    </xf>
    <xf numFmtId="170" fontId="163" fillId="0" borderId="0" xfId="1784" applyNumberFormat="1" applyFont="1" applyFill="1" applyBorder="1" applyAlignment="1">
      <alignment horizontal="left" wrapText="1" indent="2"/>
    </xf>
    <xf numFmtId="170" fontId="153" fillId="0" borderId="56" xfId="1784" applyNumberFormat="1" applyFont="1" applyFill="1" applyBorder="1" applyAlignment="1">
      <alignment horizontal="left" wrapText="1"/>
    </xf>
    <xf numFmtId="170" fontId="153" fillId="0" borderId="64" xfId="1784" applyNumberFormat="1" applyFont="1" applyFill="1" applyBorder="1" applyAlignment="1">
      <alignment horizontal="left" wrapText="1"/>
    </xf>
    <xf numFmtId="170" fontId="153" fillId="0" borderId="0" xfId="1784" applyNumberFormat="1" applyFont="1" applyFill="1" applyBorder="1" applyAlignment="1">
      <alignment horizontal="left" wrapText="1" indent="2"/>
    </xf>
    <xf numFmtId="170" fontId="163" fillId="0" borderId="0" xfId="1784" applyNumberFormat="1" applyFont="1" applyFill="1" applyBorder="1" applyAlignment="1">
      <alignment horizontal="left" wrapText="1" indent="4"/>
    </xf>
    <xf numFmtId="170" fontId="153" fillId="0" borderId="61" xfId="1784" applyNumberFormat="1" applyFont="1" applyFill="1" applyBorder="1" applyAlignment="1">
      <alignment horizontal="left" wrapText="1"/>
    </xf>
    <xf numFmtId="170" fontId="152" fillId="0" borderId="0" xfId="1784" applyNumberFormat="1" applyFont="1" applyFill="1" applyBorder="1" applyAlignment="1">
      <alignment horizontal="left" wrapText="1"/>
    </xf>
    <xf numFmtId="0" fontId="158" fillId="0" borderId="0" xfId="740" applyFont="1" applyFill="1" applyBorder="1" applyAlignment="1" applyProtection="1">
      <alignment horizontal="center"/>
    </xf>
    <xf numFmtId="170" fontId="163" fillId="0" borderId="0" xfId="1784" applyNumberFormat="1" applyFont="1" applyFill="1" applyBorder="1" applyAlignment="1">
      <alignment horizontal="left" wrapText="1"/>
    </xf>
    <xf numFmtId="184" fontId="160" fillId="0" borderId="0" xfId="1784" applyNumberFormat="1" applyFont="1" applyFill="1" applyBorder="1" applyAlignment="1">
      <alignment horizontal="right" wrapText="1"/>
    </xf>
    <xf numFmtId="182" fontId="152" fillId="0" borderId="0" xfId="1784" applyNumberFormat="1" applyFont="1" applyFill="1" applyBorder="1" applyAlignment="1">
      <alignment horizontal="right" wrapText="1"/>
    </xf>
    <xf numFmtId="170" fontId="160" fillId="0" borderId="46" xfId="1784" applyNumberFormat="1" applyFont="1" applyFill="1" applyBorder="1" applyAlignment="1">
      <alignment horizontal="right" wrapText="1"/>
    </xf>
    <xf numFmtId="182" fontId="160" fillId="0" borderId="0" xfId="1784" applyNumberFormat="1" applyFont="1" applyFill="1" applyBorder="1" applyAlignment="1">
      <alignment horizontal="right" wrapText="1"/>
    </xf>
    <xf numFmtId="170" fontId="157" fillId="0" borderId="0" xfId="899" applyNumberFormat="1" applyFont="1" applyFill="1" applyBorder="1"/>
    <xf numFmtId="170" fontId="160" fillId="0" borderId="62" xfId="1784" applyNumberFormat="1" applyFont="1" applyFill="1" applyBorder="1" applyAlignment="1">
      <alignment horizontal="right" wrapText="1"/>
    </xf>
    <xf numFmtId="184" fontId="152" fillId="0" borderId="0" xfId="1784" applyNumberFormat="1" applyFont="1" applyFill="1" applyBorder="1" applyAlignment="1">
      <alignment horizontal="right" wrapText="1"/>
    </xf>
    <xf numFmtId="181" fontId="160" fillId="0" borderId="46" xfId="1784" applyNumberFormat="1" applyFont="1" applyFill="1" applyBorder="1" applyAlignment="1">
      <alignment horizontal="right" wrapText="1"/>
    </xf>
    <xf numFmtId="181" fontId="160" fillId="0" borderId="62" xfId="1784" applyNumberFormat="1" applyFont="1" applyFill="1" applyBorder="1" applyAlignment="1">
      <alignment horizontal="right" wrapText="1"/>
    </xf>
    <xf numFmtId="0" fontId="125" fillId="0" borderId="0" xfId="740" applyFont="1" applyFill="1" applyBorder="1" applyAlignment="1" applyProtection="1">
      <alignment horizontal="right"/>
    </xf>
    <xf numFmtId="0" fontId="125" fillId="0" borderId="0" xfId="740" applyFont="1" applyFill="1" applyBorder="1" applyAlignment="1" applyProtection="1">
      <alignment horizontal="center"/>
    </xf>
    <xf numFmtId="0" fontId="163" fillId="0" borderId="0" xfId="1026" applyFont="1" applyAlignment="1">
      <alignment horizontal="center" wrapText="1"/>
    </xf>
    <xf numFmtId="0" fontId="163" fillId="0" borderId="0" xfId="899" applyFont="1" applyFill="1" applyBorder="1" applyAlignment="1">
      <alignment horizontal="center"/>
    </xf>
    <xf numFmtId="0" fontId="159" fillId="0" borderId="0" xfId="1025" applyFont="1" applyAlignment="1">
      <alignment horizontal="right"/>
    </xf>
    <xf numFmtId="0" fontId="159" fillId="50" borderId="0" xfId="1025" applyFont="1" applyFill="1" applyAlignment="1">
      <alignment horizontal="right"/>
    </xf>
    <xf numFmtId="11" fontId="153" fillId="0" borderId="56" xfId="1026" applyNumberFormat="1" applyFont="1" applyBorder="1" applyAlignment="1">
      <alignment horizontal="center" wrapText="1"/>
    </xf>
    <xf numFmtId="182" fontId="159" fillId="0" borderId="56" xfId="1784" applyNumberFormat="1" applyFont="1" applyFill="1" applyBorder="1" applyAlignment="1">
      <alignment horizontal="right" wrapText="1"/>
    </xf>
    <xf numFmtId="0" fontId="163" fillId="0" borderId="19" xfId="899" applyFont="1" applyFill="1" applyBorder="1" applyAlignment="1">
      <alignment horizontal="center"/>
    </xf>
    <xf numFmtId="182" fontId="160" fillId="0" borderId="19" xfId="1784" applyNumberFormat="1" applyFont="1" applyFill="1" applyBorder="1" applyAlignment="1">
      <alignment horizontal="right" wrapText="1"/>
    </xf>
    <xf numFmtId="0" fontId="153" fillId="50" borderId="0" xfId="1025" applyFont="1" applyFill="1" applyAlignment="1">
      <alignment horizontal="right"/>
    </xf>
    <xf numFmtId="182" fontId="153" fillId="0" borderId="56" xfId="1784" applyNumberFormat="1" applyFont="1" applyFill="1" applyBorder="1" applyAlignment="1">
      <alignment horizontal="right" wrapText="1"/>
    </xf>
    <xf numFmtId="182" fontId="152" fillId="0" borderId="19" xfId="1784" applyNumberFormat="1" applyFont="1" applyFill="1" applyBorder="1" applyAlignment="1">
      <alignment horizontal="right" wrapText="1"/>
    </xf>
    <xf numFmtId="0" fontId="154" fillId="0" borderId="0" xfId="740" applyFont="1" applyFill="1" applyBorder="1" applyAlignment="1" applyProtection="1"/>
    <xf numFmtId="0" fontId="154" fillId="0" borderId="0" xfId="899" applyFont="1" applyFill="1" applyBorder="1" applyAlignment="1">
      <alignment horizontal="left" vertical="center" wrapText="1" indent="10"/>
    </xf>
    <xf numFmtId="0" fontId="155" fillId="0" borderId="0" xfId="899" applyFont="1" applyFill="1" applyBorder="1" applyAlignment="1">
      <alignment horizontal="left" indent="10"/>
    </xf>
    <xf numFmtId="166" fontId="157" fillId="0" borderId="0" xfId="899" applyNumberFormat="1" applyFont="1" applyAlignment="1">
      <alignment horizontal="right"/>
    </xf>
    <xf numFmtId="0" fontId="157" fillId="0" borderId="0" xfId="899" applyFont="1" applyAlignment="1">
      <alignment horizontal="right"/>
    </xf>
    <xf numFmtId="0" fontId="153" fillId="50" borderId="0" xfId="1025" applyFont="1" applyFill="1" applyAlignment="1">
      <alignment horizontal="center"/>
    </xf>
    <xf numFmtId="0" fontId="134" fillId="0" borderId="0" xfId="740" applyFont="1" applyFill="1" applyBorder="1" applyAlignment="1" applyProtection="1">
      <alignment horizontal="right"/>
    </xf>
    <xf numFmtId="0" fontId="159" fillId="0" borderId="0" xfId="1025" applyFont="1" applyAlignment="1">
      <alignment horizontal="center"/>
    </xf>
    <xf numFmtId="0" fontId="174" fillId="0" borderId="0" xfId="740" applyFont="1" applyFill="1" applyBorder="1" applyAlignment="1" applyProtection="1">
      <alignment horizontal="right"/>
    </xf>
    <xf numFmtId="0" fontId="134" fillId="0" borderId="0" xfId="740" applyFont="1" applyFill="1" applyBorder="1" applyAlignment="1" applyProtection="1">
      <alignment horizontal="center"/>
    </xf>
    <xf numFmtId="0" fontId="161" fillId="0" borderId="0" xfId="740" applyFont="1" applyFill="1" applyBorder="1" applyAlignment="1" applyProtection="1">
      <alignment horizontal="right"/>
    </xf>
    <xf numFmtId="0" fontId="159" fillId="0" borderId="0" xfId="740" applyFont="1" applyFill="1" applyBorder="1" applyAlignment="1" applyProtection="1">
      <alignment horizontal="center"/>
    </xf>
    <xf numFmtId="0" fontId="156" fillId="50" borderId="0" xfId="1025" applyFont="1" applyFill="1" applyAlignment="1">
      <alignment horizontal="center"/>
    </xf>
    <xf numFmtId="0" fontId="158" fillId="50" borderId="0" xfId="740" applyFont="1" applyFill="1" applyBorder="1" applyAlignment="1" applyProtection="1">
      <alignment horizontal="center"/>
    </xf>
    <xf numFmtId="0" fontId="153" fillId="0" borderId="0" xfId="1028" applyFont="1" applyFill="1" applyBorder="1" applyAlignment="1" applyProtection="1">
      <alignment horizontal="left" vertical="center"/>
    </xf>
    <xf numFmtId="0" fontId="163" fillId="0" borderId="0" xfId="1028" applyFont="1" applyFill="1" applyBorder="1" applyAlignment="1" applyProtection="1">
      <alignment horizontal="left" vertical="center"/>
    </xf>
    <xf numFmtId="0" fontId="163" fillId="0" borderId="0" xfId="1028" applyFont="1" applyFill="1" applyBorder="1" applyAlignment="1" applyProtection="1">
      <alignment horizontal="left" vertical="center" indent="1"/>
    </xf>
    <xf numFmtId="0" fontId="157" fillId="0" borderId="0" xfId="899" applyFont="1" applyBorder="1"/>
    <xf numFmtId="0" fontId="157" fillId="0" borderId="0" xfId="899" applyFont="1" applyBorder="1" applyAlignment="1">
      <alignment horizontal="right"/>
    </xf>
    <xf numFmtId="181" fontId="159" fillId="0" borderId="0" xfId="1028" applyNumberFormat="1" applyFont="1" applyFill="1" applyBorder="1" applyAlignment="1" applyProtection="1">
      <alignment horizontal="right" vertical="center"/>
    </xf>
    <xf numFmtId="181" fontId="160" fillId="0" borderId="0" xfId="1028" applyNumberFormat="1" applyFont="1" applyFill="1" applyBorder="1" applyAlignment="1" applyProtection="1">
      <alignment horizontal="right" vertical="center"/>
    </xf>
    <xf numFmtId="181" fontId="160" fillId="0" borderId="0" xfId="1028" applyNumberFormat="1" applyFont="1" applyFill="1" applyBorder="1" applyAlignment="1" applyProtection="1"/>
    <xf numFmtId="184" fontId="160" fillId="0" borderId="0" xfId="1028" applyNumberFormat="1" applyFont="1" applyFill="1" applyBorder="1" applyAlignment="1" applyProtection="1">
      <alignment horizontal="right" vertical="center"/>
    </xf>
    <xf numFmtId="181" fontId="175" fillId="0" borderId="0" xfId="1028" applyNumberFormat="1" applyFont="1" applyFill="1" applyBorder="1" applyAlignment="1" applyProtection="1">
      <alignment horizontal="right" vertical="center"/>
    </xf>
    <xf numFmtId="181" fontId="163" fillId="0" borderId="0" xfId="1028" applyNumberFormat="1" applyFont="1" applyFill="1" applyBorder="1" applyAlignment="1" applyProtection="1">
      <alignment horizontal="right" vertical="center"/>
    </xf>
    <xf numFmtId="181" fontId="163" fillId="0" borderId="0" xfId="1028" applyNumberFormat="1" applyFont="1" applyFill="1" applyBorder="1" applyAlignment="1" applyProtection="1"/>
    <xf numFmtId="184" fontId="163" fillId="0" borderId="0" xfId="1028" applyNumberFormat="1" applyFont="1" applyFill="1" applyBorder="1" applyAlignment="1" applyProtection="1">
      <alignment horizontal="right" vertical="center"/>
    </xf>
    <xf numFmtId="0" fontId="161" fillId="50" borderId="0" xfId="740" applyFont="1" applyFill="1" applyBorder="1" applyAlignment="1" applyProtection="1">
      <alignment horizontal="right"/>
    </xf>
    <xf numFmtId="181" fontId="159" fillId="0" borderId="56" xfId="1028" applyNumberFormat="1" applyFont="1" applyFill="1" applyBorder="1" applyAlignment="1" applyProtection="1">
      <alignment horizontal="right" vertical="center"/>
    </xf>
    <xf numFmtId="181" fontId="175" fillId="0" borderId="56" xfId="1028" applyNumberFormat="1" applyFont="1" applyFill="1" applyBorder="1" applyAlignment="1" applyProtection="1">
      <alignment horizontal="right" vertical="center"/>
    </xf>
    <xf numFmtId="0" fontId="163" fillId="0" borderId="19" xfId="1028" applyFont="1" applyFill="1" applyBorder="1" applyAlignment="1" applyProtection="1">
      <alignment horizontal="left" vertical="center"/>
    </xf>
    <xf numFmtId="184" fontId="160" fillId="0" borderId="19" xfId="1028" applyNumberFormat="1" applyFont="1" applyFill="1" applyBorder="1" applyAlignment="1" applyProtection="1">
      <alignment horizontal="right" vertical="center"/>
    </xf>
    <xf numFmtId="184" fontId="163" fillId="0" borderId="19" xfId="1028" applyNumberFormat="1" applyFont="1" applyFill="1" applyBorder="1" applyAlignment="1" applyProtection="1">
      <alignment horizontal="right" vertical="center"/>
    </xf>
    <xf numFmtId="0" fontId="164" fillId="0" borderId="0" xfId="899" applyFont="1" applyBorder="1"/>
    <xf numFmtId="0" fontId="152" fillId="0" borderId="0" xfId="899" applyNumberFormat="1" applyFont="1" applyBorder="1" applyAlignment="1">
      <alignment horizontal="justify" wrapText="1"/>
    </xf>
    <xf numFmtId="181" fontId="153" fillId="0" borderId="0" xfId="1028" applyNumberFormat="1" applyFont="1" applyFill="1" applyBorder="1" applyAlignment="1" applyProtection="1">
      <alignment horizontal="right" vertical="center"/>
    </xf>
    <xf numFmtId="181" fontId="152" fillId="0" borderId="0" xfId="1028" applyNumberFormat="1" applyFont="1" applyFill="1" applyBorder="1" applyAlignment="1" applyProtection="1">
      <alignment horizontal="right" vertical="center"/>
    </xf>
    <xf numFmtId="181" fontId="152" fillId="0" borderId="0" xfId="1028" applyNumberFormat="1" applyFont="1" applyFill="1" applyBorder="1" applyAlignment="1" applyProtection="1"/>
    <xf numFmtId="181" fontId="153" fillId="0" borderId="56" xfId="1028" applyNumberFormat="1" applyFont="1" applyFill="1" applyBorder="1" applyAlignment="1" applyProtection="1">
      <alignment horizontal="right" vertical="center"/>
    </xf>
    <xf numFmtId="184" fontId="152" fillId="0" borderId="0" xfId="1028" applyNumberFormat="1" applyFont="1" applyFill="1" applyBorder="1" applyAlignment="1" applyProtection="1">
      <alignment horizontal="right" vertical="center"/>
    </xf>
    <xf numFmtId="184" fontId="152" fillId="0" borderId="19" xfId="1028" applyNumberFormat="1" applyFont="1" applyFill="1" applyBorder="1" applyAlignment="1" applyProtection="1">
      <alignment horizontal="right" vertical="center"/>
    </xf>
    <xf numFmtId="181" fontId="159" fillId="0" borderId="0" xfId="1028" applyNumberFormat="1" applyFont="1" applyFill="1" applyBorder="1" applyAlignment="1" applyProtection="1">
      <alignment horizontal="right"/>
    </xf>
    <xf numFmtId="181" fontId="160" fillId="0" borderId="0" xfId="1028" applyNumberFormat="1" applyFont="1" applyFill="1" applyBorder="1" applyAlignment="1" applyProtection="1">
      <alignment horizontal="right"/>
    </xf>
    <xf numFmtId="184" fontId="160" fillId="0" borderId="0" xfId="1028" applyNumberFormat="1" applyFont="1" applyFill="1" applyBorder="1" applyAlignment="1" applyProtection="1">
      <alignment horizontal="right"/>
    </xf>
    <xf numFmtId="181" fontId="153" fillId="0" borderId="0" xfId="1028" applyNumberFormat="1" applyFont="1" applyFill="1" applyBorder="1" applyAlignment="1" applyProtection="1">
      <alignment horizontal="right"/>
    </xf>
    <xf numFmtId="181" fontId="152" fillId="0" borderId="0" xfId="1028" applyNumberFormat="1" applyFont="1" applyFill="1" applyBorder="1" applyAlignment="1" applyProtection="1">
      <alignment horizontal="right"/>
    </xf>
    <xf numFmtId="184" fontId="152" fillId="0" borderId="0" xfId="1028" applyNumberFormat="1" applyFont="1" applyFill="1" applyBorder="1" applyAlignment="1" applyProtection="1">
      <alignment horizontal="right"/>
    </xf>
    <xf numFmtId="0" fontId="173" fillId="50" borderId="0" xfId="1025" applyFont="1" applyFill="1" applyAlignment="1">
      <alignment horizontal="center"/>
    </xf>
    <xf numFmtId="0" fontId="173" fillId="50" borderId="0" xfId="740" applyFont="1" applyFill="1" applyBorder="1" applyAlignment="1" applyProtection="1">
      <alignment horizontal="center"/>
    </xf>
    <xf numFmtId="181" fontId="159" fillId="0" borderId="56" xfId="1028" applyNumberFormat="1" applyFont="1" applyFill="1" applyBorder="1" applyAlignment="1" applyProtection="1">
      <alignment horizontal="right"/>
    </xf>
    <xf numFmtId="181" fontId="153" fillId="0" borderId="56" xfId="1028" applyNumberFormat="1" applyFont="1" applyFill="1" applyBorder="1" applyAlignment="1" applyProtection="1">
      <alignment horizontal="right"/>
    </xf>
    <xf numFmtId="184" fontId="160" fillId="0" borderId="19" xfId="1028" applyNumberFormat="1" applyFont="1" applyFill="1" applyBorder="1" applyAlignment="1" applyProtection="1">
      <alignment horizontal="right"/>
    </xf>
    <xf numFmtId="184" fontId="152" fillId="0" borderId="19" xfId="1028" applyNumberFormat="1" applyFont="1" applyFill="1" applyBorder="1" applyAlignment="1" applyProtection="1">
      <alignment horizontal="right"/>
    </xf>
    <xf numFmtId="0" fontId="176" fillId="0" borderId="0" xfId="1028" applyFont="1" applyFill="1" applyBorder="1" applyAlignment="1" applyProtection="1">
      <alignment horizontal="left" vertical="center"/>
    </xf>
    <xf numFmtId="0" fontId="177" fillId="0" borderId="0" xfId="1028" applyFont="1" applyFill="1" applyBorder="1" applyAlignment="1" applyProtection="1">
      <alignment horizontal="left" vertical="center" indent="1"/>
    </xf>
    <xf numFmtId="0" fontId="157" fillId="0" borderId="0" xfId="899" applyFont="1" applyFill="1" applyBorder="1"/>
    <xf numFmtId="0" fontId="164" fillId="0" borderId="0" xfId="899" applyFont="1" applyFill="1" applyBorder="1"/>
    <xf numFmtId="0" fontId="177" fillId="0" borderId="19" xfId="1028" applyFont="1" applyFill="1" applyBorder="1" applyAlignment="1" applyProtection="1">
      <alignment horizontal="left" vertical="center" indent="1"/>
    </xf>
    <xf numFmtId="184" fontId="160" fillId="0" borderId="19" xfId="1784" applyNumberFormat="1" applyFont="1" applyFill="1" applyBorder="1" applyAlignment="1">
      <alignment horizontal="right" wrapText="1"/>
    </xf>
    <xf numFmtId="184" fontId="152" fillId="0" borderId="19" xfId="1784" applyNumberFormat="1" applyFont="1" applyFill="1" applyBorder="1" applyAlignment="1">
      <alignment horizontal="right" wrapText="1"/>
    </xf>
    <xf numFmtId="170" fontId="160" fillId="0" borderId="0" xfId="1784" applyNumberFormat="1" applyFont="1" applyFill="1" applyBorder="1" applyAlignment="1">
      <alignment horizontal="right" wrapText="1"/>
    </xf>
    <xf numFmtId="0" fontId="163" fillId="0" borderId="19" xfId="899" applyNumberFormat="1" applyFont="1" applyFill="1" applyBorder="1" applyAlignment="1"/>
    <xf numFmtId="0" fontId="120" fillId="0" borderId="0" xfId="740" applyFont="1" applyFill="1" applyBorder="1" applyAlignment="1" applyProtection="1">
      <alignment horizontal="right"/>
    </xf>
    <xf numFmtId="0" fontId="155" fillId="0" borderId="0" xfId="899" applyFont="1" applyFill="1" applyAlignment="1">
      <alignment horizontal="left" indent="7"/>
    </xf>
    <xf numFmtId="0" fontId="152" fillId="0" borderId="0" xfId="1031" applyFont="1"/>
    <xf numFmtId="0" fontId="152" fillId="0" borderId="0" xfId="0" applyFont="1" applyFill="1" applyBorder="1"/>
    <xf numFmtId="0" fontId="159" fillId="0" borderId="0" xfId="740" applyFont="1" applyFill="1" applyAlignment="1" applyProtection="1">
      <alignment horizontal="center"/>
    </xf>
    <xf numFmtId="0" fontId="159" fillId="0" borderId="0" xfId="740" applyFont="1" applyFill="1" applyAlignment="1" applyProtection="1">
      <alignment horizontal="right"/>
    </xf>
    <xf numFmtId="0" fontId="160" fillId="0" borderId="0" xfId="1031" applyFont="1"/>
    <xf numFmtId="0" fontId="158" fillId="0" borderId="0" xfId="740" applyFont="1" applyFill="1" applyAlignment="1" applyProtection="1">
      <alignment horizontal="center"/>
    </xf>
    <xf numFmtId="0" fontId="158" fillId="0" borderId="0" xfId="740" applyFont="1" applyFill="1" applyAlignment="1" applyProtection="1">
      <alignment horizontal="right"/>
    </xf>
    <xf numFmtId="0" fontId="157" fillId="0" borderId="0" xfId="1031" applyFont="1"/>
    <xf numFmtId="0" fontId="157" fillId="0" borderId="0" xfId="1031" applyFont="1" applyAlignment="1">
      <alignment horizontal="right"/>
    </xf>
    <xf numFmtId="170" fontId="157" fillId="0" borderId="0" xfId="1031" applyNumberFormat="1" applyFont="1" applyAlignment="1">
      <alignment horizontal="right"/>
    </xf>
    <xf numFmtId="0" fontId="156" fillId="0" borderId="0" xfId="740" applyFont="1" applyFill="1" applyAlignment="1" applyProtection="1"/>
    <xf numFmtId="0" fontId="156" fillId="0" borderId="0" xfId="899" applyFont="1" applyFill="1" applyAlignment="1">
      <alignment horizontal="left" indent="7"/>
    </xf>
    <xf numFmtId="0" fontId="153" fillId="0" borderId="46" xfId="1784" applyNumberFormat="1" applyFont="1" applyFill="1" applyBorder="1" applyAlignment="1">
      <alignment horizontal="left" wrapText="1" indent="1"/>
    </xf>
    <xf numFmtId="0" fontId="152" fillId="0" borderId="0" xfId="1784" applyNumberFormat="1" applyFont="1" applyFill="1" applyBorder="1" applyAlignment="1">
      <alignment horizontal="left" wrapText="1" indent="2"/>
    </xf>
    <xf numFmtId="0" fontId="156" fillId="0" borderId="0" xfId="1784" applyNumberFormat="1" applyFont="1" applyFill="1" applyBorder="1" applyAlignment="1">
      <alignment wrapText="1"/>
    </xf>
    <xf numFmtId="169" fontId="164" fillId="0" borderId="0" xfId="1075" applyNumberFormat="1" applyFont="1" applyAlignment="1">
      <alignment horizontal="right"/>
    </xf>
    <xf numFmtId="0" fontId="164" fillId="0" borderId="0" xfId="1031" applyFont="1"/>
    <xf numFmtId="0" fontId="153" fillId="50" borderId="68" xfId="1784" applyNumberFormat="1" applyFont="1" applyFill="1" applyBorder="1" applyAlignment="1">
      <alignment wrapText="1"/>
    </xf>
    <xf numFmtId="181" fontId="159" fillId="50" borderId="68" xfId="1784" applyNumberFormat="1" applyFont="1" applyFill="1" applyBorder="1" applyAlignment="1">
      <alignment horizontal="right" wrapText="1"/>
    </xf>
    <xf numFmtId="0" fontId="153" fillId="50" borderId="64" xfId="1784" applyNumberFormat="1" applyFont="1" applyFill="1" applyBorder="1" applyAlignment="1">
      <alignment wrapText="1"/>
    </xf>
    <xf numFmtId="10" fontId="159" fillId="50" borderId="64" xfId="1075" applyNumberFormat="1" applyFont="1" applyFill="1" applyBorder="1" applyAlignment="1">
      <alignment horizontal="right" wrapText="1"/>
    </xf>
    <xf numFmtId="0" fontId="153" fillId="0" borderId="66" xfId="1784" applyNumberFormat="1" applyFont="1" applyFill="1" applyBorder="1" applyAlignment="1">
      <alignment horizontal="left" wrapText="1" indent="1"/>
    </xf>
    <xf numFmtId="0" fontId="153" fillId="0" borderId="56" xfId="1784" applyNumberFormat="1" applyFont="1" applyFill="1" applyBorder="1" applyAlignment="1">
      <alignment horizontal="left" wrapText="1" indent="1"/>
    </xf>
    <xf numFmtId="0" fontId="120" fillId="0" borderId="0" xfId="740" applyFont="1" applyFill="1" applyBorder="1" applyAlignment="1" applyProtection="1">
      <alignment horizontal="center"/>
    </xf>
    <xf numFmtId="181" fontId="160" fillId="41" borderId="0" xfId="1784" applyNumberFormat="1" applyFont="1" applyFill="1" applyBorder="1" applyAlignment="1">
      <alignment horizontal="right" wrapText="1"/>
    </xf>
    <xf numFmtId="0" fontId="160" fillId="0" borderId="0" xfId="1031" applyFont="1" applyAlignment="1">
      <alignment horizontal="right"/>
    </xf>
    <xf numFmtId="0" fontId="156" fillId="0" borderId="0" xfId="740" applyFont="1" applyFill="1" applyBorder="1" applyAlignment="1" applyProtection="1"/>
    <xf numFmtId="0" fontId="152" fillId="0" borderId="0" xfId="899" applyFont="1" applyBorder="1" applyAlignment="1">
      <alignment horizontal="justify"/>
    </xf>
    <xf numFmtId="0" fontId="163" fillId="0" borderId="0" xfId="1031" applyFont="1" applyAlignment="1">
      <alignment horizontal="left" indent="1"/>
    </xf>
    <xf numFmtId="0" fontId="163" fillId="0" borderId="19" xfId="1031" applyFont="1" applyBorder="1" applyAlignment="1">
      <alignment horizontal="left"/>
    </xf>
    <xf numFmtId="182" fontId="160" fillId="41" borderId="19" xfId="1784" applyNumberFormat="1" applyFont="1" applyFill="1" applyBorder="1" applyAlignment="1">
      <alignment horizontal="right" wrapText="1"/>
    </xf>
    <xf numFmtId="0" fontId="153" fillId="0" borderId="19" xfId="1784" applyNumberFormat="1" applyFont="1" applyFill="1" applyBorder="1" applyAlignment="1">
      <alignment wrapText="1"/>
    </xf>
    <xf numFmtId="181" fontId="159" fillId="41" borderId="19" xfId="1784" applyNumberFormat="1" applyFont="1" applyFill="1" applyBorder="1" applyAlignment="1">
      <alignment horizontal="right" wrapText="1"/>
    </xf>
    <xf numFmtId="0" fontId="156" fillId="50" borderId="0" xfId="740" applyFont="1" applyFill="1" applyBorder="1" applyAlignment="1" applyProtection="1">
      <alignment horizontal="center"/>
    </xf>
    <xf numFmtId="0" fontId="156" fillId="55" borderId="69" xfId="740" applyNumberFormat="1" applyFont="1" applyFill="1" applyBorder="1" applyAlignment="1" applyProtection="1"/>
    <xf numFmtId="0" fontId="158" fillId="55" borderId="69" xfId="740" applyFont="1" applyFill="1" applyBorder="1" applyAlignment="1" applyProtection="1">
      <alignment horizontal="right"/>
    </xf>
    <xf numFmtId="0" fontId="163" fillId="50" borderId="69" xfId="1031" applyFont="1" applyFill="1" applyBorder="1" applyAlignment="1">
      <alignment horizontal="left"/>
    </xf>
    <xf numFmtId="184" fontId="160" fillId="50" borderId="69" xfId="1784" applyNumberFormat="1" applyFont="1" applyFill="1" applyBorder="1" applyAlignment="1">
      <alignment horizontal="right" wrapText="1"/>
    </xf>
    <xf numFmtId="0" fontId="156" fillId="0" borderId="0" xfId="899" applyFont="1" applyFill="1" applyBorder="1" applyAlignment="1">
      <alignment horizontal="left" indent="7"/>
    </xf>
    <xf numFmtId="182" fontId="159" fillId="0" borderId="46" xfId="1784" applyNumberFormat="1" applyFont="1" applyFill="1" applyBorder="1" applyAlignment="1">
      <alignment horizontal="right" wrapText="1"/>
    </xf>
    <xf numFmtId="171" fontId="160" fillId="0" borderId="63" xfId="1784" applyNumberFormat="1" applyFont="1" applyFill="1" applyBorder="1" applyAlignment="1">
      <alignment horizontal="right" wrapText="1"/>
    </xf>
    <xf numFmtId="182" fontId="159" fillId="0" borderId="59" xfId="1784" applyNumberFormat="1" applyFont="1" applyFill="1" applyBorder="1" applyAlignment="1">
      <alignment horizontal="right" wrapText="1"/>
    </xf>
    <xf numFmtId="182" fontId="160" fillId="0" borderId="63" xfId="1784" applyNumberFormat="1" applyFont="1" applyFill="1" applyBorder="1" applyAlignment="1">
      <alignment horizontal="right" wrapText="1"/>
    </xf>
    <xf numFmtId="182" fontId="159" fillId="0" borderId="0" xfId="1784" applyNumberFormat="1" applyFont="1" applyFill="1" applyBorder="1" applyAlignment="1">
      <alignment horizontal="right" wrapText="1"/>
    </xf>
    <xf numFmtId="182" fontId="159" fillId="0" borderId="70" xfId="1784" applyNumberFormat="1" applyFont="1" applyFill="1" applyBorder="1" applyAlignment="1">
      <alignment horizontal="right" wrapText="1"/>
    </xf>
    <xf numFmtId="0" fontId="124" fillId="0" borderId="0" xfId="740" applyFont="1" applyFill="1" applyBorder="1" applyAlignment="1" applyProtection="1">
      <alignment horizontal="right"/>
    </xf>
    <xf numFmtId="0" fontId="168" fillId="0" borderId="0" xfId="1031" applyFont="1"/>
    <xf numFmtId="0" fontId="165" fillId="0" borderId="0" xfId="740" applyFont="1" applyFill="1" applyBorder="1" applyAlignment="1" applyProtection="1">
      <alignment horizontal="right"/>
    </xf>
    <xf numFmtId="182" fontId="159" fillId="0" borderId="0" xfId="1100" applyNumberFormat="1" applyFont="1" applyFill="1" applyBorder="1" applyAlignment="1">
      <alignment horizontal="right"/>
    </xf>
    <xf numFmtId="182" fontId="160" fillId="0" borderId="0" xfId="1100" applyNumberFormat="1" applyFont="1" applyFill="1" applyBorder="1" applyAlignment="1">
      <alignment horizontal="right"/>
    </xf>
    <xf numFmtId="182" fontId="159" fillId="0" borderId="0" xfId="1031" applyNumberFormat="1" applyFont="1" applyAlignment="1">
      <alignment horizontal="right"/>
    </xf>
    <xf numFmtId="182" fontId="160" fillId="0" borderId="63" xfId="1100" applyNumberFormat="1" applyFont="1" applyFill="1" applyBorder="1" applyAlignment="1">
      <alignment horizontal="right"/>
    </xf>
    <xf numFmtId="170" fontId="160" fillId="0" borderId="0" xfId="899" applyNumberFormat="1" applyFont="1" applyFill="1" applyBorder="1" applyAlignment="1">
      <alignment horizontal="right"/>
    </xf>
    <xf numFmtId="181" fontId="160" fillId="0" borderId="63" xfId="899" applyNumberFormat="1" applyFont="1" applyFill="1" applyBorder="1" applyAlignment="1">
      <alignment horizontal="right"/>
    </xf>
    <xf numFmtId="0" fontId="159" fillId="0" borderId="0" xfId="740" quotePrefix="1" applyFont="1" applyFill="1" applyAlignment="1" applyProtection="1">
      <alignment horizontal="right"/>
    </xf>
    <xf numFmtId="181" fontId="159" fillId="0" borderId="0" xfId="1784" applyNumberFormat="1" applyFont="1" applyFill="1" applyBorder="1" applyAlignment="1">
      <alignment vertical="center"/>
    </xf>
    <xf numFmtId="181" fontId="160" fillId="0" borderId="0" xfId="1784" applyNumberFormat="1" applyFont="1" applyFill="1" applyBorder="1" applyAlignment="1">
      <alignment vertical="center"/>
    </xf>
    <xf numFmtId="181" fontId="159" fillId="0" borderId="71" xfId="1784" applyNumberFormat="1" applyFont="1" applyFill="1" applyBorder="1" applyAlignment="1">
      <alignment vertical="center"/>
    </xf>
    <xf numFmtId="168" fontId="159" fillId="0" borderId="72" xfId="1784" applyFont="1" applyFill="1" applyBorder="1" applyAlignment="1">
      <alignment horizontal="right" vertical="center"/>
    </xf>
    <xf numFmtId="10" fontId="159" fillId="0" borderId="72" xfId="1075" applyNumberFormat="1" applyFont="1" applyFill="1" applyBorder="1" applyAlignment="1">
      <alignment horizontal="right" vertical="center"/>
    </xf>
    <xf numFmtId="168" fontId="160" fillId="0" borderId="72" xfId="1784" applyFont="1" applyFill="1" applyBorder="1" applyAlignment="1">
      <alignment horizontal="right" vertical="center"/>
    </xf>
    <xf numFmtId="10" fontId="160" fillId="0" borderId="72" xfId="1075" applyNumberFormat="1" applyFont="1" applyFill="1" applyBorder="1" applyAlignment="1">
      <alignment horizontal="right" vertical="center"/>
    </xf>
    <xf numFmtId="168" fontId="159" fillId="0" borderId="73" xfId="1784" applyFont="1" applyFill="1" applyBorder="1" applyAlignment="1">
      <alignment horizontal="right" vertical="center"/>
    </xf>
    <xf numFmtId="10" fontId="159" fillId="0" borderId="73" xfId="1075" applyNumberFormat="1" applyFont="1" applyFill="1" applyBorder="1" applyAlignment="1">
      <alignment horizontal="right" vertical="center"/>
    </xf>
    <xf numFmtId="181" fontId="153" fillId="50" borderId="68" xfId="1784" applyNumberFormat="1" applyFont="1" applyFill="1" applyBorder="1" applyAlignment="1">
      <alignment horizontal="right" wrapText="1"/>
    </xf>
    <xf numFmtId="0" fontId="164" fillId="0" borderId="0" xfId="1031" applyFont="1" applyAlignment="1">
      <alignment horizontal="right"/>
    </xf>
    <xf numFmtId="10" fontId="153" fillId="50" borderId="64" xfId="1075" applyNumberFormat="1" applyFont="1" applyFill="1" applyBorder="1" applyAlignment="1">
      <alignment horizontal="right" wrapText="1"/>
    </xf>
    <xf numFmtId="181" fontId="152" fillId="41" borderId="0" xfId="1784" applyNumberFormat="1" applyFont="1" applyFill="1" applyBorder="1" applyAlignment="1">
      <alignment horizontal="right" wrapText="1"/>
    </xf>
    <xf numFmtId="181" fontId="153" fillId="41" borderId="19" xfId="1784" applyNumberFormat="1" applyFont="1" applyFill="1" applyBorder="1" applyAlignment="1">
      <alignment horizontal="right" wrapText="1"/>
    </xf>
    <xf numFmtId="0" fontId="152" fillId="0" borderId="0" xfId="1031" applyFont="1" applyAlignment="1">
      <alignment horizontal="right"/>
    </xf>
    <xf numFmtId="0" fontId="156" fillId="55" borderId="69" xfId="740" applyFont="1" applyFill="1" applyBorder="1" applyAlignment="1" applyProtection="1">
      <alignment horizontal="right"/>
    </xf>
    <xf numFmtId="184" fontId="152" fillId="50" borderId="69" xfId="1784" applyNumberFormat="1" applyFont="1" applyFill="1" applyBorder="1" applyAlignment="1">
      <alignment horizontal="right" wrapText="1"/>
    </xf>
    <xf numFmtId="182" fontId="152" fillId="41" borderId="19" xfId="1784" applyNumberFormat="1" applyFont="1" applyFill="1" applyBorder="1" applyAlignment="1">
      <alignment horizontal="right" wrapText="1"/>
    </xf>
    <xf numFmtId="0" fontId="156" fillId="0" borderId="0" xfId="740" applyFont="1" applyFill="1" applyAlignment="1" applyProtection="1">
      <alignment horizontal="right"/>
    </xf>
    <xf numFmtId="182" fontId="152" fillId="0" borderId="63" xfId="1784" applyNumberFormat="1" applyFont="1" applyFill="1" applyBorder="1" applyAlignment="1">
      <alignment horizontal="right" wrapText="1"/>
    </xf>
    <xf numFmtId="17" fontId="120" fillId="0" borderId="0" xfId="740" applyNumberFormat="1" applyFont="1" applyFill="1" applyBorder="1" applyAlignment="1" applyProtection="1">
      <alignment horizontal="center"/>
    </xf>
    <xf numFmtId="17" fontId="120" fillId="0" borderId="0" xfId="740" applyNumberFormat="1" applyFont="1" applyFill="1" applyBorder="1" applyAlignment="1" applyProtection="1">
      <alignment horizontal="right"/>
    </xf>
    <xf numFmtId="181" fontId="159" fillId="41" borderId="0" xfId="1784" applyNumberFormat="1" applyFont="1" applyFill="1" applyBorder="1" applyAlignment="1">
      <alignment horizontal="right" wrapText="1"/>
    </xf>
    <xf numFmtId="0" fontId="164" fillId="41" borderId="0" xfId="899" applyFont="1" applyFill="1" applyBorder="1"/>
    <xf numFmtId="181" fontId="157" fillId="41" borderId="0" xfId="899" applyNumberFormat="1" applyFont="1" applyFill="1" applyBorder="1"/>
    <xf numFmtId="181" fontId="160" fillId="41" borderId="66" xfId="1784" applyNumberFormat="1" applyFont="1" applyFill="1" applyBorder="1" applyAlignment="1">
      <alignment horizontal="right" wrapText="1"/>
    </xf>
    <xf numFmtId="181" fontId="160" fillId="0" borderId="66" xfId="1784" applyNumberFormat="1" applyFont="1" applyFill="1" applyBorder="1" applyAlignment="1">
      <alignment horizontal="right" wrapText="1"/>
    </xf>
    <xf numFmtId="181" fontId="160" fillId="0" borderId="63" xfId="1784" applyNumberFormat="1" applyFont="1" applyFill="1" applyBorder="1" applyAlignment="1">
      <alignment horizontal="right" wrapText="1"/>
    </xf>
    <xf numFmtId="0" fontId="152" fillId="0" borderId="0" xfId="899" applyNumberFormat="1" applyFont="1" applyFill="1" applyAlignment="1">
      <alignment horizontal="justify" wrapText="1"/>
    </xf>
    <xf numFmtId="0" fontId="153" fillId="0" borderId="0" xfId="0" applyFont="1" applyFill="1" applyBorder="1" applyAlignment="1">
      <alignment horizontal="left" indent="1"/>
    </xf>
    <xf numFmtId="0" fontId="168" fillId="0" borderId="0" xfId="1031" applyFont="1" applyAlignment="1">
      <alignment wrapText="1"/>
    </xf>
    <xf numFmtId="0" fontId="152" fillId="0" borderId="0" xfId="0" applyFont="1" applyFill="1" applyBorder="1" applyAlignment="1">
      <alignment horizontal="left" vertical="center"/>
    </xf>
    <xf numFmtId="0" fontId="163" fillId="0" borderId="0" xfId="0" applyFont="1" applyFill="1" applyBorder="1" applyAlignment="1">
      <alignment horizontal="left" indent="2"/>
    </xf>
    <xf numFmtId="183" fontId="160" fillId="0" borderId="0" xfId="1784" applyNumberFormat="1" applyFont="1" applyFill="1" applyBorder="1" applyAlignment="1">
      <alignment horizontal="right" wrapText="1"/>
    </xf>
    <xf numFmtId="0" fontId="160" fillId="0" borderId="0" xfId="899" applyFont="1" applyFill="1" applyBorder="1"/>
    <xf numFmtId="0" fontId="160" fillId="0" borderId="0" xfId="899" applyFont="1" applyFill="1" applyBorder="1" applyAlignment="1">
      <alignment horizontal="right"/>
    </xf>
    <xf numFmtId="0" fontId="153" fillId="0" borderId="62" xfId="0" applyFont="1" applyFill="1" applyBorder="1"/>
    <xf numFmtId="183" fontId="160" fillId="0" borderId="62" xfId="1784" applyNumberFormat="1" applyFont="1" applyFill="1" applyBorder="1" applyAlignment="1">
      <alignment horizontal="right" wrapText="1"/>
    </xf>
    <xf numFmtId="0" fontId="163" fillId="0" borderId="62" xfId="1784" applyNumberFormat="1" applyFont="1" applyFill="1" applyBorder="1" applyAlignment="1">
      <alignment wrapText="1"/>
    </xf>
    <xf numFmtId="182" fontId="160" fillId="0" borderId="62" xfId="1784" applyNumberFormat="1" applyFont="1" applyFill="1" applyBorder="1" applyAlignment="1">
      <alignment horizontal="right" wrapText="1"/>
    </xf>
    <xf numFmtId="0" fontId="163" fillId="0" borderId="63" xfId="1784" applyNumberFormat="1" applyFont="1" applyFill="1" applyBorder="1" applyAlignment="1">
      <alignment wrapText="1"/>
    </xf>
    <xf numFmtId="183" fontId="152" fillId="0" borderId="0" xfId="1784" applyNumberFormat="1" applyFont="1" applyFill="1" applyBorder="1" applyAlignment="1">
      <alignment horizontal="right" wrapText="1"/>
    </xf>
    <xf numFmtId="182" fontId="152" fillId="0" borderId="62" xfId="1784" applyNumberFormat="1" applyFont="1" applyFill="1" applyBorder="1" applyAlignment="1">
      <alignment horizontal="right" wrapText="1"/>
    </xf>
    <xf numFmtId="0" fontId="158" fillId="0" borderId="0" xfId="740" applyFont="1" applyFill="1" applyBorder="1" applyAlignment="1" applyProtection="1">
      <alignment horizontal="center" wrapText="1"/>
    </xf>
    <xf numFmtId="183" fontId="159" fillId="0" borderId="0" xfId="1784" applyNumberFormat="1" applyFont="1" applyFill="1" applyBorder="1" applyAlignment="1">
      <alignment horizontal="right" vertical="center" wrapText="1"/>
    </xf>
    <xf numFmtId="185" fontId="160" fillId="0" borderId="0" xfId="1784" applyNumberFormat="1" applyFont="1" applyFill="1" applyBorder="1" applyAlignment="1">
      <alignment horizontal="right" vertical="center" wrapText="1"/>
    </xf>
    <xf numFmtId="0" fontId="155" fillId="0" borderId="0" xfId="899" applyFont="1" applyFill="1" applyBorder="1" applyAlignment="1">
      <alignment horizontal="left" indent="7"/>
    </xf>
    <xf numFmtId="185" fontId="160" fillId="0" borderId="63" xfId="1784" applyNumberFormat="1" applyFont="1" applyFill="1" applyBorder="1" applyAlignment="1">
      <alignment horizontal="right" vertical="center" wrapText="1"/>
    </xf>
    <xf numFmtId="170" fontId="159" fillId="0" borderId="0" xfId="1784" applyNumberFormat="1" applyFont="1" applyFill="1" applyBorder="1" applyAlignment="1">
      <alignment horizontal="right" wrapText="1"/>
    </xf>
    <xf numFmtId="0" fontId="159" fillId="0" borderId="0" xfId="899" applyFont="1" applyFill="1" applyBorder="1" applyAlignment="1">
      <alignment horizontal="right"/>
    </xf>
    <xf numFmtId="0" fontId="120" fillId="50" borderId="0" xfId="1025" applyFont="1" applyFill="1" applyAlignment="1">
      <alignment horizontal="center"/>
    </xf>
    <xf numFmtId="170" fontId="160" fillId="0" borderId="66" xfId="1784" applyNumberFormat="1" applyFont="1" applyFill="1" applyBorder="1" applyAlignment="1">
      <alignment horizontal="right" wrapText="1"/>
    </xf>
    <xf numFmtId="0" fontId="160" fillId="0" borderId="63" xfId="899" applyFont="1" applyFill="1" applyBorder="1" applyAlignment="1">
      <alignment horizontal="right"/>
    </xf>
    <xf numFmtId="233" fontId="160" fillId="41" borderId="0" xfId="1784" applyNumberFormat="1" applyFont="1" applyFill="1" applyBorder="1" applyAlignment="1">
      <alignment horizontal="right" wrapText="1"/>
    </xf>
    <xf numFmtId="181" fontId="160" fillId="41" borderId="63" xfId="1784" applyNumberFormat="1" applyFont="1" applyFill="1" applyBorder="1" applyAlignment="1">
      <alignment horizontal="right" wrapText="1"/>
    </xf>
    <xf numFmtId="17" fontId="120" fillId="0" borderId="0" xfId="740" applyNumberFormat="1" applyFont="1" applyFill="1" applyAlignment="1" applyProtection="1">
      <alignment horizontal="right"/>
    </xf>
    <xf numFmtId="181" fontId="159" fillId="41" borderId="64" xfId="1784" applyNumberFormat="1" applyFont="1" applyFill="1" applyBorder="1" applyAlignment="1">
      <alignment horizontal="right" wrapText="1"/>
    </xf>
    <xf numFmtId="0" fontId="152" fillId="0" borderId="0" xfId="899" applyFont="1" applyFill="1" applyBorder="1" applyAlignment="1">
      <alignment horizontal="right"/>
    </xf>
    <xf numFmtId="183" fontId="152" fillId="0" borderId="62" xfId="1784" applyNumberFormat="1" applyFont="1" applyFill="1" applyBorder="1" applyAlignment="1">
      <alignment horizontal="right" wrapText="1"/>
    </xf>
    <xf numFmtId="0" fontId="16" fillId="50" borderId="0" xfId="855" applyFont="1" applyFill="1"/>
    <xf numFmtId="0" fontId="3" fillId="50" borderId="0" xfId="855" applyFill="1"/>
    <xf numFmtId="0" fontId="2" fillId="50" borderId="74" xfId="3" applyFont="1" applyFill="1" applyBorder="1" applyAlignment="1">
      <alignment horizontal="center"/>
    </xf>
    <xf numFmtId="0" fontId="0" fillId="50" borderId="75" xfId="0" applyFill="1" applyBorder="1" applyAlignment="1">
      <alignment horizontal="center"/>
    </xf>
    <xf numFmtId="0" fontId="0" fillId="50" borderId="0" xfId="0" applyFill="1"/>
    <xf numFmtId="0" fontId="0" fillId="50" borderId="76" xfId="0" applyFill="1" applyBorder="1" applyAlignment="1">
      <alignment horizontal="center"/>
    </xf>
    <xf numFmtId="0" fontId="3" fillId="50" borderId="77" xfId="855" applyFill="1" applyBorder="1" applyAlignment="1">
      <alignment horizontal="center"/>
    </xf>
    <xf numFmtId="0" fontId="3" fillId="50" borderId="0" xfId="899" applyFill="1"/>
    <xf numFmtId="0" fontId="3" fillId="50" borderId="76" xfId="0" applyFont="1" applyFill="1" applyBorder="1" applyAlignment="1">
      <alignment horizontal="center"/>
    </xf>
    <xf numFmtId="0" fontId="3" fillId="50" borderId="0" xfId="0" applyFont="1" applyFill="1" applyBorder="1" applyAlignment="1">
      <alignment horizontal="center"/>
    </xf>
    <xf numFmtId="0" fontId="3" fillId="50" borderId="75" xfId="855" applyFill="1" applyBorder="1" applyAlignment="1">
      <alignment horizontal="center"/>
    </xf>
    <xf numFmtId="0" fontId="3" fillId="50" borderId="0" xfId="855" applyFill="1" applyBorder="1" applyAlignment="1">
      <alignment horizontal="center"/>
    </xf>
    <xf numFmtId="0" fontId="0" fillId="50" borderId="0" xfId="0" applyFill="1" applyBorder="1" applyAlignment="1">
      <alignment horizontal="center"/>
    </xf>
    <xf numFmtId="0" fontId="0" fillId="50" borderId="77" xfId="0" applyFill="1" applyBorder="1" applyAlignment="1">
      <alignment horizontal="center"/>
    </xf>
    <xf numFmtId="0" fontId="16" fillId="50" borderId="77" xfId="0" applyFont="1" applyFill="1" applyBorder="1" applyAlignment="1">
      <alignment horizontal="center"/>
    </xf>
    <xf numFmtId="0" fontId="16" fillId="50" borderId="75" xfId="0" applyFont="1" applyFill="1" applyBorder="1" applyAlignment="1">
      <alignment horizontal="center"/>
    </xf>
    <xf numFmtId="0" fontId="0" fillId="50" borderId="78" xfId="0" applyFill="1" applyBorder="1" applyAlignment="1">
      <alignment horizontal="center"/>
    </xf>
    <xf numFmtId="0" fontId="15" fillId="50" borderId="79" xfId="0" applyFont="1" applyFill="1" applyBorder="1" applyAlignment="1">
      <alignment horizontal="left"/>
    </xf>
    <xf numFmtId="0" fontId="3" fillId="55" borderId="49" xfId="1033" applyFill="1" applyBorder="1"/>
    <xf numFmtId="0" fontId="3" fillId="55" borderId="0" xfId="1033" applyFill="1" applyBorder="1" applyAlignment="1">
      <alignment horizontal="center"/>
    </xf>
    <xf numFmtId="0" fontId="45" fillId="55" borderId="16" xfId="1033" applyFont="1" applyFill="1" applyBorder="1" applyAlignment="1">
      <alignment horizontal="center"/>
    </xf>
    <xf numFmtId="0" fontId="3" fillId="55" borderId="52" xfId="1033" applyFill="1" applyBorder="1" applyAlignment="1">
      <alignment horizontal="center"/>
    </xf>
    <xf numFmtId="17" fontId="3" fillId="55" borderId="0" xfId="1033" quotePrefix="1" applyNumberFormat="1" applyFill="1" applyBorder="1" applyAlignment="1">
      <alignment horizontal="center"/>
    </xf>
    <xf numFmtId="17" fontId="45" fillId="55" borderId="16" xfId="1033" quotePrefix="1" applyNumberFormat="1" applyFont="1" applyFill="1" applyBorder="1" applyAlignment="1">
      <alignment horizontal="center"/>
    </xf>
    <xf numFmtId="17" fontId="3" fillId="55" borderId="52" xfId="1033" quotePrefix="1" applyNumberFormat="1" applyFill="1" applyBorder="1" applyAlignment="1">
      <alignment horizontal="center"/>
    </xf>
    <xf numFmtId="0" fontId="3" fillId="55" borderId="50" xfId="1033" applyFill="1" applyBorder="1"/>
    <xf numFmtId="0" fontId="3" fillId="55" borderId="34" xfId="1033" quotePrefix="1" applyFill="1" applyBorder="1" applyAlignment="1">
      <alignment horizontal="center"/>
    </xf>
    <xf numFmtId="0" fontId="45" fillId="55" borderId="80" xfId="1033" quotePrefix="1" applyFont="1" applyFill="1" applyBorder="1" applyAlignment="1">
      <alignment horizontal="center"/>
    </xf>
    <xf numFmtId="0" fontId="3" fillId="55" borderId="53" xfId="1033" quotePrefix="1" applyFill="1" applyBorder="1" applyAlignment="1">
      <alignment horizontal="center"/>
    </xf>
    <xf numFmtId="0" fontId="3" fillId="55" borderId="48" xfId="1033" applyFill="1" applyBorder="1"/>
    <xf numFmtId="0" fontId="16" fillId="55" borderId="42" xfId="862" applyFont="1" applyFill="1" applyBorder="1" applyAlignment="1">
      <alignment horizontal="center"/>
    </xf>
    <xf numFmtId="0" fontId="48" fillId="55" borderId="81" xfId="862" applyFont="1" applyFill="1" applyBorder="1" applyAlignment="1">
      <alignment horizontal="center"/>
    </xf>
    <xf numFmtId="0" fontId="16" fillId="55" borderId="51" xfId="862" applyFont="1" applyFill="1" applyBorder="1" applyAlignment="1">
      <alignment horizontal="center"/>
    </xf>
    <xf numFmtId="0" fontId="16" fillId="55" borderId="34" xfId="862" applyFont="1" applyFill="1" applyBorder="1" applyAlignment="1">
      <alignment horizontal="center"/>
    </xf>
    <xf numFmtId="0" fontId="48" fillId="55" borderId="80" xfId="862" applyFont="1" applyFill="1" applyBorder="1" applyAlignment="1">
      <alignment horizontal="center"/>
    </xf>
    <xf numFmtId="0" fontId="16" fillId="55" borderId="53" xfId="862" applyFont="1" applyFill="1" applyBorder="1" applyAlignment="1">
      <alignment horizontal="center"/>
    </xf>
    <xf numFmtId="0" fontId="16" fillId="55" borderId="0" xfId="855" applyFont="1" applyFill="1"/>
    <xf numFmtId="0" fontId="3" fillId="55" borderId="42" xfId="862" applyFill="1" applyBorder="1" applyAlignment="1">
      <alignment horizontal="center"/>
    </xf>
    <xf numFmtId="0" fontId="45" fillId="55" borderId="81" xfId="862" applyFont="1" applyFill="1" applyBorder="1" applyAlignment="1">
      <alignment horizontal="center"/>
    </xf>
    <xf numFmtId="0" fontId="3" fillId="55" borderId="51" xfId="862" applyFill="1" applyBorder="1" applyAlignment="1">
      <alignment horizontal="center"/>
    </xf>
    <xf numFmtId="0" fontId="3" fillId="55" borderId="0" xfId="862" applyFill="1" applyBorder="1" applyAlignment="1">
      <alignment horizontal="center"/>
    </xf>
    <xf numFmtId="0" fontId="45" fillId="55" borderId="16" xfId="862" applyFont="1" applyFill="1" applyBorder="1" applyAlignment="1">
      <alignment horizontal="center"/>
    </xf>
    <xf numFmtId="0" fontId="3" fillId="55" borderId="52" xfId="862" applyFill="1" applyBorder="1" applyAlignment="1">
      <alignment horizontal="center"/>
    </xf>
    <xf numFmtId="0" fontId="3" fillId="55" borderId="34" xfId="862" applyFill="1" applyBorder="1" applyAlignment="1">
      <alignment horizontal="center"/>
    </xf>
    <xf numFmtId="0" fontId="45" fillId="55" borderId="80" xfId="862" applyFont="1" applyFill="1" applyBorder="1" applyAlignment="1">
      <alignment horizontal="center"/>
    </xf>
    <xf numFmtId="0" fontId="3" fillId="55" borderId="53" xfId="862" applyFill="1" applyBorder="1" applyAlignment="1">
      <alignment horizontal="center"/>
    </xf>
    <xf numFmtId="0" fontId="16" fillId="56" borderId="48" xfId="855" applyFont="1" applyFill="1" applyBorder="1"/>
    <xf numFmtId="0" fontId="22" fillId="56" borderId="49" xfId="740" applyFont="1" applyFill="1" applyBorder="1" applyAlignment="1" applyProtection="1"/>
    <xf numFmtId="0" fontId="16" fillId="56" borderId="49" xfId="855" applyFont="1" applyFill="1" applyBorder="1"/>
    <xf numFmtId="0" fontId="16" fillId="56" borderId="50" xfId="855" applyFont="1" applyFill="1" applyBorder="1"/>
    <xf numFmtId="0" fontId="50" fillId="56" borderId="34" xfId="855" applyFont="1" applyFill="1" applyBorder="1" applyAlignment="1">
      <alignment horizontal="center"/>
    </xf>
    <xf numFmtId="0" fontId="16" fillId="56" borderId="51" xfId="855" applyFont="1" applyFill="1" applyBorder="1"/>
    <xf numFmtId="0" fontId="16" fillId="56" borderId="52" xfId="855" applyFont="1" applyFill="1" applyBorder="1"/>
    <xf numFmtId="0" fontId="16" fillId="56" borderId="53" xfId="855" applyFont="1" applyFill="1" applyBorder="1"/>
    <xf numFmtId="0" fontId="16" fillId="56" borderId="42" xfId="855" applyFont="1" applyFill="1" applyBorder="1"/>
    <xf numFmtId="0" fontId="49" fillId="56" borderId="0" xfId="3" applyFont="1" applyFill="1" applyBorder="1" applyAlignment="1">
      <alignment horizontal="center"/>
    </xf>
    <xf numFmtId="0" fontId="16" fillId="56" borderId="0" xfId="855" applyFont="1" applyFill="1" applyBorder="1"/>
    <xf numFmtId="0" fontId="3" fillId="55" borderId="42" xfId="1033" applyFill="1" applyBorder="1" applyAlignment="1">
      <alignment horizontal="center"/>
    </xf>
    <xf numFmtId="0" fontId="45" fillId="55" borderId="81" xfId="1033" applyFont="1" applyFill="1" applyBorder="1" applyAlignment="1">
      <alignment horizontal="center"/>
    </xf>
    <xf numFmtId="0" fontId="3" fillId="55" borderId="51" xfId="1033" applyFill="1" applyBorder="1" applyAlignment="1">
      <alignment horizontal="center"/>
    </xf>
    <xf numFmtId="0" fontId="16" fillId="56" borderId="34" xfId="855" applyFont="1" applyFill="1" applyBorder="1"/>
    <xf numFmtId="0" fontId="153" fillId="0" borderId="9" xfId="899" applyNumberFormat="1" applyFont="1" applyFill="1" applyBorder="1" applyAlignment="1"/>
    <xf numFmtId="181" fontId="159" fillId="0" borderId="9" xfId="899" applyNumberFormat="1" applyFont="1" applyFill="1" applyBorder="1" applyAlignment="1">
      <alignment horizontal="right"/>
    </xf>
    <xf numFmtId="179" fontId="159" fillId="0" borderId="9" xfId="899" applyNumberFormat="1" applyFont="1" applyFill="1" applyBorder="1" applyAlignment="1">
      <alignment horizontal="right"/>
    </xf>
    <xf numFmtId="179" fontId="153" fillId="0" borderId="9" xfId="899" applyNumberFormat="1" applyFont="1" applyFill="1" applyBorder="1" applyAlignment="1">
      <alignment horizontal="right"/>
    </xf>
    <xf numFmtId="10" fontId="160" fillId="0" borderId="0" xfId="1075" applyNumberFormat="1" applyFont="1" applyFill="1" applyBorder="1" applyAlignment="1">
      <alignment horizontal="right"/>
    </xf>
    <xf numFmtId="10" fontId="152" fillId="0" borderId="0" xfId="1075" applyNumberFormat="1" applyFont="1" applyFill="1" applyBorder="1" applyAlignment="1">
      <alignment horizontal="right"/>
    </xf>
    <xf numFmtId="179" fontId="160" fillId="0" borderId="19" xfId="899" applyNumberFormat="1" applyFont="1" applyFill="1" applyBorder="1" applyAlignment="1">
      <alignment horizontal="right"/>
    </xf>
    <xf numFmtId="179" fontId="152" fillId="0" borderId="19" xfId="899" applyNumberFormat="1" applyFont="1" applyFill="1" applyBorder="1" applyAlignment="1">
      <alignment horizontal="right"/>
    </xf>
    <xf numFmtId="181" fontId="159" fillId="0" borderId="69" xfId="1784" applyNumberFormat="1" applyFont="1" applyFill="1" applyBorder="1" applyAlignment="1">
      <alignment horizontal="right" wrapText="1"/>
    </xf>
    <xf numFmtId="181" fontId="159" fillId="0" borderId="47" xfId="1784" applyNumberFormat="1" applyFont="1" applyFill="1" applyBorder="1" applyAlignment="1">
      <alignment horizontal="right" wrapText="1"/>
    </xf>
    <xf numFmtId="0" fontId="122" fillId="57" borderId="0" xfId="899" applyFont="1" applyFill="1" applyBorder="1"/>
    <xf numFmtId="166" fontId="122" fillId="57" borderId="0" xfId="899" applyNumberFormat="1" applyFont="1" applyFill="1" applyBorder="1" applyAlignment="1">
      <alignment horizontal="right"/>
    </xf>
    <xf numFmtId="0" fontId="122" fillId="57" borderId="0" xfId="899" applyFont="1" applyFill="1" applyBorder="1" applyAlignment="1">
      <alignment horizontal="right"/>
    </xf>
    <xf numFmtId="181" fontId="122" fillId="57" borderId="0" xfId="899" applyNumberFormat="1" applyFont="1" applyFill="1" applyBorder="1"/>
    <xf numFmtId="0" fontId="153" fillId="41" borderId="65" xfId="1028" applyFont="1" applyFill="1" applyBorder="1" applyAlignment="1" applyProtection="1">
      <alignment horizontal="left" vertical="center"/>
    </xf>
    <xf numFmtId="181" fontId="159" fillId="41" borderId="65" xfId="1815" applyNumberFormat="1" applyFont="1" applyFill="1" applyBorder="1" applyAlignment="1">
      <alignment horizontal="right"/>
    </xf>
    <xf numFmtId="181" fontId="153" fillId="41" borderId="65" xfId="1815" applyNumberFormat="1" applyFont="1" applyFill="1" applyBorder="1" applyAlignment="1">
      <alignment horizontal="right"/>
    </xf>
    <xf numFmtId="0" fontId="163" fillId="41" borderId="63" xfId="1028" applyFont="1" applyFill="1" applyBorder="1" applyAlignment="1" applyProtection="1">
      <alignment horizontal="left" vertical="center"/>
    </xf>
    <xf numFmtId="182" fontId="160" fillId="41" borderId="63" xfId="1815" applyNumberFormat="1" applyFont="1" applyFill="1" applyBorder="1"/>
    <xf numFmtId="182" fontId="152" fillId="41" borderId="63" xfId="1815" applyNumberFormat="1" applyFont="1" applyFill="1" applyBorder="1"/>
    <xf numFmtId="0" fontId="170" fillId="0" borderId="82" xfId="1028" applyFont="1" applyFill="1" applyBorder="1" applyAlignment="1" applyProtection="1">
      <alignment horizontal="left" vertical="center"/>
    </xf>
    <xf numFmtId="179" fontId="167" fillId="0" borderId="82" xfId="1815" applyNumberFormat="1" applyFont="1" applyFill="1" applyBorder="1" applyAlignment="1">
      <alignment vertical="center"/>
    </xf>
    <xf numFmtId="179" fontId="170" fillId="0" borderId="82" xfId="1815" applyNumberFormat="1" applyFont="1" applyFill="1" applyBorder="1" applyAlignment="1">
      <alignment vertical="center"/>
    </xf>
    <xf numFmtId="0" fontId="169" fillId="0" borderId="63" xfId="1028" applyNumberFormat="1" applyFont="1" applyFill="1" applyBorder="1" applyAlignment="1" applyProtection="1">
      <alignment horizontal="left" vertical="center" indent="1"/>
    </xf>
    <xf numFmtId="179" fontId="166" fillId="0" borderId="63" xfId="1815" applyNumberFormat="1" applyFont="1" applyFill="1" applyBorder="1" applyAlignment="1">
      <alignment vertical="center"/>
    </xf>
    <xf numFmtId="179" fontId="169" fillId="0" borderId="63" xfId="1815" applyNumberFormat="1" applyFont="1" applyFill="1" applyBorder="1" applyAlignment="1">
      <alignment vertical="center"/>
    </xf>
    <xf numFmtId="0" fontId="170" fillId="41" borderId="65" xfId="1028" applyFont="1" applyFill="1" applyBorder="1" applyAlignment="1" applyProtection="1">
      <alignment horizontal="left" vertical="center"/>
    </xf>
    <xf numFmtId="181" fontId="159" fillId="41" borderId="65" xfId="1815" applyNumberFormat="1" applyFont="1" applyFill="1" applyBorder="1" applyAlignment="1">
      <alignment horizontal="right" vertical="center"/>
    </xf>
    <xf numFmtId="181" fontId="153" fillId="41" borderId="65" xfId="1815" applyNumberFormat="1" applyFont="1" applyFill="1" applyBorder="1" applyAlignment="1">
      <alignment horizontal="right" vertical="center"/>
    </xf>
    <xf numFmtId="182" fontId="160" fillId="41" borderId="63" xfId="1815" applyNumberFormat="1" applyFont="1" applyFill="1" applyBorder="1" applyAlignment="1">
      <alignment vertical="center"/>
    </xf>
    <xf numFmtId="182" fontId="152" fillId="41" borderId="63" xfId="1815" applyNumberFormat="1" applyFont="1" applyFill="1" applyBorder="1" applyAlignment="1">
      <alignment vertical="center"/>
    </xf>
    <xf numFmtId="179" fontId="159" fillId="41" borderId="57" xfId="1784" applyNumberFormat="1" applyFont="1" applyFill="1" applyBorder="1" applyAlignment="1">
      <alignment horizontal="right" wrapText="1"/>
    </xf>
    <xf numFmtId="179" fontId="160" fillId="41" borderId="0" xfId="1784" applyNumberFormat="1" applyFont="1" applyFill="1" applyBorder="1" applyAlignment="1">
      <alignment horizontal="right" wrapText="1"/>
    </xf>
    <xf numFmtId="179" fontId="160" fillId="41" borderId="60" xfId="899" applyNumberFormat="1" applyFont="1" applyFill="1" applyBorder="1" applyAlignment="1">
      <alignment horizontal="right"/>
    </xf>
    <xf numFmtId="179" fontId="160" fillId="41" borderId="19" xfId="1784" applyNumberFormat="1" applyFont="1" applyFill="1" applyBorder="1" applyAlignment="1">
      <alignment horizontal="right" wrapText="1"/>
    </xf>
    <xf numFmtId="179" fontId="159" fillId="41" borderId="19" xfId="1784" applyNumberFormat="1" applyFont="1" applyFill="1" applyBorder="1" applyAlignment="1">
      <alignment horizontal="right" wrapText="1"/>
    </xf>
    <xf numFmtId="179" fontId="153" fillId="41" borderId="57" xfId="1784" applyNumberFormat="1" applyFont="1" applyFill="1" applyBorder="1" applyAlignment="1">
      <alignment horizontal="right" wrapText="1"/>
    </xf>
    <xf numFmtId="179" fontId="152" fillId="41" borderId="0" xfId="1784" applyNumberFormat="1" applyFont="1" applyFill="1" applyBorder="1" applyAlignment="1">
      <alignment horizontal="right" wrapText="1"/>
    </xf>
    <xf numFmtId="179" fontId="152" fillId="41" borderId="60" xfId="899" applyNumberFormat="1" applyFont="1" applyFill="1" applyBorder="1" applyAlignment="1">
      <alignment horizontal="right"/>
    </xf>
    <xf numFmtId="179" fontId="153" fillId="41" borderId="19" xfId="1784" applyNumberFormat="1" applyFont="1" applyFill="1" applyBorder="1" applyAlignment="1">
      <alignment horizontal="right" wrapText="1"/>
    </xf>
    <xf numFmtId="0" fontId="124" fillId="0" borderId="0" xfId="740" applyFont="1" applyFill="1" applyAlignment="1" applyProtection="1"/>
    <xf numFmtId="0" fontId="154" fillId="0" borderId="0" xfId="899" applyFont="1" applyFill="1" applyAlignment="1">
      <alignment horizontal="center" vertical="center" wrapText="1"/>
    </xf>
    <xf numFmtId="0" fontId="155" fillId="0" borderId="0" xfId="899" applyFont="1" applyFill="1" applyAlignment="1">
      <alignment horizontal="center"/>
    </xf>
    <xf numFmtId="0" fontId="154" fillId="0" borderId="0" xfId="899" applyFont="1" applyFill="1" applyAlignment="1">
      <alignment horizontal="right" vertical="center" wrapText="1"/>
    </xf>
    <xf numFmtId="0" fontId="155" fillId="0" borderId="0" xfId="899" applyFont="1" applyFill="1" applyAlignment="1">
      <alignment horizontal="right" vertical="center" indent="5"/>
    </xf>
    <xf numFmtId="0" fontId="164" fillId="57" borderId="0" xfId="0" applyFont="1" applyFill="1"/>
    <xf numFmtId="0" fontId="157" fillId="57" borderId="0" xfId="0" applyFont="1" applyFill="1"/>
    <xf numFmtId="0" fontId="179" fillId="57" borderId="0" xfId="0" applyFont="1" applyFill="1" applyAlignment="1">
      <alignment horizontal="left" vertical="center"/>
    </xf>
    <xf numFmtId="0" fontId="178" fillId="57" borderId="0" xfId="0" applyFont="1" applyFill="1" applyAlignment="1">
      <alignment horizontal="left" vertical="center"/>
    </xf>
    <xf numFmtId="0" fontId="156" fillId="57" borderId="0" xfId="0" applyFont="1" applyFill="1" applyAlignment="1">
      <alignment horizontal="left"/>
    </xf>
    <xf numFmtId="0" fontId="164" fillId="57" borderId="0" xfId="899" applyFont="1" applyFill="1" applyBorder="1"/>
    <xf numFmtId="0" fontId="156" fillId="57" borderId="0" xfId="1025" applyFont="1" applyFill="1" applyAlignment="1">
      <alignment horizontal="center"/>
    </xf>
    <xf numFmtId="0" fontId="156" fillId="57" borderId="0" xfId="740" applyFont="1" applyFill="1" applyBorder="1" applyAlignment="1" applyProtection="1">
      <alignment horizontal="center"/>
    </xf>
    <xf numFmtId="0" fontId="156" fillId="57" borderId="0" xfId="740" applyFont="1" applyFill="1" applyBorder="1" applyAlignment="1" applyProtection="1">
      <alignment horizontal="right"/>
    </xf>
    <xf numFmtId="0" fontId="158" fillId="57" borderId="0" xfId="740" applyFont="1" applyFill="1" applyBorder="1" applyAlignment="1" applyProtection="1">
      <alignment horizontal="right"/>
    </xf>
    <xf numFmtId="0" fontId="157" fillId="57" borderId="0" xfId="899" applyFont="1" applyFill="1" applyBorder="1"/>
    <xf numFmtId="0" fontId="156" fillId="57" borderId="0" xfId="0" applyFont="1" applyFill="1" applyAlignment="1">
      <alignment horizontal="left" vertical="center"/>
    </xf>
    <xf numFmtId="0" fontId="180" fillId="57" borderId="0" xfId="0" applyFont="1" applyFill="1"/>
    <xf numFmtId="0" fontId="160" fillId="57" borderId="0" xfId="0" applyFont="1" applyFill="1"/>
    <xf numFmtId="0" fontId="163" fillId="57" borderId="0" xfId="0" applyFont="1" applyFill="1"/>
    <xf numFmtId="0" fontId="151" fillId="57" borderId="0" xfId="0" applyFont="1" applyFill="1"/>
    <xf numFmtId="0" fontId="161" fillId="57" borderId="0" xfId="0" applyFont="1" applyFill="1"/>
    <xf numFmtId="0" fontId="158" fillId="57" borderId="0" xfId="0" applyFont="1" applyFill="1"/>
    <xf numFmtId="0" fontId="156" fillId="57" borderId="0" xfId="899" applyFont="1" applyFill="1"/>
    <xf numFmtId="0" fontId="120" fillId="57" borderId="0" xfId="899" applyFont="1" applyFill="1"/>
    <xf numFmtId="0" fontId="179" fillId="57" borderId="0" xfId="899" applyFont="1" applyFill="1" applyAlignment="1">
      <alignment horizontal="left" vertical="center"/>
    </xf>
    <xf numFmtId="0" fontId="156" fillId="57" borderId="0" xfId="899" applyFont="1" applyFill="1" applyAlignment="1">
      <alignment vertical="center" wrapText="1"/>
    </xf>
    <xf numFmtId="0" fontId="156" fillId="57" borderId="0" xfId="740" applyFont="1" applyFill="1" applyAlignment="1" applyProtection="1">
      <alignment horizontal="left" vertical="top"/>
    </xf>
    <xf numFmtId="0" fontId="181" fillId="57" borderId="0" xfId="899" applyFont="1" applyFill="1"/>
    <xf numFmtId="0" fontId="156" fillId="57" borderId="0" xfId="740" applyFont="1" applyFill="1" applyAlignment="1" applyProtection="1">
      <alignment vertical="top"/>
    </xf>
    <xf numFmtId="0" fontId="120" fillId="57" borderId="0" xfId="1025" applyFont="1" applyFill="1" applyAlignment="1">
      <alignment horizontal="center"/>
    </xf>
    <xf numFmtId="0" fontId="182" fillId="57" borderId="0" xfId="899" applyFont="1" applyFill="1"/>
    <xf numFmtId="0" fontId="154" fillId="57" borderId="0" xfId="899" applyFont="1" applyFill="1"/>
    <xf numFmtId="0" fontId="183" fillId="57" borderId="0" xfId="899" applyFont="1" applyFill="1"/>
    <xf numFmtId="0" fontId="124" fillId="57" borderId="0" xfId="899" applyFont="1" applyFill="1"/>
    <xf numFmtId="0" fontId="156" fillId="57" borderId="0" xfId="899" applyFont="1" applyFill="1" applyAlignment="1">
      <alignment horizontal="center"/>
    </xf>
    <xf numFmtId="0" fontId="181" fillId="57" borderId="0" xfId="899" applyFont="1" applyFill="1" applyAlignment="1"/>
    <xf numFmtId="0" fontId="184" fillId="57" borderId="0" xfId="899" applyFont="1" applyFill="1"/>
    <xf numFmtId="0" fontId="140" fillId="57" borderId="0" xfId="899" applyFont="1" applyFill="1"/>
    <xf numFmtId="0" fontId="151" fillId="57" borderId="0" xfId="899" applyFont="1" applyFill="1"/>
    <xf numFmtId="0" fontId="164" fillId="57" borderId="0" xfId="899" applyFont="1" applyFill="1"/>
    <xf numFmtId="0" fontId="164" fillId="57" borderId="0" xfId="899" applyFont="1" applyFill="1" applyAlignment="1">
      <alignment horizontal="left"/>
    </xf>
    <xf numFmtId="0" fontId="156" fillId="57" borderId="0" xfId="740" applyFont="1" applyFill="1" applyAlignment="1" applyProtection="1">
      <alignment horizontal="left"/>
    </xf>
    <xf numFmtId="0" fontId="185" fillId="57" borderId="0" xfId="899" applyFont="1" applyFill="1"/>
    <xf numFmtId="0" fontId="161" fillId="57" borderId="0" xfId="899" applyFont="1" applyFill="1"/>
    <xf numFmtId="0" fontId="173" fillId="57" borderId="0" xfId="899" applyFont="1" applyFill="1"/>
    <xf numFmtId="0" fontId="161" fillId="57" borderId="0" xfId="899" applyFont="1" applyFill="1" applyAlignment="1">
      <alignment horizontal="left"/>
    </xf>
    <xf numFmtId="0" fontId="186" fillId="57" borderId="0" xfId="740" applyFont="1" applyFill="1" applyAlignment="1" applyProtection="1">
      <alignment horizontal="left"/>
    </xf>
    <xf numFmtId="0" fontId="187" fillId="57" borderId="0" xfId="899" applyFont="1" applyFill="1"/>
    <xf numFmtId="0" fontId="139" fillId="57" borderId="0" xfId="899" applyFont="1" applyFill="1"/>
    <xf numFmtId="0" fontId="123" fillId="57" borderId="0" xfId="899" applyFont="1" applyFill="1" applyAlignment="1">
      <alignment horizontal="right"/>
    </xf>
    <xf numFmtId="0" fontId="120" fillId="57" borderId="0" xfId="899" applyFont="1" applyFill="1" applyAlignment="1">
      <alignment horizontal="right"/>
    </xf>
    <xf numFmtId="0" fontId="127" fillId="57" borderId="0" xfId="740" applyFont="1" applyFill="1" applyAlignment="1" applyProtection="1"/>
    <xf numFmtId="181" fontId="159" fillId="0" borderId="0" xfId="1815" applyNumberFormat="1" applyFont="1" applyFill="1" applyBorder="1" applyAlignment="1">
      <alignment horizontal="right"/>
    </xf>
    <xf numFmtId="0" fontId="122" fillId="0" borderId="0" xfId="855" applyFont="1" applyFill="1"/>
    <xf numFmtId="181" fontId="160" fillId="0" borderId="0" xfId="1815" applyNumberFormat="1" applyFont="1" applyFill="1" applyBorder="1" applyAlignment="1">
      <alignment horizontal="right"/>
    </xf>
    <xf numFmtId="181" fontId="160" fillId="0" borderId="19" xfId="1815" applyNumberFormat="1" applyFont="1" applyFill="1" applyBorder="1" applyAlignment="1">
      <alignment horizontal="right"/>
    </xf>
    <xf numFmtId="0" fontId="163" fillId="0" borderId="63" xfId="0" applyFont="1" applyFill="1" applyBorder="1" applyAlignment="1">
      <alignment horizontal="left" vertical="center" indent="2"/>
    </xf>
    <xf numFmtId="182" fontId="160" fillId="0" borderId="63" xfId="1784" applyNumberFormat="1" applyFont="1" applyFill="1" applyBorder="1" applyAlignment="1">
      <alignment horizontal="right" vertical="center" wrapText="1"/>
    </xf>
    <xf numFmtId="182" fontId="152" fillId="0" borderId="63" xfId="1784" applyNumberFormat="1" applyFont="1" applyFill="1" applyBorder="1" applyAlignment="1">
      <alignment horizontal="right" vertical="center" wrapText="1"/>
    </xf>
    <xf numFmtId="0" fontId="122" fillId="0" borderId="0" xfId="899" applyFont="1" applyFill="1" applyBorder="1" applyAlignment="1">
      <alignment vertical="center"/>
    </xf>
    <xf numFmtId="0" fontId="164" fillId="55" borderId="0" xfId="1025" applyFont="1" applyFill="1" applyAlignment="1">
      <alignment horizontal="center"/>
    </xf>
    <xf numFmtId="0" fontId="142" fillId="0" borderId="0" xfId="899" applyFont="1"/>
    <xf numFmtId="0" fontId="3" fillId="0" borderId="0" xfId="899" applyBorder="1"/>
    <xf numFmtId="0" fontId="153" fillId="0" borderId="0" xfId="1029" applyFont="1" applyFill="1" applyBorder="1" applyAlignment="1" applyProtection="1"/>
    <xf numFmtId="182" fontId="159" fillId="0" borderId="0" xfId="1784" applyNumberFormat="1" applyFont="1" applyFill="1" applyAlignment="1">
      <alignment horizontal="right"/>
    </xf>
    <xf numFmtId="182" fontId="153" fillId="0" borderId="0" xfId="1784" applyNumberFormat="1" applyFont="1" applyFill="1" applyAlignment="1">
      <alignment horizontal="right"/>
    </xf>
    <xf numFmtId="0" fontId="3" fillId="0" borderId="0" xfId="899"/>
    <xf numFmtId="0" fontId="163" fillId="0" borderId="0" xfId="1029" applyFont="1" applyFill="1" applyBorder="1" applyAlignment="1" applyProtection="1">
      <alignment horizontal="left" indent="1"/>
    </xf>
    <xf numFmtId="0" fontId="163" fillId="0" borderId="0" xfId="1029" applyFont="1" applyFill="1" applyBorder="1" applyAlignment="1" applyProtection="1">
      <alignment horizontal="left" indent="2"/>
    </xf>
    <xf numFmtId="0" fontId="3" fillId="0" borderId="0" xfId="0" applyFont="1"/>
    <xf numFmtId="0" fontId="163" fillId="0" borderId="19" xfId="1029" applyFont="1" applyFill="1" applyBorder="1" applyAlignment="1" applyProtection="1">
      <alignment horizontal="left" indent="1"/>
    </xf>
    <xf numFmtId="182" fontId="160" fillId="0" borderId="19" xfId="1784" applyNumberFormat="1" applyFont="1" applyFill="1" applyBorder="1" applyAlignment="1">
      <alignment horizontal="right"/>
    </xf>
    <xf numFmtId="182" fontId="152" fillId="0" borderId="19" xfId="1784" applyNumberFormat="1" applyFont="1" applyFill="1" applyBorder="1" applyAlignment="1">
      <alignment horizontal="right"/>
    </xf>
    <xf numFmtId="0" fontId="3" fillId="0" borderId="0" xfId="899" applyAlignment="1">
      <alignment horizontal="right"/>
    </xf>
    <xf numFmtId="234" fontId="3" fillId="0" borderId="0" xfId="899" applyNumberFormat="1"/>
    <xf numFmtId="0" fontId="188" fillId="0" borderId="0" xfId="899" applyFont="1"/>
    <xf numFmtId="0" fontId="153" fillId="0" borderId="0" xfId="1029" applyFont="1" applyFill="1" applyBorder="1" applyAlignment="1" applyProtection="1">
      <alignment horizontal="left"/>
    </xf>
    <xf numFmtId="182" fontId="152" fillId="0" borderId="0" xfId="1784" applyNumberFormat="1" applyFont="1" applyFill="1" applyBorder="1" applyAlignment="1">
      <alignment horizontal="right"/>
    </xf>
    <xf numFmtId="0" fontId="153" fillId="0" borderId="0" xfId="1029" applyFont="1" applyFill="1" applyBorder="1" applyAlignment="1" applyProtection="1">
      <alignment horizontal="left" indent="1"/>
    </xf>
    <xf numFmtId="182" fontId="159" fillId="0" borderId="0" xfId="1784" applyNumberFormat="1" applyFont="1" applyFill="1" applyBorder="1" applyAlignment="1">
      <alignment horizontal="right"/>
    </xf>
    <xf numFmtId="182" fontId="153" fillId="0" borderId="0" xfId="1784" applyNumberFormat="1" applyFont="1" applyFill="1" applyBorder="1" applyAlignment="1">
      <alignment horizontal="right"/>
    </xf>
    <xf numFmtId="0" fontId="153" fillId="0" borderId="64" xfId="1029" applyFont="1" applyFill="1" applyBorder="1" applyAlignment="1" applyProtection="1">
      <alignment horizontal="left"/>
    </xf>
    <xf numFmtId="0" fontId="152" fillId="0" borderId="0" xfId="1784" applyNumberFormat="1" applyFont="1" applyFill="1" applyBorder="1" applyAlignment="1">
      <alignment horizontal="left" wrapText="1" indent="1"/>
    </xf>
    <xf numFmtId="0" fontId="155" fillId="0" borderId="0" xfId="1784" applyNumberFormat="1" applyFont="1" applyFill="1" applyBorder="1" applyAlignment="1">
      <alignment wrapText="1"/>
    </xf>
    <xf numFmtId="235" fontId="174" fillId="0" borderId="0" xfId="949" applyNumberFormat="1" applyFont="1" applyAlignment="1">
      <alignment vertical="center"/>
    </xf>
    <xf numFmtId="235" fontId="155" fillId="0" borderId="0" xfId="949" applyNumberFormat="1" applyFont="1" applyAlignment="1">
      <alignment vertical="center"/>
    </xf>
    <xf numFmtId="235" fontId="160" fillId="0" borderId="0" xfId="949" applyNumberFormat="1" applyFont="1" applyAlignment="1">
      <alignment vertical="center"/>
    </xf>
    <xf numFmtId="235" fontId="152" fillId="0" borderId="0" xfId="949" applyNumberFormat="1" applyFont="1" applyAlignment="1">
      <alignment vertical="center"/>
    </xf>
    <xf numFmtId="235" fontId="189" fillId="0" borderId="0" xfId="949" applyNumberFormat="1" applyFont="1" applyAlignment="1">
      <alignment vertical="center"/>
    </xf>
    <xf numFmtId="235" fontId="190" fillId="0" borderId="0" xfId="949" applyNumberFormat="1" applyFont="1" applyAlignment="1">
      <alignment vertical="center"/>
    </xf>
    <xf numFmtId="235" fontId="159" fillId="0" borderId="0" xfId="949" applyNumberFormat="1" applyFont="1" applyAlignment="1">
      <alignment vertical="center"/>
    </xf>
    <xf numFmtId="235" fontId="153" fillId="0" borderId="0" xfId="949" applyNumberFormat="1" applyFont="1" applyAlignment="1">
      <alignment vertical="center"/>
    </xf>
    <xf numFmtId="235" fontId="155" fillId="0" borderId="19" xfId="949" applyNumberFormat="1" applyFont="1" applyBorder="1" applyAlignment="1">
      <alignment vertical="center"/>
    </xf>
    <xf numFmtId="235" fontId="174" fillId="0" borderId="19" xfId="949" applyNumberFormat="1" applyFont="1" applyBorder="1" applyAlignment="1">
      <alignment vertical="center"/>
    </xf>
    <xf numFmtId="0" fontId="120" fillId="0" borderId="0" xfId="1031" applyFont="1" applyAlignment="1">
      <alignment horizontal="right"/>
    </xf>
    <xf numFmtId="0" fontId="153" fillId="41" borderId="46" xfId="1028" applyFont="1" applyFill="1" applyBorder="1" applyAlignment="1" applyProtection="1">
      <alignment horizontal="left" vertical="center"/>
    </xf>
    <xf numFmtId="181" fontId="157" fillId="0" borderId="46" xfId="0" applyNumberFormat="1" applyFont="1" applyBorder="1"/>
    <xf numFmtId="181" fontId="164" fillId="0" borderId="46" xfId="0" applyNumberFormat="1" applyFont="1" applyBorder="1"/>
    <xf numFmtId="0" fontId="163" fillId="0" borderId="0" xfId="0" applyFont="1" applyBorder="1"/>
    <xf numFmtId="181" fontId="160" fillId="0" borderId="0" xfId="1784" applyNumberFormat="1" applyFont="1" applyBorder="1"/>
    <xf numFmtId="181" fontId="152" fillId="0" borderId="0" xfId="1784" applyNumberFormat="1" applyFont="1" applyBorder="1"/>
    <xf numFmtId="184" fontId="160" fillId="0" borderId="0" xfId="1784" applyNumberFormat="1" applyFont="1" applyBorder="1"/>
    <xf numFmtId="184" fontId="160" fillId="0" borderId="0" xfId="1784" applyNumberFormat="1" applyFont="1" applyBorder="1" applyAlignment="1">
      <alignment horizontal="right"/>
    </xf>
    <xf numFmtId="184" fontId="152" fillId="0" borderId="0" xfId="1784" applyNumberFormat="1" applyFont="1" applyBorder="1"/>
    <xf numFmtId="0" fontId="163" fillId="0" borderId="62" xfId="0" applyFont="1" applyBorder="1" applyAlignment="1">
      <alignment horizontal="left"/>
    </xf>
    <xf numFmtId="181" fontId="160" fillId="0" borderId="62" xfId="0" applyNumberFormat="1" applyFont="1" applyBorder="1"/>
    <xf numFmtId="181" fontId="152" fillId="0" borderId="62" xfId="0" applyNumberFormat="1" applyFont="1" applyBorder="1"/>
    <xf numFmtId="181" fontId="160" fillId="0" borderId="0" xfId="0" applyNumberFormat="1" applyFont="1" applyBorder="1"/>
    <xf numFmtId="181" fontId="152" fillId="0" borderId="0" xfId="0" applyNumberFormat="1" applyFont="1" applyBorder="1"/>
    <xf numFmtId="0" fontId="163" fillId="0" borderId="19" xfId="0" applyFont="1" applyBorder="1"/>
    <xf numFmtId="181" fontId="160" fillId="0" borderId="19" xfId="0" applyNumberFormat="1" applyFont="1" applyBorder="1"/>
    <xf numFmtId="181" fontId="152" fillId="0" borderId="19" xfId="0" applyNumberFormat="1" applyFont="1" applyBorder="1"/>
    <xf numFmtId="0" fontId="152" fillId="0" borderId="0" xfId="0" applyFont="1" applyBorder="1"/>
    <xf numFmtId="0" fontId="153" fillId="41" borderId="62" xfId="1028" applyFont="1" applyFill="1" applyBorder="1" applyAlignment="1" applyProtection="1">
      <alignment horizontal="left" vertical="center"/>
    </xf>
    <xf numFmtId="181" fontId="157" fillId="0" borderId="62" xfId="0" applyNumberFormat="1" applyFont="1" applyBorder="1"/>
    <xf numFmtId="181" fontId="164" fillId="0" borderId="62" xfId="0" applyNumberFormat="1" applyFont="1" applyBorder="1"/>
    <xf numFmtId="181" fontId="160" fillId="0" borderId="0" xfId="1784" applyNumberFormat="1" applyFont="1" applyFill="1" applyBorder="1"/>
    <xf numFmtId="181" fontId="152" fillId="0" borderId="0" xfId="1784" applyNumberFormat="1" applyFont="1" applyFill="1" applyBorder="1"/>
    <xf numFmtId="184" fontId="160" fillId="0" borderId="0" xfId="1784" applyNumberFormat="1" applyFont="1" applyFill="1" applyBorder="1"/>
    <xf numFmtId="184" fontId="152" fillId="0" borderId="0" xfId="1784" applyNumberFormat="1" applyFont="1" applyFill="1" applyBorder="1"/>
    <xf numFmtId="0" fontId="163" fillId="0" borderId="66" xfId="0" applyFont="1" applyBorder="1"/>
    <xf numFmtId="184" fontId="160" fillId="0" borderId="66" xfId="1784" applyNumberFormat="1" applyFont="1" applyBorder="1"/>
    <xf numFmtId="184" fontId="160" fillId="0" borderId="66" xfId="1784" applyNumberFormat="1" applyFont="1" applyFill="1" applyBorder="1"/>
    <xf numFmtId="184" fontId="152" fillId="0" borderId="66" xfId="1784" applyNumberFormat="1" applyFont="1" applyFill="1" applyBorder="1"/>
    <xf numFmtId="0" fontId="153" fillId="41" borderId="0" xfId="1028" applyFont="1" applyFill="1" applyBorder="1" applyAlignment="1" applyProtection="1">
      <alignment horizontal="left" vertical="center"/>
    </xf>
    <xf numFmtId="181" fontId="157" fillId="0" borderId="0" xfId="0" applyNumberFormat="1" applyFont="1" applyBorder="1"/>
    <xf numFmtId="181" fontId="157" fillId="0" borderId="0" xfId="0" applyNumberFormat="1" applyFont="1" applyFill="1" applyBorder="1"/>
    <xf numFmtId="181" fontId="164" fillId="0" borderId="0" xfId="0" applyNumberFormat="1" applyFont="1" applyFill="1" applyBorder="1"/>
    <xf numFmtId="0" fontId="163" fillId="0" borderId="0" xfId="0" applyFont="1" applyBorder="1" applyAlignment="1">
      <alignment horizontal="left"/>
    </xf>
    <xf numFmtId="181" fontId="160" fillId="0" borderId="0" xfId="0" applyNumberFormat="1" applyFont="1" applyFill="1" applyBorder="1"/>
    <xf numFmtId="181" fontId="152" fillId="0" borderId="0" xfId="0" applyNumberFormat="1" applyFont="1" applyFill="1" applyBorder="1"/>
    <xf numFmtId="181" fontId="160" fillId="0" borderId="19" xfId="0" applyNumberFormat="1" applyFont="1" applyFill="1" applyBorder="1"/>
    <xf numFmtId="181" fontId="152" fillId="0" borderId="19" xfId="0" applyNumberFormat="1" applyFont="1" applyFill="1" applyBorder="1"/>
    <xf numFmtId="0" fontId="153" fillId="0" borderId="0" xfId="1784" applyNumberFormat="1" applyFont="1" applyFill="1" applyBorder="1" applyAlignment="1">
      <alignment horizontal="left" indent="1"/>
    </xf>
    <xf numFmtId="179" fontId="159" fillId="0" borderId="46" xfId="1815" applyNumberFormat="1" applyFont="1" applyFill="1" applyBorder="1" applyAlignment="1">
      <alignment horizontal="right"/>
    </xf>
    <xf numFmtId="0" fontId="153" fillId="0" borderId="0" xfId="1784" applyNumberFormat="1" applyFont="1" applyFill="1" applyBorder="1" applyAlignment="1">
      <alignment horizontal="left"/>
    </xf>
    <xf numFmtId="179" fontId="165" fillId="0" borderId="0" xfId="740" applyNumberFormat="1" applyFont="1" applyFill="1" applyAlignment="1" applyProtection="1">
      <alignment horizontal="right"/>
    </xf>
    <xf numFmtId="0" fontId="193" fillId="0" borderId="0" xfId="740" applyFont="1" applyFill="1" applyAlignment="1" applyProtection="1">
      <alignment horizontal="right"/>
    </xf>
    <xf numFmtId="170" fontId="153" fillId="0" borderId="63" xfId="1784" applyNumberFormat="1" applyFont="1" applyFill="1" applyBorder="1" applyAlignment="1">
      <alignment horizontal="left" wrapText="1"/>
    </xf>
    <xf numFmtId="0" fontId="123" fillId="0" borderId="0" xfId="855" applyFont="1" applyBorder="1"/>
    <xf numFmtId="0" fontId="126" fillId="0" borderId="0" xfId="855" applyFont="1" applyBorder="1" applyAlignment="1">
      <alignment horizontal="right"/>
    </xf>
    <xf numFmtId="0" fontId="145" fillId="0" borderId="0" xfId="960" applyFont="1" applyAlignment="1">
      <alignment horizontal="left" vertical="center" indent="2"/>
    </xf>
    <xf numFmtId="0" fontId="192" fillId="0" borderId="0" xfId="960" applyFont="1" applyAlignment="1">
      <alignment horizontal="left" vertical="center" indent="1"/>
    </xf>
    <xf numFmtId="0" fontId="122" fillId="0" borderId="0" xfId="855" applyFont="1" applyBorder="1" applyAlignment="1">
      <alignment horizontal="right"/>
    </xf>
    <xf numFmtId="179" fontId="160" fillId="0" borderId="0" xfId="1784" applyNumberFormat="1" applyFont="1" applyFill="1" applyBorder="1" applyAlignment="1">
      <alignment wrapText="1"/>
    </xf>
    <xf numFmtId="179" fontId="160" fillId="0" borderId="19" xfId="1784" applyNumberFormat="1" applyFont="1" applyFill="1" applyBorder="1" applyAlignment="1">
      <alignment wrapText="1"/>
    </xf>
    <xf numFmtId="179" fontId="159" fillId="0" borderId="0" xfId="1784" applyNumberFormat="1" applyFont="1" applyFill="1" applyBorder="1" applyAlignment="1">
      <alignment wrapText="1"/>
    </xf>
    <xf numFmtId="183" fontId="160" fillId="0" borderId="0" xfId="1784" applyNumberFormat="1" applyFont="1" applyFill="1" applyBorder="1" applyAlignment="1">
      <alignment wrapText="1"/>
    </xf>
    <xf numFmtId="183" fontId="160" fillId="0" borderId="19" xfId="1784" applyNumberFormat="1" applyFont="1" applyFill="1" applyBorder="1" applyAlignment="1">
      <alignment horizontal="right" wrapText="1"/>
    </xf>
    <xf numFmtId="179" fontId="160" fillId="0" borderId="63" xfId="1784" applyNumberFormat="1" applyFont="1" applyFill="1" applyBorder="1" applyAlignment="1">
      <alignment wrapText="1"/>
    </xf>
    <xf numFmtId="183" fontId="160" fillId="0" borderId="63" xfId="1784" applyNumberFormat="1" applyFont="1" applyFill="1" applyBorder="1" applyAlignment="1">
      <alignment wrapText="1"/>
    </xf>
    <xf numFmtId="183" fontId="159" fillId="0" borderId="0" xfId="1784" applyNumberFormat="1" applyFont="1" applyFill="1" applyBorder="1" applyAlignment="1">
      <alignment wrapText="1"/>
    </xf>
    <xf numFmtId="0" fontId="15" fillId="0" borderId="0" xfId="0" applyFont="1" applyBorder="1"/>
    <xf numFmtId="0" fontId="16" fillId="0" borderId="0" xfId="0" applyFont="1" applyBorder="1"/>
    <xf numFmtId="0" fontId="191" fillId="0" borderId="0" xfId="0" applyFont="1" applyBorder="1"/>
    <xf numFmtId="0" fontId="16" fillId="0" borderId="0" xfId="0" applyFont="1" applyBorder="1" applyAlignment="1">
      <alignment horizontal="left" indent="1"/>
    </xf>
    <xf numFmtId="0" fontId="152" fillId="0" borderId="0" xfId="899" applyNumberFormat="1" applyFont="1" applyFill="1" applyBorder="1" applyAlignment="1">
      <alignment horizontal="left" indent="1"/>
    </xf>
    <xf numFmtId="0" fontId="16" fillId="0" borderId="0" xfId="1028" applyFont="1" applyFill="1" applyBorder="1" applyAlignment="1" applyProtection="1">
      <alignment horizontal="left" vertical="center" indent="1"/>
    </xf>
    <xf numFmtId="0" fontId="15" fillId="0" borderId="0" xfId="1028" applyFont="1" applyFill="1" applyBorder="1" applyAlignment="1" applyProtection="1">
      <alignment horizontal="left" vertical="center" indent="1"/>
    </xf>
    <xf numFmtId="0" fontId="15" fillId="0" borderId="0" xfId="1028" applyFont="1" applyFill="1" applyBorder="1" applyAlignment="1" applyProtection="1">
      <alignment horizontal="left" vertical="center" indent="2"/>
    </xf>
    <xf numFmtId="0" fontId="192" fillId="0" borderId="0" xfId="1028" applyFont="1" applyFill="1" applyBorder="1" applyAlignment="1" applyProtection="1">
      <alignment horizontal="left" vertical="center" indent="1"/>
    </xf>
    <xf numFmtId="0" fontId="145" fillId="0" borderId="0" xfId="1028" applyFont="1" applyFill="1" applyBorder="1" applyAlignment="1" applyProtection="1">
      <alignment horizontal="left" vertical="center" indent="2"/>
    </xf>
    <xf numFmtId="0" fontId="192" fillId="0" borderId="0" xfId="1028" applyFont="1" applyFill="1" applyBorder="1" applyAlignment="1" applyProtection="1">
      <alignment horizontal="left" vertical="center"/>
    </xf>
    <xf numFmtId="179" fontId="160" fillId="0" borderId="63" xfId="899" applyNumberFormat="1" applyFont="1" applyFill="1" applyBorder="1" applyAlignment="1">
      <alignment horizontal="right"/>
    </xf>
    <xf numFmtId="0" fontId="122" fillId="41" borderId="63" xfId="899" applyFont="1" applyFill="1" applyBorder="1"/>
    <xf numFmtId="0" fontId="122" fillId="41" borderId="63" xfId="899" applyFont="1" applyFill="1" applyBorder="1" applyAlignment="1">
      <alignment horizontal="right"/>
    </xf>
    <xf numFmtId="181" fontId="160" fillId="0" borderId="83" xfId="899" applyNumberFormat="1" applyFont="1" applyFill="1" applyBorder="1" applyAlignment="1">
      <alignment horizontal="right"/>
    </xf>
    <xf numFmtId="0" fontId="122" fillId="41" borderId="83" xfId="899" applyFont="1" applyFill="1" applyBorder="1"/>
    <xf numFmtId="0" fontId="122" fillId="41" borderId="83" xfId="899" applyFont="1" applyFill="1" applyBorder="1" applyAlignment="1">
      <alignment horizontal="right"/>
    </xf>
    <xf numFmtId="179" fontId="159" fillId="0" borderId="63" xfId="899" applyNumberFormat="1" applyFont="1" applyFill="1" applyBorder="1" applyAlignment="1">
      <alignment horizontal="right"/>
    </xf>
    <xf numFmtId="181" fontId="122" fillId="41" borderId="0" xfId="899" applyNumberFormat="1" applyFont="1" applyFill="1"/>
    <xf numFmtId="0" fontId="150" fillId="0" borderId="0" xfId="899" applyFont="1" applyFill="1"/>
    <xf numFmtId="0" fontId="122" fillId="0" borderId="0" xfId="899" applyFont="1" applyFill="1" applyAlignment="1"/>
    <xf numFmtId="0" fontId="126" fillId="0" borderId="0" xfId="899" applyFont="1" applyFill="1" applyBorder="1"/>
    <xf numFmtId="0" fontId="160" fillId="0" borderId="0" xfId="899" applyFont="1" applyFill="1" applyBorder="1" applyAlignment="1">
      <alignment horizontal="center"/>
    </xf>
    <xf numFmtId="0" fontId="130" fillId="0" borderId="0" xfId="899" applyFont="1" applyFill="1" applyBorder="1" applyAlignment="1">
      <alignment horizontal="center"/>
    </xf>
    <xf numFmtId="0" fontId="133" fillId="0" borderId="0" xfId="899" applyFont="1" applyFill="1" applyBorder="1"/>
    <xf numFmtId="0" fontId="175" fillId="0" borderId="0" xfId="1784" applyNumberFormat="1" applyFont="1" applyFill="1" applyBorder="1" applyAlignment="1">
      <alignment horizontal="left" wrapText="1" indent="1"/>
    </xf>
    <xf numFmtId="0" fontId="132" fillId="41" borderId="0" xfId="899" applyFont="1" applyFill="1" applyBorder="1"/>
    <xf numFmtId="179" fontId="152" fillId="0" borderId="0" xfId="899" applyNumberFormat="1" applyFont="1" applyFill="1" applyBorder="1" applyAlignment="1">
      <alignment horizontal="left" indent="1"/>
    </xf>
    <xf numFmtId="0" fontId="192" fillId="0" borderId="0" xfId="825" applyFont="1" applyFill="1" applyBorder="1" applyAlignment="1">
      <alignment horizontal="left" vertical="center" indent="1"/>
    </xf>
    <xf numFmtId="0" fontId="122" fillId="0" borderId="63" xfId="1031" applyFont="1" applyBorder="1"/>
    <xf numFmtId="0" fontId="191" fillId="0" borderId="0" xfId="0" applyFont="1" applyFill="1" applyBorder="1" applyAlignment="1" applyProtection="1">
      <alignment vertical="center"/>
    </xf>
    <xf numFmtId="0" fontId="194" fillId="0" borderId="0" xfId="0" applyFont="1" applyFill="1" applyBorder="1" applyAlignment="1" applyProtection="1">
      <alignment vertical="center"/>
    </xf>
    <xf numFmtId="236" fontId="144" fillId="0" borderId="0" xfId="1784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 applyBorder="1" applyProtection="1"/>
    <xf numFmtId="0" fontId="195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236" fontId="16" fillId="0" borderId="0" xfId="0" applyNumberFormat="1" applyFont="1" applyFill="1" applyBorder="1" applyProtection="1"/>
    <xf numFmtId="0" fontId="143" fillId="0" borderId="0" xfId="1032" applyFont="1" applyAlignment="1">
      <alignment horizontal="left" vertical="center"/>
    </xf>
    <xf numFmtId="0" fontId="6" fillId="0" borderId="0" xfId="1032" applyFont="1" applyAlignment="1">
      <alignment horizontal="left" vertical="center" wrapText="1"/>
    </xf>
    <xf numFmtId="0" fontId="144" fillId="0" borderId="0" xfId="1032" applyFont="1" applyAlignment="1">
      <alignment horizontal="left" vertical="center" wrapText="1"/>
    </xf>
    <xf numFmtId="236" fontId="6" fillId="0" borderId="0" xfId="1784" applyNumberFormat="1" applyFont="1" applyFill="1" applyBorder="1" applyAlignment="1" applyProtection="1">
      <alignment horizontal="right" vertical="center" wrapText="1"/>
      <protection locked="0"/>
    </xf>
    <xf numFmtId="0" fontId="122" fillId="0" borderId="0" xfId="899" applyFont="1" applyFill="1" applyBorder="1" applyAlignment="1">
      <alignment horizontal="left"/>
    </xf>
    <xf numFmtId="0" fontId="195" fillId="0" borderId="0" xfId="0" applyFont="1" applyFill="1" applyBorder="1" applyAlignment="1" applyProtection="1">
      <alignment vertical="center"/>
    </xf>
    <xf numFmtId="0" fontId="145" fillId="0" borderId="0" xfId="0" applyFont="1" applyFill="1" applyBorder="1" applyAlignment="1" applyProtection="1">
      <alignment horizontal="center"/>
    </xf>
    <xf numFmtId="0" fontId="192" fillId="0" borderId="0" xfId="0" applyFont="1" applyFill="1" applyBorder="1" applyAlignment="1" applyProtection="1"/>
    <xf numFmtId="0" fontId="163" fillId="0" borderId="0" xfId="899" applyNumberFormat="1" applyFont="1" applyFill="1" applyBorder="1" applyAlignment="1"/>
    <xf numFmtId="184" fontId="160" fillId="0" borderId="103" xfId="1784" applyNumberFormat="1" applyFont="1" applyFill="1" applyBorder="1" applyAlignment="1">
      <alignment horizontal="right" wrapText="1"/>
    </xf>
    <xf numFmtId="181" fontId="159" fillId="0" borderId="107" xfId="1784" applyNumberFormat="1" applyFont="1" applyFill="1" applyBorder="1" applyAlignment="1">
      <alignment horizontal="right" wrapText="1"/>
    </xf>
    <xf numFmtId="184" fontId="159" fillId="0" borderId="108" xfId="1784" applyNumberFormat="1" applyFont="1" applyFill="1" applyBorder="1" applyAlignment="1">
      <alignment horizontal="right" wrapText="1"/>
    </xf>
    <xf numFmtId="181" fontId="160" fillId="0" borderId="109" xfId="1784" applyNumberFormat="1" applyFont="1" applyFill="1" applyBorder="1" applyAlignment="1">
      <alignment horizontal="right" wrapText="1"/>
    </xf>
    <xf numFmtId="0" fontId="15" fillId="89" borderId="45" xfId="0" applyFont="1" applyFill="1" applyBorder="1" applyAlignment="1">
      <alignment horizontal="center"/>
    </xf>
    <xf numFmtId="0" fontId="4" fillId="0" borderId="0" xfId="740" applyFill="1" applyBorder="1" applyAlignment="1" applyProtection="1">
      <alignment horizontal="left"/>
    </xf>
    <xf numFmtId="0" fontId="236" fillId="0" borderId="0" xfId="740" applyFont="1" applyFill="1" applyBorder="1" applyAlignment="1" applyProtection="1">
      <alignment horizontal="right"/>
    </xf>
    <xf numFmtId="0" fontId="236" fillId="50" borderId="0" xfId="740" applyFont="1" applyFill="1" applyBorder="1" applyAlignment="1" applyProtection="1">
      <alignment horizontal="right"/>
    </xf>
    <xf numFmtId="181" fontId="237" fillId="0" borderId="0" xfId="1784" applyNumberFormat="1" applyFont="1" applyFill="1" applyBorder="1" applyAlignment="1">
      <alignment horizontal="right" wrapText="1"/>
    </xf>
    <xf numFmtId="181" fontId="238" fillId="0" borderId="0" xfId="1784" applyNumberFormat="1" applyFont="1" applyFill="1" applyBorder="1" applyAlignment="1">
      <alignment horizontal="right" wrapText="1"/>
    </xf>
    <xf numFmtId="181" fontId="237" fillId="0" borderId="56" xfId="1784" applyNumberFormat="1" applyFont="1" applyFill="1" applyBorder="1" applyAlignment="1">
      <alignment horizontal="right" wrapText="1"/>
    </xf>
    <xf numFmtId="181" fontId="237" fillId="0" borderId="64" xfId="1784" applyNumberFormat="1" applyFont="1" applyFill="1" applyBorder="1" applyAlignment="1">
      <alignment horizontal="right" wrapText="1"/>
    </xf>
    <xf numFmtId="179" fontId="238" fillId="0" borderId="0" xfId="1784" applyNumberFormat="1" applyFont="1" applyFill="1" applyBorder="1" applyAlignment="1">
      <alignment horizontal="right" wrapText="1"/>
    </xf>
    <xf numFmtId="0" fontId="239" fillId="0" borderId="0" xfId="899" applyFont="1"/>
    <xf numFmtId="0" fontId="238" fillId="0" borderId="63" xfId="1784" applyNumberFormat="1" applyFont="1" applyFill="1" applyBorder="1" applyAlignment="1">
      <alignment horizontal="left" wrapText="1" indent="1"/>
    </xf>
    <xf numFmtId="0" fontId="237" fillId="0" borderId="86" xfId="1784" applyNumberFormat="1" applyFont="1" applyFill="1" applyBorder="1" applyAlignment="1">
      <alignment wrapText="1"/>
    </xf>
    <xf numFmtId="0" fontId="237" fillId="0" borderId="0" xfId="1784" applyNumberFormat="1" applyFont="1" applyFill="1" applyBorder="1" applyAlignment="1">
      <alignment horizontal="left" indent="1"/>
    </xf>
    <xf numFmtId="0" fontId="237" fillId="0" borderId="0" xfId="1784" applyNumberFormat="1" applyFont="1" applyFill="1" applyBorder="1" applyAlignment="1">
      <alignment horizontal="left"/>
    </xf>
    <xf numFmtId="179" fontId="237" fillId="0" borderId="0" xfId="1784" applyNumberFormat="1" applyFont="1" applyFill="1" applyBorder="1" applyAlignment="1">
      <alignment wrapText="1"/>
    </xf>
    <xf numFmtId="179" fontId="238" fillId="0" borderId="0" xfId="1784" applyNumberFormat="1" applyFont="1" applyFill="1" applyBorder="1" applyAlignment="1">
      <alignment wrapText="1"/>
    </xf>
    <xf numFmtId="179" fontId="238" fillId="0" borderId="63" xfId="1784" applyNumberFormat="1" applyFont="1" applyFill="1" applyBorder="1" applyAlignment="1">
      <alignment wrapText="1"/>
    </xf>
    <xf numFmtId="179" fontId="238" fillId="0" borderId="19" xfId="1784" applyNumberFormat="1" applyFont="1" applyFill="1" applyBorder="1" applyAlignment="1">
      <alignment horizontal="left" wrapText="1" indent="2"/>
    </xf>
    <xf numFmtId="179" fontId="238" fillId="0" borderId="19" xfId="1784" applyNumberFormat="1" applyFont="1" applyFill="1" applyBorder="1" applyAlignment="1">
      <alignment wrapText="1"/>
    </xf>
    <xf numFmtId="179" fontId="237" fillId="0" borderId="0" xfId="1784" applyNumberFormat="1" applyFont="1" applyFill="1" applyBorder="1" applyAlignment="1">
      <alignment horizontal="right"/>
    </xf>
    <xf numFmtId="179" fontId="238" fillId="0" borderId="0" xfId="1784" applyNumberFormat="1" applyFont="1" applyFill="1" applyBorder="1" applyAlignment="1">
      <alignment horizontal="right"/>
    </xf>
    <xf numFmtId="0" fontId="237" fillId="0" borderId="0" xfId="1784" applyNumberFormat="1" applyFont="1" applyFill="1" applyBorder="1" applyAlignment="1">
      <alignment wrapText="1"/>
    </xf>
    <xf numFmtId="179" fontId="237" fillId="0" borderId="0" xfId="1784" applyNumberFormat="1" applyFont="1" applyFill="1" applyBorder="1" applyAlignment="1">
      <alignment horizontal="right" wrapText="1"/>
    </xf>
    <xf numFmtId="0" fontId="242" fillId="0" borderId="0" xfId="0" applyFont="1" applyFill="1" applyAlignment="1">
      <alignment horizontal="left" vertical="center" indent="3"/>
    </xf>
    <xf numFmtId="0" fontId="238" fillId="0" borderId="0" xfId="1784" applyNumberFormat="1" applyFont="1" applyFill="1" applyBorder="1" applyAlignment="1">
      <alignment wrapText="1"/>
    </xf>
    <xf numFmtId="0" fontId="238" fillId="0" borderId="0" xfId="1784" applyNumberFormat="1" applyFont="1" applyFill="1" applyBorder="1" applyAlignment="1">
      <alignment horizontal="left" wrapText="1" indent="1"/>
    </xf>
    <xf numFmtId="182" fontId="238" fillId="0" borderId="0" xfId="1784" applyNumberFormat="1" applyFont="1" applyFill="1" applyBorder="1" applyAlignment="1">
      <alignment horizontal="right" wrapText="1"/>
    </xf>
    <xf numFmtId="170" fontId="237" fillId="0" borderId="63" xfId="1784" applyNumberFormat="1" applyFont="1" applyFill="1" applyBorder="1" applyAlignment="1">
      <alignment horizontal="left" wrapText="1"/>
    </xf>
    <xf numFmtId="170" fontId="237" fillId="0" borderId="0" xfId="1784" applyNumberFormat="1" applyFont="1" applyFill="1" applyBorder="1" applyAlignment="1">
      <alignment horizontal="left" wrapText="1"/>
    </xf>
    <xf numFmtId="170" fontId="238" fillId="0" borderId="0" xfId="1784" applyNumberFormat="1" applyFont="1" applyFill="1" applyBorder="1" applyAlignment="1">
      <alignment horizontal="left" wrapText="1" indent="2"/>
    </xf>
    <xf numFmtId="170" fontId="237" fillId="0" borderId="56" xfId="1784" applyNumberFormat="1" applyFont="1" applyFill="1" applyBorder="1" applyAlignment="1">
      <alignment horizontal="left" wrapText="1"/>
    </xf>
    <xf numFmtId="170" fontId="237" fillId="0" borderId="61" xfId="1784" applyNumberFormat="1" applyFont="1" applyFill="1" applyBorder="1" applyAlignment="1">
      <alignment horizontal="left" wrapText="1"/>
    </xf>
    <xf numFmtId="170" fontId="237" fillId="0" borderId="0" xfId="1784" applyNumberFormat="1" applyFont="1" applyFill="1" applyBorder="1" applyAlignment="1">
      <alignment horizontal="left" wrapText="1" indent="1"/>
    </xf>
    <xf numFmtId="170" fontId="237" fillId="0" borderId="64" xfId="1784" applyNumberFormat="1" applyFont="1" applyFill="1" applyBorder="1" applyAlignment="1">
      <alignment horizontal="left" wrapText="1"/>
    </xf>
    <xf numFmtId="170" fontId="238" fillId="0" borderId="0" xfId="1784" applyNumberFormat="1" applyFont="1" applyFill="1" applyBorder="1" applyAlignment="1">
      <alignment horizontal="left" wrapText="1"/>
    </xf>
    <xf numFmtId="0" fontId="239" fillId="0" borderId="0" xfId="0" applyFont="1"/>
    <xf numFmtId="170" fontId="238" fillId="0" borderId="0" xfId="1784" applyNumberFormat="1" applyFont="1" applyFill="1" applyBorder="1" applyAlignment="1">
      <alignment horizontal="left" wrapText="1" indent="4"/>
    </xf>
    <xf numFmtId="170" fontId="237" fillId="0" borderId="0" xfId="1784" applyNumberFormat="1" applyFont="1" applyFill="1" applyBorder="1" applyAlignment="1">
      <alignment horizontal="left" wrapText="1" indent="2"/>
    </xf>
    <xf numFmtId="0" fontId="237" fillId="0" borderId="9" xfId="899" applyNumberFormat="1" applyFont="1" applyFill="1" applyBorder="1" applyAlignment="1"/>
    <xf numFmtId="0" fontId="238" fillId="0" borderId="0" xfId="899" applyNumberFormat="1" applyFont="1" applyFill="1" applyBorder="1" applyAlignment="1">
      <alignment horizontal="left" indent="1"/>
    </xf>
    <xf numFmtId="179" fontId="238" fillId="0" borderId="19" xfId="899" applyNumberFormat="1" applyFont="1" applyFill="1" applyBorder="1" applyAlignment="1">
      <alignment horizontal="left" indent="1"/>
    </xf>
    <xf numFmtId="0" fontId="243" fillId="0" borderId="0" xfId="855" applyFont="1" applyBorder="1" applyAlignment="1"/>
    <xf numFmtId="0" fontId="239" fillId="41" borderId="0" xfId="899" applyFont="1" applyFill="1"/>
    <xf numFmtId="0" fontId="239" fillId="41" borderId="63" xfId="899" applyFont="1" applyFill="1" applyBorder="1"/>
    <xf numFmtId="0" fontId="241" fillId="0" borderId="0" xfId="1028" applyFont="1" applyFill="1" applyBorder="1" applyAlignment="1" applyProtection="1">
      <alignment horizontal="left" vertical="center"/>
    </xf>
    <xf numFmtId="0" fontId="240" fillId="0" borderId="0" xfId="1028" applyFont="1" applyFill="1" applyBorder="1" applyAlignment="1" applyProtection="1">
      <alignment horizontal="left" vertical="center" indent="2"/>
    </xf>
    <xf numFmtId="0" fontId="241" fillId="0" borderId="0" xfId="1028" applyFont="1" applyFill="1" applyBorder="1" applyAlignment="1" applyProtection="1">
      <alignment horizontal="left" vertical="center" indent="1"/>
    </xf>
    <xf numFmtId="0" fontId="241" fillId="0" borderId="63" xfId="825" applyFont="1" applyFill="1" applyBorder="1" applyAlignment="1">
      <alignment horizontal="left" vertical="center" indent="1"/>
    </xf>
    <xf numFmtId="0" fontId="238" fillId="0" borderId="0" xfId="899" applyNumberFormat="1" applyFont="1" applyFill="1" applyBorder="1" applyAlignment="1">
      <alignment horizontal="left" indent="2"/>
    </xf>
    <xf numFmtId="0" fontId="238" fillId="0" borderId="83" xfId="899" applyNumberFormat="1" applyFont="1" applyFill="1" applyBorder="1" applyAlignment="1">
      <alignment horizontal="left" indent="1"/>
    </xf>
    <xf numFmtId="0" fontId="238" fillId="0" borderId="19" xfId="899" applyNumberFormat="1" applyFont="1" applyFill="1" applyBorder="1" applyAlignment="1">
      <alignment horizontal="left" indent="1"/>
    </xf>
    <xf numFmtId="0" fontId="238" fillId="0" borderId="0" xfId="899" applyNumberFormat="1" applyFont="1" applyFill="1" applyBorder="1" applyAlignment="1">
      <alignment horizontal="justify" wrapText="1"/>
    </xf>
    <xf numFmtId="0" fontId="238" fillId="0" borderId="63" xfId="899" applyNumberFormat="1" applyFont="1" applyFill="1" applyBorder="1" applyAlignment="1">
      <alignment horizontal="left" indent="1"/>
    </xf>
    <xf numFmtId="0" fontId="237" fillId="0" borderId="0" xfId="899" applyNumberFormat="1" applyFont="1" applyFill="1" applyBorder="1" applyAlignment="1"/>
    <xf numFmtId="0" fontId="238" fillId="0" borderId="19" xfId="1784" applyNumberFormat="1" applyFont="1" applyFill="1" applyBorder="1" applyAlignment="1">
      <alignment horizontal="left" wrapText="1" indent="1"/>
    </xf>
    <xf numFmtId="0" fontId="237" fillId="0" borderId="63" xfId="1784" applyNumberFormat="1" applyFont="1" applyFill="1" applyBorder="1" applyAlignment="1">
      <alignment horizontal="left" wrapText="1" indent="1"/>
    </xf>
    <xf numFmtId="0" fontId="237" fillId="0" borderId="46" xfId="1784" applyNumberFormat="1" applyFont="1" applyFill="1" applyBorder="1" applyAlignment="1">
      <alignment horizontal="left" wrapText="1" indent="1"/>
    </xf>
    <xf numFmtId="0" fontId="237" fillId="0" borderId="66" xfId="1784" applyNumberFormat="1" applyFont="1" applyFill="1" applyBorder="1" applyAlignment="1">
      <alignment horizontal="left" wrapText="1" indent="1"/>
    </xf>
    <xf numFmtId="0" fontId="238" fillId="0" borderId="0" xfId="1784" applyNumberFormat="1" applyFont="1" applyFill="1" applyBorder="1" applyAlignment="1">
      <alignment horizontal="left" wrapText="1" indent="2"/>
    </xf>
    <xf numFmtId="0" fontId="237" fillId="0" borderId="56" xfId="1784" applyNumberFormat="1" applyFont="1" applyFill="1" applyBorder="1" applyAlignment="1">
      <alignment horizontal="left" wrapText="1" indent="1"/>
    </xf>
    <xf numFmtId="0" fontId="236" fillId="0" borderId="0" xfId="1784" applyNumberFormat="1" applyFont="1" applyFill="1" applyBorder="1" applyAlignment="1">
      <alignment wrapText="1"/>
    </xf>
    <xf numFmtId="169" fontId="239" fillId="0" borderId="0" xfId="1075" applyNumberFormat="1" applyFont="1" applyAlignment="1">
      <alignment horizontal="right"/>
    </xf>
    <xf numFmtId="0" fontId="239" fillId="0" borderId="0" xfId="1031" applyFont="1"/>
    <xf numFmtId="0" fontId="236" fillId="0" borderId="63" xfId="1031" applyFont="1" applyBorder="1"/>
    <xf numFmtId="0" fontId="238" fillId="0" borderId="0" xfId="1031" applyFont="1" applyAlignment="1">
      <alignment horizontal="left" indent="1"/>
    </xf>
    <xf numFmtId="0" fontId="237" fillId="0" borderId="19" xfId="1784" applyNumberFormat="1" applyFont="1" applyFill="1" applyBorder="1" applyAlignment="1">
      <alignment wrapText="1"/>
    </xf>
    <xf numFmtId="0" fontId="238" fillId="0" borderId="0" xfId="1031" applyFont="1"/>
    <xf numFmtId="0" fontId="238" fillId="0" borderId="19" xfId="1031" applyFont="1" applyBorder="1" applyAlignment="1">
      <alignment horizontal="left"/>
    </xf>
    <xf numFmtId="181" fontId="238" fillId="41" borderId="0" xfId="1784" applyNumberFormat="1" applyFont="1" applyFill="1" applyBorder="1" applyAlignment="1">
      <alignment horizontal="right" wrapText="1"/>
    </xf>
    <xf numFmtId="181" fontId="237" fillId="41" borderId="19" xfId="1784" applyNumberFormat="1" applyFont="1" applyFill="1" applyBorder="1" applyAlignment="1">
      <alignment horizontal="right" wrapText="1"/>
    </xf>
    <xf numFmtId="181" fontId="237" fillId="0" borderId="46" xfId="1784" applyNumberFormat="1" applyFont="1" applyFill="1" applyBorder="1" applyAlignment="1">
      <alignment horizontal="right" wrapText="1"/>
    </xf>
    <xf numFmtId="181" fontId="237" fillId="0" borderId="66" xfId="1784" applyNumberFormat="1" applyFont="1" applyFill="1" applyBorder="1" applyAlignment="1">
      <alignment horizontal="right" wrapText="1"/>
    </xf>
    <xf numFmtId="0" fontId="239" fillId="0" borderId="0" xfId="1031" applyFont="1" applyAlignment="1">
      <alignment horizontal="right"/>
    </xf>
    <xf numFmtId="182" fontId="238" fillId="41" borderId="19" xfId="1784" applyNumberFormat="1" applyFont="1" applyFill="1" applyBorder="1" applyAlignment="1">
      <alignment horizontal="right" wrapText="1"/>
    </xf>
    <xf numFmtId="0" fontId="236" fillId="0" borderId="0" xfId="740" applyFont="1" applyFill="1" applyAlignment="1" applyProtection="1">
      <alignment horizontal="right"/>
    </xf>
    <xf numFmtId="0" fontId="238" fillId="0" borderId="0" xfId="899" applyFont="1" applyFill="1" applyBorder="1" applyAlignment="1">
      <alignment horizontal="right"/>
    </xf>
    <xf numFmtId="184" fontId="238" fillId="0" borderId="0" xfId="1784" applyNumberFormat="1" applyFont="1" applyFill="1" applyBorder="1" applyAlignment="1">
      <alignment horizontal="right" wrapText="1"/>
    </xf>
    <xf numFmtId="0" fontId="237" fillId="0" borderId="62" xfId="0" applyFont="1" applyFill="1" applyBorder="1"/>
    <xf numFmtId="0" fontId="237" fillId="0" borderId="0" xfId="0" applyFont="1" applyFill="1" applyBorder="1" applyAlignment="1">
      <alignment horizontal="left" indent="1"/>
    </xf>
    <xf numFmtId="0" fontId="238" fillId="0" borderId="0" xfId="0" applyFont="1" applyFill="1" applyBorder="1" applyAlignment="1">
      <alignment horizontal="left" indent="2"/>
    </xf>
    <xf numFmtId="0" fontId="238" fillId="0" borderId="63" xfId="0" applyFont="1" applyFill="1" applyBorder="1" applyAlignment="1">
      <alignment horizontal="left" vertical="center" indent="2"/>
    </xf>
    <xf numFmtId="0" fontId="239" fillId="0" borderId="0" xfId="899" applyFont="1" applyAlignment="1">
      <alignment horizontal="right"/>
    </xf>
    <xf numFmtId="0" fontId="237" fillId="0" borderId="0" xfId="899" applyFont="1" applyFill="1" applyBorder="1" applyAlignment="1">
      <alignment horizontal="right"/>
    </xf>
    <xf numFmtId="170" fontId="238" fillId="0" borderId="0" xfId="1784" applyNumberFormat="1" applyFont="1" applyFill="1" applyBorder="1" applyAlignment="1">
      <alignment horizontal="right" wrapText="1"/>
    </xf>
    <xf numFmtId="170" fontId="238" fillId="0" borderId="66" xfId="1784" applyNumberFormat="1" applyFont="1" applyFill="1" applyBorder="1" applyAlignment="1">
      <alignment horizontal="right" wrapText="1"/>
    </xf>
    <xf numFmtId="170" fontId="237" fillId="0" borderId="0" xfId="1784" applyNumberFormat="1" applyFont="1" applyFill="1" applyBorder="1" applyAlignment="1">
      <alignment horizontal="right" wrapText="1"/>
    </xf>
    <xf numFmtId="0" fontId="238" fillId="0" borderId="63" xfId="899" applyFont="1" applyFill="1" applyBorder="1" applyAlignment="1">
      <alignment horizontal="right"/>
    </xf>
    <xf numFmtId="0" fontId="239" fillId="0" borderId="0" xfId="899" applyFont="1" applyBorder="1"/>
    <xf numFmtId="0" fontId="239" fillId="0" borderId="0" xfId="899" applyFont="1" applyBorder="1" applyAlignment="1">
      <alignment horizontal="right"/>
    </xf>
    <xf numFmtId="0" fontId="237" fillId="0" borderId="0" xfId="1784" applyNumberFormat="1" applyFont="1" applyFill="1" applyBorder="1" applyAlignment="1">
      <alignment horizontal="left" wrapText="1" indent="1"/>
    </xf>
    <xf numFmtId="0" fontId="238" fillId="0" borderId="0" xfId="1784" applyNumberFormat="1" applyFont="1" applyFill="1" applyBorder="1" applyAlignment="1">
      <alignment horizontal="left" wrapText="1" indent="3"/>
    </xf>
    <xf numFmtId="0" fontId="238" fillId="0" borderId="66" xfId="1784" applyNumberFormat="1" applyFont="1" applyFill="1" applyBorder="1" applyAlignment="1">
      <alignment horizontal="left" wrapText="1" indent="3"/>
    </xf>
    <xf numFmtId="0" fontId="238" fillId="0" borderId="63" xfId="899" applyNumberFormat="1" applyFont="1" applyBorder="1" applyAlignment="1">
      <alignment horizontal="left" indent="3"/>
    </xf>
    <xf numFmtId="0" fontId="236" fillId="0" borderId="0" xfId="740" applyFont="1" applyFill="1" applyBorder="1" applyAlignment="1" applyProtection="1">
      <alignment horizontal="center" wrapText="1"/>
    </xf>
    <xf numFmtId="183" fontId="237" fillId="0" borderId="0" xfId="1784" applyNumberFormat="1" applyFont="1" applyFill="1" applyBorder="1" applyAlignment="1">
      <alignment horizontal="right" vertical="center" wrapText="1"/>
    </xf>
    <xf numFmtId="185" fontId="238" fillId="0" borderId="0" xfId="1784" applyNumberFormat="1" applyFont="1" applyFill="1" applyBorder="1" applyAlignment="1">
      <alignment horizontal="right" vertical="center" wrapText="1"/>
    </xf>
    <xf numFmtId="185" fontId="238" fillId="0" borderId="63" xfId="1784" applyNumberFormat="1" applyFont="1" applyFill="1" applyBorder="1" applyAlignment="1">
      <alignment horizontal="right" vertical="center" wrapText="1"/>
    </xf>
    <xf numFmtId="0" fontId="237" fillId="0" borderId="0" xfId="1784" applyNumberFormat="1" applyFont="1" applyFill="1" applyBorder="1" applyAlignment="1">
      <alignment vertical="center"/>
    </xf>
    <xf numFmtId="0" fontId="238" fillId="0" borderId="0" xfId="1784" applyNumberFormat="1" applyFont="1" applyFill="1" applyBorder="1" applyAlignment="1">
      <alignment horizontal="left" vertical="center" indent="1"/>
    </xf>
    <xf numFmtId="0" fontId="238" fillId="0" borderId="63" xfId="1784" applyNumberFormat="1" applyFont="1" applyFill="1" applyBorder="1" applyAlignment="1">
      <alignment horizontal="left" vertical="center" indent="1"/>
    </xf>
    <xf numFmtId="182" fontId="237" fillId="0" borderId="0" xfId="1100" applyNumberFormat="1" applyFont="1" applyFill="1" applyBorder="1" applyAlignment="1">
      <alignment horizontal="right"/>
    </xf>
    <xf numFmtId="182" fontId="238" fillId="0" borderId="0" xfId="1100" applyNumberFormat="1" applyFont="1" applyFill="1" applyBorder="1" applyAlignment="1">
      <alignment horizontal="right"/>
    </xf>
    <xf numFmtId="182" fontId="237" fillId="0" borderId="0" xfId="1031" applyNumberFormat="1" applyFont="1" applyAlignment="1">
      <alignment horizontal="right"/>
    </xf>
    <xf numFmtId="182" fontId="238" fillId="0" borderId="63" xfId="1100" applyNumberFormat="1" applyFont="1" applyFill="1" applyBorder="1" applyAlignment="1">
      <alignment horizontal="right"/>
    </xf>
    <xf numFmtId="0" fontId="237" fillId="0" borderId="0" xfId="1100" applyNumberFormat="1" applyFont="1" applyFill="1" applyBorder="1" applyAlignment="1"/>
    <xf numFmtId="0" fontId="238" fillId="0" borderId="0" xfId="1100" applyNumberFormat="1" applyFont="1" applyFill="1" applyBorder="1" applyAlignment="1">
      <alignment horizontal="left" indent="1"/>
    </xf>
    <xf numFmtId="0" fontId="237" fillId="0" borderId="0" xfId="1031" applyFont="1"/>
    <xf numFmtId="0" fontId="237" fillId="0" borderId="0" xfId="1031" applyFont="1" applyAlignment="1">
      <alignment horizontal="left" indent="1"/>
    </xf>
    <xf numFmtId="0" fontId="238" fillId="0" borderId="0" xfId="1031" applyFont="1" applyAlignment="1">
      <alignment horizontal="left" indent="2"/>
    </xf>
    <xf numFmtId="0" fontId="238" fillId="0" borderId="63" xfId="1100" applyNumberFormat="1" applyFont="1" applyFill="1" applyBorder="1" applyAlignment="1">
      <alignment horizontal="left" indent="1"/>
    </xf>
    <xf numFmtId="0" fontId="238" fillId="0" borderId="0" xfId="899" applyFont="1" applyBorder="1" applyAlignment="1">
      <alignment horizontal="justify"/>
    </xf>
    <xf numFmtId="184" fontId="238" fillId="0" borderId="19" xfId="1784" applyNumberFormat="1" applyFont="1" applyFill="1" applyBorder="1" applyAlignment="1">
      <alignment horizontal="right" wrapText="1"/>
    </xf>
    <xf numFmtId="181" fontId="237" fillId="41" borderId="64" xfId="1784" applyNumberFormat="1" applyFont="1" applyFill="1" applyBorder="1" applyAlignment="1">
      <alignment horizontal="right" wrapText="1"/>
    </xf>
    <xf numFmtId="0" fontId="237" fillId="0" borderId="64" xfId="1784" applyNumberFormat="1" applyFont="1" applyFill="1" applyBorder="1" applyAlignment="1">
      <alignment wrapText="1"/>
    </xf>
    <xf numFmtId="181" fontId="238" fillId="0" borderId="66" xfId="1784" applyNumberFormat="1" applyFont="1" applyFill="1" applyBorder="1" applyAlignment="1">
      <alignment horizontal="right" wrapText="1"/>
    </xf>
    <xf numFmtId="181" fontId="239" fillId="41" borderId="0" xfId="899" applyNumberFormat="1" applyFont="1" applyFill="1" applyBorder="1"/>
    <xf numFmtId="181" fontId="238" fillId="0" borderId="63" xfId="1784" applyNumberFormat="1" applyFont="1" applyFill="1" applyBorder="1" applyAlignment="1">
      <alignment horizontal="right" wrapText="1"/>
    </xf>
    <xf numFmtId="0" fontId="239" fillId="0" borderId="0" xfId="899" applyFont="1" applyFill="1"/>
    <xf numFmtId="0" fontId="237" fillId="41" borderId="0" xfId="1784" applyNumberFormat="1" applyFont="1" applyFill="1" applyBorder="1" applyAlignment="1">
      <alignment horizontal="left" wrapText="1" indent="1"/>
    </xf>
    <xf numFmtId="0" fontId="238" fillId="41" borderId="0" xfId="1784" applyNumberFormat="1" applyFont="1" applyFill="1" applyBorder="1" applyAlignment="1">
      <alignment horizontal="left" wrapText="1" indent="2"/>
    </xf>
    <xf numFmtId="0" fontId="238" fillId="41" borderId="66" xfId="1784" applyNumberFormat="1" applyFont="1" applyFill="1" applyBorder="1" applyAlignment="1">
      <alignment horizontal="left" wrapText="1" indent="2"/>
    </xf>
    <xf numFmtId="0" fontId="239" fillId="41" borderId="0" xfId="899" applyFont="1" applyFill="1" applyBorder="1"/>
    <xf numFmtId="0" fontId="238" fillId="0" borderId="66" xfId="1784" applyNumberFormat="1" applyFont="1" applyFill="1" applyBorder="1" applyAlignment="1">
      <alignment horizontal="left" wrapText="1"/>
    </xf>
    <xf numFmtId="0" fontId="238" fillId="0" borderId="0" xfId="1784" applyNumberFormat="1" applyFont="1" applyFill="1" applyBorder="1" applyAlignment="1">
      <alignment horizontal="left" wrapText="1"/>
    </xf>
    <xf numFmtId="170" fontId="238" fillId="0" borderId="0" xfId="899" applyNumberFormat="1" applyFont="1" applyFill="1" applyBorder="1" applyAlignment="1">
      <alignment horizontal="right"/>
    </xf>
    <xf numFmtId="181" fontId="238" fillId="0" borderId="0" xfId="899" applyNumberFormat="1" applyFont="1" applyFill="1" applyBorder="1" applyAlignment="1">
      <alignment horizontal="right"/>
    </xf>
    <xf numFmtId="181" fontId="238" fillId="0" borderId="63" xfId="899" applyNumberFormat="1" applyFont="1" applyFill="1" applyBorder="1" applyAlignment="1">
      <alignment horizontal="right"/>
    </xf>
    <xf numFmtId="0" fontId="237" fillId="0" borderId="0" xfId="899" applyFont="1" applyFill="1" applyBorder="1" applyAlignment="1"/>
    <xf numFmtId="3" fontId="238" fillId="0" borderId="0" xfId="899" applyNumberFormat="1" applyFont="1" applyFill="1" applyBorder="1" applyAlignment="1">
      <alignment horizontal="left" indent="1"/>
    </xf>
    <xf numFmtId="3" fontId="238" fillId="0" borderId="0" xfId="899" applyNumberFormat="1" applyFont="1" applyBorder="1" applyAlignment="1">
      <alignment horizontal="left" indent="1"/>
    </xf>
    <xf numFmtId="3" fontId="237" fillId="0" borderId="0" xfId="899" applyNumberFormat="1" applyFont="1" applyBorder="1" applyAlignment="1"/>
    <xf numFmtId="3" fontId="238" fillId="0" borderId="0" xfId="899" applyNumberFormat="1" applyFont="1" applyBorder="1" applyAlignment="1">
      <alignment horizontal="left" indent="2"/>
    </xf>
    <xf numFmtId="3" fontId="238" fillId="0" borderId="63" xfId="899" applyNumberFormat="1" applyFont="1" applyBorder="1" applyAlignment="1">
      <alignment horizontal="left" indent="1"/>
    </xf>
    <xf numFmtId="182" fontId="237" fillId="0" borderId="46" xfId="1784" applyNumberFormat="1" applyFont="1" applyFill="1" applyBorder="1" applyAlignment="1">
      <alignment horizontal="right" wrapText="1"/>
    </xf>
    <xf numFmtId="171" fontId="238" fillId="0" borderId="63" xfId="1784" applyNumberFormat="1" applyFont="1" applyFill="1" applyBorder="1" applyAlignment="1">
      <alignment horizontal="right" wrapText="1"/>
    </xf>
    <xf numFmtId="0" fontId="238" fillId="0" borderId="0" xfId="1031" applyFont="1" applyAlignment="1">
      <alignment horizontal="right"/>
    </xf>
    <xf numFmtId="182" fontId="237" fillId="0" borderId="59" xfId="1784" applyNumberFormat="1" applyFont="1" applyFill="1" applyBorder="1" applyAlignment="1">
      <alignment horizontal="right" wrapText="1"/>
    </xf>
    <xf numFmtId="182" fontId="238" fillId="0" borderId="63" xfId="1784" applyNumberFormat="1" applyFont="1" applyFill="1" applyBorder="1" applyAlignment="1">
      <alignment horizontal="right" wrapText="1"/>
    </xf>
    <xf numFmtId="182" fontId="237" fillId="0" borderId="0" xfId="1784" applyNumberFormat="1" applyFont="1" applyFill="1" applyBorder="1" applyAlignment="1">
      <alignment horizontal="right" wrapText="1"/>
    </xf>
    <xf numFmtId="182" fontId="237" fillId="0" borderId="70" xfId="1784" applyNumberFormat="1" applyFont="1" applyFill="1" applyBorder="1" applyAlignment="1">
      <alignment horizontal="right" wrapText="1"/>
    </xf>
    <xf numFmtId="0" fontId="237" fillId="0" borderId="46" xfId="1031" applyFont="1" applyBorder="1"/>
    <xf numFmtId="171" fontId="238" fillId="0" borderId="0" xfId="1784" applyNumberFormat="1" applyFont="1" applyFill="1" applyBorder="1" applyAlignment="1">
      <alignment horizontal="left" wrapText="1" indent="1"/>
    </xf>
    <xf numFmtId="171" fontId="238" fillId="0" borderId="63" xfId="1784" applyNumberFormat="1" applyFont="1" applyFill="1" applyBorder="1" applyAlignment="1">
      <alignment horizontal="left" wrapText="1" indent="1"/>
    </xf>
    <xf numFmtId="0" fontId="237" fillId="0" borderId="59" xfId="1031" applyFont="1" applyBorder="1"/>
    <xf numFmtId="171" fontId="237" fillId="0" borderId="0" xfId="1784" applyNumberFormat="1" applyFont="1" applyFill="1" applyBorder="1" applyAlignment="1">
      <alignment horizontal="left" wrapText="1" indent="1"/>
    </xf>
    <xf numFmtId="171" fontId="238" fillId="0" borderId="0" xfId="1784" applyNumberFormat="1" applyFont="1" applyFill="1" applyBorder="1" applyAlignment="1">
      <alignment horizontal="left" wrapText="1" indent="2"/>
    </xf>
    <xf numFmtId="171" fontId="238" fillId="0" borderId="63" xfId="1784" applyNumberFormat="1" applyFont="1" applyFill="1" applyBorder="1" applyAlignment="1">
      <alignment horizontal="left" wrapText="1" indent="2"/>
    </xf>
    <xf numFmtId="0" fontId="237" fillId="0" borderId="70" xfId="1031" applyFont="1" applyBorder="1"/>
    <xf numFmtId="233" fontId="238" fillId="41" borderId="0" xfId="1784" applyNumberFormat="1" applyFont="1" applyFill="1" applyBorder="1" applyAlignment="1">
      <alignment horizontal="right" wrapText="1"/>
    </xf>
    <xf numFmtId="181" fontId="238" fillId="41" borderId="63" xfId="1784" applyNumberFormat="1" applyFont="1" applyFill="1" applyBorder="1" applyAlignment="1">
      <alignment horizontal="right" wrapText="1"/>
    </xf>
    <xf numFmtId="0" fontId="238" fillId="0" borderId="63" xfId="1784" applyNumberFormat="1" applyFont="1" applyFill="1" applyBorder="1" applyAlignment="1">
      <alignment wrapText="1"/>
    </xf>
    <xf numFmtId="181" fontId="238" fillId="0" borderId="19" xfId="1784" applyNumberFormat="1" applyFont="1" applyFill="1" applyBorder="1" applyAlignment="1">
      <alignment horizontal="right" wrapText="1"/>
    </xf>
    <xf numFmtId="181" fontId="237" fillId="0" borderId="62" xfId="1784" applyNumberFormat="1" applyFont="1" applyFill="1" applyBorder="1" applyAlignment="1">
      <alignment horizontal="right" wrapText="1"/>
    </xf>
    <xf numFmtId="170" fontId="237" fillId="0" borderId="46" xfId="1784" applyNumberFormat="1" applyFont="1" applyFill="1" applyBorder="1" applyAlignment="1">
      <alignment horizontal="left" wrapText="1"/>
    </xf>
    <xf numFmtId="170" fontId="238" fillId="0" borderId="19" xfId="1784" applyNumberFormat="1" applyFont="1" applyFill="1" applyBorder="1" applyAlignment="1">
      <alignment horizontal="left" wrapText="1"/>
    </xf>
    <xf numFmtId="170" fontId="237" fillId="0" borderId="62" xfId="1784" applyNumberFormat="1" applyFont="1" applyFill="1" applyBorder="1" applyAlignment="1">
      <alignment horizontal="left" wrapText="1"/>
    </xf>
    <xf numFmtId="181" fontId="237" fillId="0" borderId="107" xfId="1784" applyNumberFormat="1" applyFont="1" applyFill="1" applyBorder="1" applyAlignment="1">
      <alignment horizontal="right" wrapText="1"/>
    </xf>
    <xf numFmtId="181" fontId="238" fillId="0" borderId="109" xfId="1784" applyNumberFormat="1" applyFont="1" applyFill="1" applyBorder="1" applyAlignment="1">
      <alignment horizontal="right" wrapText="1"/>
    </xf>
    <xf numFmtId="184" fontId="237" fillId="0" borderId="108" xfId="1784" applyNumberFormat="1" applyFont="1" applyFill="1" applyBorder="1" applyAlignment="1">
      <alignment horizontal="right" wrapText="1"/>
    </xf>
    <xf numFmtId="0" fontId="238" fillId="0" borderId="19" xfId="899" applyNumberFormat="1" applyFont="1" applyFill="1" applyBorder="1" applyAlignment="1"/>
    <xf numFmtId="0" fontId="238" fillId="0" borderId="0" xfId="899" applyNumberFormat="1" applyFont="1" applyFill="1" applyBorder="1" applyAlignment="1"/>
    <xf numFmtId="181" fontId="238" fillId="0" borderId="46" xfId="1784" applyNumberFormat="1" applyFont="1" applyFill="1" applyBorder="1" applyAlignment="1">
      <alignment horizontal="right" wrapText="1"/>
    </xf>
    <xf numFmtId="181" fontId="238" fillId="0" borderId="62" xfId="1784" applyNumberFormat="1" applyFont="1" applyFill="1" applyBorder="1" applyAlignment="1">
      <alignment horizontal="right" wrapText="1"/>
    </xf>
    <xf numFmtId="0" fontId="238" fillId="0" borderId="46" xfId="899" applyFont="1" applyFill="1" applyBorder="1" applyAlignment="1">
      <alignment horizontal="left" indent="1"/>
    </xf>
    <xf numFmtId="0" fontId="238" fillId="0" borderId="0" xfId="899" applyFont="1" applyFill="1" applyBorder="1" applyAlignment="1">
      <alignment horizontal="left" indent="1"/>
    </xf>
    <xf numFmtId="0" fontId="237" fillId="0" borderId="64" xfId="899" applyFont="1" applyFill="1" applyBorder="1" applyAlignment="1"/>
    <xf numFmtId="0" fontId="238" fillId="0" borderId="62" xfId="899" applyFont="1" applyFill="1" applyBorder="1" applyAlignment="1">
      <alignment horizontal="left" indent="1"/>
    </xf>
    <xf numFmtId="170" fontId="238" fillId="0" borderId="46" xfId="1784" applyNumberFormat="1" applyFont="1" applyFill="1" applyBorder="1" applyAlignment="1">
      <alignment horizontal="right" wrapText="1"/>
    </xf>
    <xf numFmtId="170" fontId="239" fillId="0" borderId="0" xfId="899" applyNumberFormat="1" applyFont="1" applyFill="1" applyBorder="1"/>
    <xf numFmtId="170" fontId="238" fillId="0" borderId="62" xfId="1784" applyNumberFormat="1" applyFont="1" applyFill="1" applyBorder="1" applyAlignment="1">
      <alignment horizontal="right" wrapText="1"/>
    </xf>
    <xf numFmtId="3" fontId="237" fillId="0" borderId="46" xfId="1024" applyNumberFormat="1" applyFont="1" applyBorder="1"/>
    <xf numFmtId="3" fontId="238" fillId="0" borderId="0" xfId="1024" applyNumberFormat="1" applyFont="1" applyAlignment="1">
      <alignment horizontal="left" indent="1"/>
    </xf>
    <xf numFmtId="3" fontId="238" fillId="0" borderId="19" xfId="1024" applyNumberFormat="1" applyFont="1" applyBorder="1" applyAlignment="1">
      <alignment horizontal="left" indent="1"/>
    </xf>
    <xf numFmtId="0" fontId="239" fillId="0" borderId="0" xfId="0" applyFont="1" applyFill="1" applyBorder="1"/>
    <xf numFmtId="3" fontId="237" fillId="0" borderId="62" xfId="1024" applyNumberFormat="1" applyFont="1" applyBorder="1"/>
    <xf numFmtId="181" fontId="237" fillId="0" borderId="69" xfId="1784" applyNumberFormat="1" applyFont="1" applyFill="1" applyBorder="1" applyAlignment="1">
      <alignment horizontal="right" wrapText="1"/>
    </xf>
    <xf numFmtId="181" fontId="237" fillId="0" borderId="47" xfId="1784" applyNumberFormat="1" applyFont="1" applyFill="1" applyBorder="1" applyAlignment="1">
      <alignment horizontal="right" wrapText="1"/>
    </xf>
    <xf numFmtId="0" fontId="237" fillId="0" borderId="46" xfId="1784" applyNumberFormat="1" applyFont="1" applyFill="1" applyBorder="1" applyAlignment="1">
      <alignment horizontal="left" wrapText="1"/>
    </xf>
    <xf numFmtId="0" fontId="237" fillId="0" borderId="0" xfId="1784" applyNumberFormat="1" applyFont="1" applyFill="1" applyBorder="1" applyAlignment="1">
      <alignment horizontal="left" wrapText="1"/>
    </xf>
    <xf numFmtId="0" fontId="237" fillId="0" borderId="0" xfId="1784" applyNumberFormat="1" applyFont="1" applyFill="1" applyBorder="1" applyAlignment="1">
      <alignment horizontal="left" wrapText="1" indent="2"/>
    </xf>
    <xf numFmtId="0" fontId="237" fillId="0" borderId="69" xfId="899" applyNumberFormat="1" applyFont="1" applyFill="1" applyBorder="1" applyAlignment="1"/>
    <xf numFmtId="0" fontId="237" fillId="0" borderId="47" xfId="1784" applyNumberFormat="1" applyFont="1" applyFill="1" applyBorder="1" applyAlignment="1">
      <alignment horizontal="left" wrapText="1" indent="1"/>
    </xf>
    <xf numFmtId="181" fontId="237" fillId="0" borderId="65" xfId="1784" applyNumberFormat="1" applyFont="1" applyFill="1" applyBorder="1" applyAlignment="1">
      <alignment horizontal="right" wrapText="1"/>
    </xf>
    <xf numFmtId="0" fontId="237" fillId="0" borderId="65" xfId="1784" applyNumberFormat="1" applyFont="1" applyFill="1" applyBorder="1" applyAlignment="1">
      <alignment wrapText="1"/>
    </xf>
    <xf numFmtId="0" fontId="239" fillId="0" borderId="0" xfId="899" applyFont="1" applyFill="1" applyAlignment="1">
      <alignment horizontal="right"/>
    </xf>
    <xf numFmtId="181" fontId="238" fillId="0" borderId="67" xfId="1784" applyNumberFormat="1" applyFont="1" applyFill="1" applyBorder="1" applyAlignment="1">
      <alignment horizontal="right" wrapText="1"/>
    </xf>
    <xf numFmtId="0" fontId="237" fillId="0" borderId="46" xfId="1784" applyNumberFormat="1" applyFont="1" applyFill="1" applyBorder="1" applyAlignment="1">
      <alignment wrapText="1"/>
    </xf>
    <xf numFmtId="0" fontId="237" fillId="0" borderId="62" xfId="1784" applyNumberFormat="1" applyFont="1" applyFill="1" applyBorder="1" applyAlignment="1">
      <alignment wrapText="1"/>
    </xf>
    <xf numFmtId="0" fontId="237" fillId="0" borderId="66" xfId="1784" applyNumberFormat="1" applyFont="1" applyFill="1" applyBorder="1" applyAlignment="1">
      <alignment wrapText="1"/>
    </xf>
    <xf numFmtId="0" fontId="243" fillId="0" borderId="0" xfId="899" applyFont="1" applyFill="1" applyAlignment="1"/>
    <xf numFmtId="0" fontId="238" fillId="0" borderId="67" xfId="1784" applyNumberFormat="1" applyFont="1" applyFill="1" applyBorder="1" applyAlignment="1">
      <alignment horizontal="left" wrapText="1" indent="1"/>
    </xf>
    <xf numFmtId="182" fontId="238" fillId="0" borderId="0" xfId="1784" applyNumberFormat="1" applyFont="1" applyFill="1" applyAlignment="1">
      <alignment horizontal="right"/>
    </xf>
    <xf numFmtId="182" fontId="238" fillId="0" borderId="46" xfId="1784" applyNumberFormat="1" applyFont="1" applyFill="1" applyBorder="1" applyAlignment="1">
      <alignment horizontal="right"/>
    </xf>
    <xf numFmtId="181" fontId="238" fillId="0" borderId="0" xfId="1784" applyNumberFormat="1" applyFont="1" applyFill="1" applyBorder="1" applyAlignment="1">
      <alignment horizontal="right"/>
    </xf>
    <xf numFmtId="0" fontId="238" fillId="0" borderId="0" xfId="0" applyFont="1" applyFill="1" applyBorder="1" applyAlignment="1">
      <alignment horizontal="left" indent="1"/>
    </xf>
    <xf numFmtId="179" fontId="238" fillId="0" borderId="0" xfId="899" applyNumberFormat="1" applyFont="1" applyFill="1" applyBorder="1" applyAlignment="1">
      <alignment horizontal="right"/>
    </xf>
    <xf numFmtId="179" fontId="237" fillId="0" borderId="56" xfId="899" applyNumberFormat="1" applyFont="1" applyFill="1" applyBorder="1" applyAlignment="1">
      <alignment horizontal="right"/>
    </xf>
    <xf numFmtId="183" fontId="238" fillId="0" borderId="62" xfId="899" applyNumberFormat="1" applyFont="1" applyFill="1" applyBorder="1" applyAlignment="1">
      <alignment horizontal="right"/>
    </xf>
    <xf numFmtId="183" fontId="238" fillId="0" borderId="0" xfId="899" applyNumberFormat="1" applyFont="1" applyFill="1" applyBorder="1" applyAlignment="1">
      <alignment horizontal="right"/>
    </xf>
    <xf numFmtId="183" fontId="238" fillId="0" borderId="19" xfId="899" applyNumberFormat="1" applyFont="1" applyFill="1" applyBorder="1" applyAlignment="1">
      <alignment horizontal="right"/>
    </xf>
    <xf numFmtId="0" fontId="238" fillId="0" borderId="0" xfId="899" applyNumberFormat="1" applyFont="1" applyFill="1" applyBorder="1" applyAlignment="1">
      <alignment horizontal="left"/>
    </xf>
    <xf numFmtId="0" fontId="237" fillId="0" borderId="56" xfId="899" applyNumberFormat="1" applyFont="1" applyFill="1" applyBorder="1" applyAlignment="1">
      <alignment horizontal="left"/>
    </xf>
    <xf numFmtId="0" fontId="238" fillId="0" borderId="62" xfId="899" applyNumberFormat="1" applyFont="1" applyFill="1" applyBorder="1" applyAlignment="1">
      <alignment horizontal="left"/>
    </xf>
    <xf numFmtId="0" fontId="238" fillId="0" borderId="19" xfId="899" applyNumberFormat="1" applyFont="1" applyFill="1" applyBorder="1" applyAlignment="1">
      <alignment horizontal="left"/>
    </xf>
    <xf numFmtId="0" fontId="237" fillId="0" borderId="59" xfId="899" applyNumberFormat="1" applyFont="1" applyFill="1" applyBorder="1" applyAlignment="1"/>
    <xf numFmtId="181" fontId="237" fillId="0" borderId="0" xfId="899" applyNumberFormat="1" applyFont="1" applyFill="1" applyBorder="1" applyAlignment="1">
      <alignment horizontal="right"/>
    </xf>
    <xf numFmtId="181" fontId="238" fillId="0" borderId="19" xfId="899" applyNumberFormat="1" applyFont="1" applyFill="1" applyBorder="1" applyAlignment="1">
      <alignment horizontal="right"/>
    </xf>
    <xf numFmtId="166" fontId="238" fillId="0" borderId="0" xfId="899" applyNumberFormat="1" applyFont="1" applyFill="1" applyBorder="1" applyAlignment="1">
      <alignment horizontal="right"/>
    </xf>
    <xf numFmtId="182" fontId="238" fillId="0" borderId="59" xfId="899" applyNumberFormat="1" applyFont="1" applyFill="1" applyBorder="1" applyAlignment="1">
      <alignment horizontal="right"/>
    </xf>
    <xf numFmtId="182" fontId="237" fillId="0" borderId="0" xfId="899" applyNumberFormat="1" applyFont="1" applyFill="1" applyBorder="1" applyAlignment="1">
      <alignment horizontal="right"/>
    </xf>
    <xf numFmtId="182" fontId="238" fillId="0" borderId="0" xfId="899" applyNumberFormat="1" applyFont="1" applyFill="1" applyBorder="1" applyAlignment="1">
      <alignment horizontal="right"/>
    </xf>
    <xf numFmtId="182" fontId="238" fillId="0" borderId="19" xfId="899" applyNumberFormat="1" applyFont="1" applyFill="1" applyBorder="1" applyAlignment="1">
      <alignment horizontal="right"/>
    </xf>
    <xf numFmtId="0" fontId="237" fillId="0" borderId="0" xfId="855" applyNumberFormat="1" applyFont="1" applyFill="1" applyBorder="1"/>
    <xf numFmtId="0" fontId="238" fillId="0" borderId="0" xfId="855" applyNumberFormat="1" applyFont="1" applyFill="1" applyBorder="1" applyAlignment="1">
      <alignment horizontal="left" indent="1"/>
    </xf>
    <xf numFmtId="0" fontId="238" fillId="0" borderId="19" xfId="855" applyNumberFormat="1" applyFont="1" applyFill="1" applyBorder="1" applyAlignment="1">
      <alignment horizontal="left" indent="1"/>
    </xf>
    <xf numFmtId="0" fontId="238" fillId="0" borderId="57" xfId="855" applyNumberFormat="1" applyFont="1" applyFill="1" applyBorder="1" applyAlignment="1">
      <alignment horizontal="left" indent="1"/>
    </xf>
    <xf numFmtId="179" fontId="237" fillId="0" borderId="61" xfId="1784" applyNumberFormat="1" applyFont="1" applyFill="1" applyBorder="1" applyAlignment="1">
      <alignment horizontal="right" wrapText="1"/>
    </xf>
    <xf numFmtId="0" fontId="237" fillId="0" borderId="61" xfId="1784" applyNumberFormat="1" applyFont="1" applyFill="1" applyBorder="1" applyAlignment="1">
      <alignment wrapText="1"/>
    </xf>
    <xf numFmtId="181" fontId="239" fillId="0" borderId="0" xfId="899" applyNumberFormat="1" applyFont="1" applyFill="1" applyAlignment="1">
      <alignment horizontal="right"/>
    </xf>
    <xf numFmtId="0" fontId="244" fillId="0" borderId="0" xfId="899" applyFont="1"/>
    <xf numFmtId="0" fontId="245" fillId="0" borderId="0" xfId="740" applyFont="1" applyFill="1" applyBorder="1" applyAlignment="1" applyProtection="1">
      <alignment horizontal="right"/>
    </xf>
    <xf numFmtId="0" fontId="245" fillId="50" borderId="0" xfId="740" applyFont="1" applyFill="1" applyBorder="1" applyAlignment="1" applyProtection="1">
      <alignment horizontal="right"/>
    </xf>
    <xf numFmtId="181" fontId="246" fillId="0" borderId="0" xfId="1784" applyNumberFormat="1" applyFont="1" applyFill="1" applyBorder="1" applyAlignment="1">
      <alignment vertical="center"/>
    </xf>
    <xf numFmtId="181" fontId="247" fillId="0" borderId="0" xfId="1784" applyNumberFormat="1" applyFont="1" applyFill="1" applyBorder="1" applyAlignment="1">
      <alignment vertical="center"/>
    </xf>
    <xf numFmtId="181" fontId="246" fillId="0" borderId="71" xfId="1784" applyNumberFormat="1" applyFont="1" applyFill="1" applyBorder="1" applyAlignment="1">
      <alignment vertical="center"/>
    </xf>
    <xf numFmtId="10" fontId="246" fillId="0" borderId="72" xfId="1075" applyNumberFormat="1" applyFont="1" applyFill="1" applyBorder="1" applyAlignment="1">
      <alignment horizontal="right" vertical="center"/>
    </xf>
    <xf numFmtId="10" fontId="247" fillId="0" borderId="72" xfId="1075" applyNumberFormat="1" applyFont="1" applyFill="1" applyBorder="1" applyAlignment="1">
      <alignment horizontal="right" vertical="center"/>
    </xf>
    <xf numFmtId="10" fontId="246" fillId="0" borderId="73" xfId="1075" applyNumberFormat="1" applyFont="1" applyFill="1" applyBorder="1" applyAlignment="1">
      <alignment horizontal="right" vertical="center"/>
    </xf>
    <xf numFmtId="0" fontId="248" fillId="0" borderId="0" xfId="899" applyFont="1"/>
    <xf numFmtId="0" fontId="246" fillId="0" borderId="0" xfId="1784" applyNumberFormat="1" applyFont="1" applyFill="1" applyBorder="1" applyAlignment="1">
      <alignment wrapText="1"/>
    </xf>
    <xf numFmtId="0" fontId="247" fillId="0" borderId="0" xfId="1027" applyFont="1" applyAlignment="1">
      <alignment horizontal="left" wrapText="1" indent="1"/>
    </xf>
    <xf numFmtId="0" fontId="247" fillId="0" borderId="0" xfId="1027" applyFont="1" applyAlignment="1">
      <alignment horizontal="left" wrapText="1" indent="2"/>
    </xf>
    <xf numFmtId="0" fontId="247" fillId="0" borderId="0" xfId="1027" applyFont="1" applyAlignment="1">
      <alignment horizontal="left" wrapText="1"/>
    </xf>
    <xf numFmtId="0" fontId="246" fillId="0" borderId="71" xfId="1784" applyNumberFormat="1" applyFont="1" applyFill="1" applyBorder="1" applyAlignment="1">
      <alignment wrapText="1"/>
    </xf>
    <xf numFmtId="0" fontId="247" fillId="0" borderId="0" xfId="1784" applyNumberFormat="1" applyFont="1" applyFill="1" applyBorder="1" applyAlignment="1">
      <alignment horizontal="left" wrapText="1"/>
    </xf>
    <xf numFmtId="0" fontId="246" fillId="0" borderId="0" xfId="0" applyNumberFormat="1" applyFont="1" applyFill="1" applyBorder="1" applyAlignment="1">
      <alignment wrapText="1"/>
    </xf>
    <xf numFmtId="0" fontId="246" fillId="0" borderId="72" xfId="1088" applyNumberFormat="1" applyFont="1" applyFill="1" applyBorder="1" applyAlignment="1">
      <alignment wrapText="1"/>
    </xf>
    <xf numFmtId="0" fontId="247" fillId="0" borderId="72" xfId="1088" applyNumberFormat="1" applyFont="1" applyFill="1" applyBorder="1" applyAlignment="1">
      <alignment horizontal="left" wrapText="1"/>
    </xf>
    <xf numFmtId="0" fontId="246" fillId="0" borderId="73" xfId="1088" applyNumberFormat="1" applyFont="1" applyFill="1" applyBorder="1" applyAlignment="1">
      <alignment wrapText="1"/>
    </xf>
    <xf numFmtId="0" fontId="150" fillId="0" borderId="0" xfId="899" applyFont="1" applyFill="1" applyBorder="1" applyAlignment="1">
      <alignment horizontal="left"/>
    </xf>
    <xf numFmtId="0" fontId="123" fillId="0" borderId="0" xfId="1025" applyFont="1" applyAlignment="1">
      <alignment horizontal="center"/>
    </xf>
    <xf numFmtId="0" fontId="237" fillId="0" borderId="110" xfId="899" applyNumberFormat="1" applyFont="1" applyFill="1" applyBorder="1" applyAlignment="1"/>
    <xf numFmtId="179" fontId="159" fillId="0" borderId="110" xfId="899" applyNumberFormat="1" applyFont="1" applyFill="1" applyBorder="1" applyAlignment="1">
      <alignment horizontal="right"/>
    </xf>
    <xf numFmtId="0" fontId="122" fillId="0" borderId="111" xfId="899" applyFont="1" applyBorder="1"/>
    <xf numFmtId="170" fontId="122" fillId="0" borderId="111" xfId="899" applyNumberFormat="1" applyFont="1" applyBorder="1" applyAlignment="1">
      <alignment horizontal="right"/>
    </xf>
    <xf numFmtId="0" fontId="122" fillId="0" borderId="111" xfId="899" applyFont="1" applyBorder="1" applyAlignment="1">
      <alignment horizontal="right"/>
    </xf>
    <xf numFmtId="0" fontId="238" fillId="0" borderId="113" xfId="1784" applyNumberFormat="1" applyFont="1" applyFill="1" applyBorder="1" applyAlignment="1">
      <alignment wrapText="1"/>
    </xf>
    <xf numFmtId="0" fontId="122" fillId="0" borderId="113" xfId="899" applyFont="1" applyBorder="1"/>
    <xf numFmtId="0" fontId="122" fillId="0" borderId="113" xfId="899" applyFont="1" applyBorder="1" applyAlignment="1">
      <alignment horizontal="right"/>
    </xf>
    <xf numFmtId="170" fontId="122" fillId="0" borderId="113" xfId="899" applyNumberFormat="1" applyFont="1" applyBorder="1" applyAlignment="1">
      <alignment horizontal="right"/>
    </xf>
    <xf numFmtId="181" fontId="160" fillId="41" borderId="113" xfId="1784" applyNumberFormat="1" applyFont="1" applyFill="1" applyBorder="1" applyAlignment="1">
      <alignment horizontal="right" wrapText="1"/>
    </xf>
    <xf numFmtId="0" fontId="237" fillId="0" borderId="113" xfId="1784" applyNumberFormat="1" applyFont="1" applyFill="1" applyBorder="1" applyAlignment="1">
      <alignment wrapText="1"/>
    </xf>
    <xf numFmtId="0" fontId="237" fillId="0" borderId="63" xfId="1784" applyNumberFormat="1" applyFont="1" applyFill="1" applyBorder="1" applyAlignment="1">
      <alignment wrapText="1"/>
    </xf>
    <xf numFmtId="181" fontId="159" fillId="41" borderId="113" xfId="1784" applyNumberFormat="1" applyFont="1" applyFill="1" applyBorder="1" applyAlignment="1">
      <alignment horizontal="right" wrapText="1"/>
    </xf>
    <xf numFmtId="181" fontId="159" fillId="41" borderId="63" xfId="1784" applyNumberFormat="1" applyFont="1" applyFill="1" applyBorder="1" applyAlignment="1">
      <alignment horizontal="right" wrapText="1"/>
    </xf>
    <xf numFmtId="237" fontId="249" fillId="0" borderId="113" xfId="1027" applyNumberFormat="1" applyFont="1" applyBorder="1" applyAlignment="1">
      <alignment horizontal="right" vertical="center"/>
    </xf>
    <xf numFmtId="237" fontId="250" fillId="0" borderId="0" xfId="1027" applyNumberFormat="1" applyFont="1" applyAlignment="1">
      <alignment horizontal="right" vertical="center"/>
    </xf>
    <xf numFmtId="0" fontId="238" fillId="0" borderId="111" xfId="1784" applyNumberFormat="1" applyFont="1" applyFill="1" applyBorder="1" applyAlignment="1">
      <alignment horizontal="left" wrapText="1" indent="1"/>
    </xf>
    <xf numFmtId="237" fontId="250" fillId="0" borderId="111" xfId="1027" applyNumberFormat="1" applyFont="1" applyBorder="1" applyAlignment="1">
      <alignment horizontal="right" vertical="center"/>
    </xf>
    <xf numFmtId="0" fontId="4" fillId="90" borderId="87" xfId="740" applyFill="1" applyBorder="1" applyAlignment="1" applyProtection="1"/>
    <xf numFmtId="0" fontId="4" fillId="90" borderId="88" xfId="740" applyFill="1" applyBorder="1" applyAlignment="1" applyProtection="1"/>
    <xf numFmtId="0" fontId="251" fillId="91" borderId="0" xfId="899" applyFont="1" applyFill="1" applyBorder="1"/>
    <xf numFmtId="0" fontId="141" fillId="91" borderId="0" xfId="899" applyFont="1" applyFill="1" applyBorder="1"/>
    <xf numFmtId="0" fontId="252" fillId="91" borderId="0" xfId="899" applyFont="1" applyFill="1" applyBorder="1"/>
    <xf numFmtId="0" fontId="252" fillId="91" borderId="0" xfId="899" applyFont="1" applyFill="1" applyBorder="1" applyAlignment="1">
      <alignment horizontal="center"/>
    </xf>
    <xf numFmtId="0" fontId="120" fillId="91" borderId="0" xfId="899" applyFont="1" applyFill="1" applyBorder="1"/>
    <xf numFmtId="0" fontId="178" fillId="91" borderId="0" xfId="899" applyFont="1" applyFill="1" applyBorder="1" applyAlignment="1">
      <alignment horizontal="center"/>
    </xf>
    <xf numFmtId="0" fontId="253" fillId="91" borderId="0" xfId="899" applyFont="1" applyFill="1" applyBorder="1"/>
    <xf numFmtId="0" fontId="254" fillId="91" borderId="0" xfId="899" applyFont="1" applyFill="1" applyBorder="1" applyAlignment="1">
      <alignment horizontal="center"/>
    </xf>
    <xf numFmtId="0" fontId="253" fillId="91" borderId="0" xfId="899" applyFont="1" applyFill="1" applyBorder="1" applyAlignment="1">
      <alignment horizontal="center"/>
    </xf>
    <xf numFmtId="0" fontId="251" fillId="91" borderId="0" xfId="899" applyFont="1" applyFill="1" applyBorder="1" applyAlignment="1">
      <alignment horizontal="center"/>
    </xf>
    <xf numFmtId="0" fontId="251" fillId="91" borderId="44" xfId="740" applyFont="1" applyFill="1" applyBorder="1" applyAlignment="1" applyProtection="1">
      <alignment horizontal="center" vertical="center"/>
    </xf>
    <xf numFmtId="0" fontId="251" fillId="91" borderId="0" xfId="740" applyFont="1" applyFill="1" applyBorder="1" applyAlignment="1" applyProtection="1"/>
    <xf numFmtId="0" fontId="255" fillId="91" borderId="0" xfId="740" applyFont="1" applyFill="1" applyBorder="1" applyAlignment="1" applyProtection="1"/>
    <xf numFmtId="0" fontId="256" fillId="91" borderId="0" xfId="899" applyFont="1" applyFill="1" applyBorder="1"/>
    <xf numFmtId="0" fontId="197" fillId="91" borderId="0" xfId="899" applyFont="1" applyFill="1" applyBorder="1"/>
    <xf numFmtId="0" fontId="257" fillId="91" borderId="0" xfId="899" applyFont="1" applyFill="1" applyBorder="1" applyAlignment="1">
      <alignment horizontal="center"/>
    </xf>
    <xf numFmtId="0" fontId="258" fillId="91" borderId="0" xfId="899" applyFont="1" applyFill="1" applyBorder="1" applyAlignment="1">
      <alignment horizontal="center" vertical="center"/>
    </xf>
    <xf numFmtId="0" fontId="246" fillId="0" borderId="112" xfId="1784" applyNumberFormat="1" applyFont="1" applyFill="1" applyBorder="1" applyAlignment="1">
      <alignment wrapText="1"/>
    </xf>
    <xf numFmtId="181" fontId="159" fillId="0" borderId="112" xfId="1784" applyNumberFormat="1" applyFont="1" applyFill="1" applyBorder="1" applyAlignment="1">
      <alignment vertical="center"/>
    </xf>
    <xf numFmtId="181" fontId="246" fillId="0" borderId="112" xfId="1784" applyNumberFormat="1" applyFont="1" applyFill="1" applyBorder="1" applyAlignment="1">
      <alignment vertical="center"/>
    </xf>
    <xf numFmtId="0" fontId="150" fillId="0" borderId="0" xfId="899" applyFont="1" applyFill="1" applyAlignment="1"/>
    <xf numFmtId="0" fontId="141" fillId="92" borderId="0" xfId="899" applyFont="1" applyFill="1" applyBorder="1"/>
    <xf numFmtId="0" fontId="251" fillId="92" borderId="0" xfId="899" applyFont="1" applyFill="1" applyBorder="1"/>
    <xf numFmtId="0" fontId="252" fillId="92" borderId="0" xfId="899" applyFont="1" applyFill="1" applyBorder="1"/>
    <xf numFmtId="0" fontId="252" fillId="92" borderId="0" xfId="899" applyFont="1" applyFill="1" applyBorder="1" applyAlignment="1">
      <alignment horizontal="center"/>
    </xf>
    <xf numFmtId="0" fontId="198" fillId="91" borderId="0" xfId="740" applyFont="1" applyFill="1" applyBorder="1" applyAlignment="1" applyProtection="1"/>
    <xf numFmtId="0" fontId="198" fillId="90" borderId="87" xfId="740" applyFont="1" applyFill="1" applyBorder="1" applyAlignment="1" applyProtection="1"/>
    <xf numFmtId="0" fontId="198" fillId="90" borderId="88" xfId="740" applyFont="1" applyFill="1" applyBorder="1" applyAlignment="1" applyProtection="1"/>
    <xf numFmtId="0" fontId="198" fillId="90" borderId="87" xfId="740" applyFont="1" applyFill="1" applyBorder="1" applyAlignment="1" applyProtection="1">
      <alignment vertical="center"/>
    </xf>
    <xf numFmtId="0" fontId="255" fillId="90" borderId="87" xfId="740" applyFont="1" applyFill="1" applyBorder="1" applyAlignment="1" applyProtection="1">
      <alignment vertical="center"/>
    </xf>
    <xf numFmtId="0" fontId="198" fillId="90" borderId="88" xfId="740" applyFont="1" applyFill="1" applyBorder="1" applyAlignment="1" applyProtection="1">
      <alignment vertical="center"/>
    </xf>
    <xf numFmtId="0" fontId="254" fillId="93" borderId="89" xfId="899" applyFont="1" applyFill="1" applyBorder="1" applyAlignment="1">
      <alignment horizontal="center"/>
    </xf>
    <xf numFmtId="0" fontId="254" fillId="93" borderId="90" xfId="899" applyFont="1" applyFill="1" applyBorder="1" applyAlignment="1">
      <alignment horizontal="center"/>
    </xf>
    <xf numFmtId="0" fontId="163" fillId="0" borderId="56" xfId="1784" applyNumberFormat="1" applyFont="1" applyFill="1" applyBorder="1" applyAlignment="1">
      <alignment wrapText="1"/>
    </xf>
    <xf numFmtId="179" fontId="160" fillId="0" borderId="56" xfId="1784" applyNumberFormat="1" applyFont="1" applyFill="1" applyBorder="1" applyAlignment="1">
      <alignment horizontal="right" wrapText="1"/>
    </xf>
    <xf numFmtId="179" fontId="152" fillId="0" borderId="56" xfId="1784" applyNumberFormat="1" applyFont="1" applyFill="1" applyBorder="1" applyAlignment="1">
      <alignment horizontal="right" wrapText="1"/>
    </xf>
    <xf numFmtId="0" fontId="148" fillId="0" borderId="0" xfId="899" applyFont="1" applyFill="1" applyAlignment="1">
      <alignment horizontal="right"/>
    </xf>
    <xf numFmtId="181" fontId="146" fillId="0" borderId="0" xfId="899" applyNumberFormat="1" applyFont="1" applyFill="1" applyBorder="1" applyAlignment="1">
      <alignment horizontal="right"/>
    </xf>
    <xf numFmtId="181" fontId="153" fillId="0" borderId="0" xfId="899" applyNumberFormat="1" applyFont="1" applyFill="1" applyBorder="1" applyAlignment="1">
      <alignment horizontal="right"/>
    </xf>
    <xf numFmtId="181" fontId="147" fillId="0" borderId="0" xfId="899" applyNumberFormat="1" applyFont="1" applyFill="1" applyBorder="1" applyAlignment="1">
      <alignment horizontal="right"/>
    </xf>
    <xf numFmtId="181" fontId="152" fillId="0" borderId="0" xfId="899" applyNumberFormat="1" applyFont="1" applyFill="1" applyBorder="1" applyAlignment="1">
      <alignment horizontal="right"/>
    </xf>
    <xf numFmtId="181" fontId="147" fillId="0" borderId="19" xfId="899" applyNumberFormat="1" applyFont="1" applyFill="1" applyBorder="1" applyAlignment="1">
      <alignment horizontal="right"/>
    </xf>
    <xf numFmtId="181" fontId="152" fillId="0" borderId="19" xfId="899" applyNumberFormat="1" applyFont="1" applyFill="1" applyBorder="1" applyAlignment="1">
      <alignment horizontal="right"/>
    </xf>
    <xf numFmtId="181" fontId="148" fillId="0" borderId="0" xfId="0" applyNumberFormat="1" applyFont="1" applyFill="1"/>
    <xf numFmtId="181" fontId="148" fillId="0" borderId="0" xfId="0" applyNumberFormat="1" applyFont="1" applyFill="1" applyAlignment="1">
      <alignment horizontal="right"/>
    </xf>
    <xf numFmtId="181" fontId="164" fillId="0" borderId="0" xfId="0" applyNumberFormat="1" applyFont="1" applyFill="1" applyAlignment="1">
      <alignment horizontal="right"/>
    </xf>
    <xf numFmtId="0" fontId="122" fillId="0" borderId="0" xfId="0" applyFont="1" applyFill="1"/>
    <xf numFmtId="0" fontId="131" fillId="0" borderId="0" xfId="855" applyFont="1" applyFill="1" applyBorder="1" applyAlignment="1"/>
    <xf numFmtId="0" fontId="163" fillId="0" borderId="0" xfId="1784" applyNumberFormat="1" applyFont="1" applyFill="1" applyBorder="1" applyAlignment="1">
      <alignment horizontal="left" wrapText="1" indent="3"/>
    </xf>
    <xf numFmtId="0" fontId="150" fillId="0" borderId="0" xfId="899" applyFont="1" applyFill="1" applyBorder="1"/>
    <xf numFmtId="0" fontId="153" fillId="0" borderId="46" xfId="0" applyFont="1" applyFill="1" applyBorder="1"/>
    <xf numFmtId="183" fontId="160" fillId="0" borderId="46" xfId="1784" applyNumberFormat="1" applyFont="1" applyFill="1" applyBorder="1" applyAlignment="1">
      <alignment horizontal="right" wrapText="1"/>
    </xf>
    <xf numFmtId="183" fontId="152" fillId="0" borderId="46" xfId="1784" applyNumberFormat="1" applyFont="1" applyFill="1" applyBorder="1" applyAlignment="1">
      <alignment horizontal="right" wrapText="1"/>
    </xf>
    <xf numFmtId="0" fontId="163" fillId="0" borderId="66" xfId="0" applyFont="1" applyFill="1" applyBorder="1" applyAlignment="1">
      <alignment horizontal="left" indent="2"/>
    </xf>
    <xf numFmtId="184" fontId="160" fillId="0" borderId="66" xfId="1784" applyNumberFormat="1" applyFont="1" applyFill="1" applyBorder="1" applyAlignment="1">
      <alignment horizontal="right" wrapText="1"/>
    </xf>
    <xf numFmtId="183" fontId="160" fillId="0" borderId="66" xfId="1784" applyNumberFormat="1" applyFont="1" applyFill="1" applyBorder="1" applyAlignment="1">
      <alignment horizontal="right" wrapText="1"/>
    </xf>
    <xf numFmtId="183" fontId="152" fillId="0" borderId="66" xfId="1784" applyNumberFormat="1" applyFont="1" applyFill="1" applyBorder="1" applyAlignment="1">
      <alignment horizontal="right" wrapText="1"/>
    </xf>
    <xf numFmtId="0" fontId="163" fillId="0" borderId="63" xfId="0" applyFont="1" applyFill="1" applyBorder="1" applyAlignment="1">
      <alignment horizontal="left" indent="2"/>
    </xf>
    <xf numFmtId="183" fontId="160" fillId="0" borderId="63" xfId="1784" applyNumberFormat="1" applyFont="1" applyFill="1" applyBorder="1" applyAlignment="1">
      <alignment horizontal="right" wrapText="1"/>
    </xf>
    <xf numFmtId="183" fontId="152" fillId="0" borderId="63" xfId="1784" applyNumberFormat="1" applyFont="1" applyFill="1" applyBorder="1" applyAlignment="1">
      <alignment horizontal="right" wrapText="1"/>
    </xf>
    <xf numFmtId="168" fontId="160" fillId="0" borderId="0" xfId="1784" applyFont="1" applyFill="1" applyBorder="1" applyAlignment="1">
      <alignment horizontal="right" wrapText="1"/>
    </xf>
    <xf numFmtId="168" fontId="152" fillId="0" borderId="0" xfId="1784" applyFont="1" applyFill="1" applyBorder="1" applyAlignment="1">
      <alignment horizontal="right" wrapText="1"/>
    </xf>
    <xf numFmtId="168" fontId="160" fillId="0" borderId="66" xfId="1784" applyFont="1" applyFill="1" applyBorder="1" applyAlignment="1">
      <alignment horizontal="right" wrapText="1"/>
    </xf>
    <xf numFmtId="168" fontId="152" fillId="0" borderId="66" xfId="1784" applyFont="1" applyFill="1" applyBorder="1" applyAlignment="1">
      <alignment horizontal="right" wrapText="1"/>
    </xf>
    <xf numFmtId="0" fontId="163" fillId="0" borderId="0" xfId="0" applyFont="1" applyFill="1" applyBorder="1" applyAlignment="1">
      <alignment horizontal="left" vertical="center" indent="2"/>
    </xf>
    <xf numFmtId="181" fontId="160" fillId="0" borderId="0" xfId="1784" applyNumberFormat="1" applyFont="1" applyFill="1" applyBorder="1" applyAlignment="1">
      <alignment horizontal="right" vertical="center" wrapText="1"/>
    </xf>
    <xf numFmtId="181" fontId="152" fillId="0" borderId="0" xfId="1784" applyNumberFormat="1" applyFont="1" applyFill="1" applyBorder="1" applyAlignment="1">
      <alignment horizontal="right" vertical="center" wrapText="1"/>
    </xf>
    <xf numFmtId="182" fontId="160" fillId="0" borderId="0" xfId="1784" applyNumberFormat="1" applyFont="1" applyFill="1" applyBorder="1" applyAlignment="1">
      <alignment horizontal="right" vertical="center" wrapText="1"/>
    </xf>
    <xf numFmtId="182" fontId="152" fillId="0" borderId="0" xfId="1784" applyNumberFormat="1" applyFont="1" applyFill="1" applyBorder="1" applyAlignment="1">
      <alignment horizontal="right" vertical="center" wrapText="1"/>
    </xf>
    <xf numFmtId="0" fontId="153" fillId="0" borderId="0" xfId="1028" applyFont="1" applyFill="1" applyBorder="1" applyAlignment="1" applyProtection="1">
      <alignment horizontal="left"/>
      <protection locked="0"/>
    </xf>
    <xf numFmtId="0" fontId="150" fillId="0" borderId="0" xfId="0" applyFont="1" applyFill="1"/>
    <xf numFmtId="0" fontId="237" fillId="0" borderId="68" xfId="1784" applyNumberFormat="1" applyFont="1" applyFill="1" applyBorder="1" applyAlignment="1">
      <alignment wrapText="1"/>
    </xf>
    <xf numFmtId="181" fontId="159" fillId="0" borderId="68" xfId="1784" applyNumberFormat="1" applyFont="1" applyFill="1" applyBorder="1" applyAlignment="1">
      <alignment horizontal="right" wrapText="1"/>
    </xf>
    <xf numFmtId="181" fontId="237" fillId="0" borderId="68" xfId="1784" applyNumberFormat="1" applyFont="1" applyFill="1" applyBorder="1" applyAlignment="1">
      <alignment horizontal="right" wrapText="1"/>
    </xf>
    <xf numFmtId="10" fontId="159" fillId="0" borderId="64" xfId="1075" applyNumberFormat="1" applyFont="1" applyFill="1" applyBorder="1" applyAlignment="1">
      <alignment horizontal="right" wrapText="1"/>
    </xf>
    <xf numFmtId="10" fontId="237" fillId="0" borderId="64" xfId="1075" applyNumberFormat="1" applyFont="1" applyFill="1" applyBorder="1" applyAlignment="1">
      <alignment horizontal="right" wrapText="1"/>
    </xf>
    <xf numFmtId="0" fontId="236" fillId="0" borderId="69" xfId="740" applyNumberFormat="1" applyFont="1" applyFill="1" applyBorder="1" applyAlignment="1" applyProtection="1"/>
    <xf numFmtId="0" fontId="158" fillId="0" borderId="69" xfId="740" applyFont="1" applyFill="1" applyBorder="1" applyAlignment="1" applyProtection="1">
      <alignment horizontal="right"/>
    </xf>
    <xf numFmtId="0" fontId="238" fillId="0" borderId="69" xfId="1031" applyFont="1" applyBorder="1" applyAlignment="1">
      <alignment horizontal="left"/>
    </xf>
    <xf numFmtId="184" fontId="160" fillId="0" borderId="69" xfId="1784" applyNumberFormat="1" applyFont="1" applyFill="1" applyBorder="1" applyAlignment="1">
      <alignment horizontal="right" wrapText="1"/>
    </xf>
    <xf numFmtId="184" fontId="238" fillId="0" borderId="69" xfId="1784" applyNumberFormat="1" applyFont="1" applyFill="1" applyBorder="1" applyAlignment="1">
      <alignment horizontal="right" wrapText="1"/>
    </xf>
    <xf numFmtId="0" fontId="127" fillId="0" borderId="0" xfId="899" quotePrefix="1" applyFont="1" applyFill="1" applyAlignment="1">
      <alignment horizontal="right"/>
    </xf>
    <xf numFmtId="0" fontId="127" fillId="0" borderId="0" xfId="899" applyFont="1" applyFill="1" applyAlignment="1">
      <alignment horizontal="right"/>
    </xf>
    <xf numFmtId="0" fontId="127" fillId="0" borderId="0" xfId="899" applyFont="1" applyFill="1" applyAlignment="1">
      <alignment horizontal="center"/>
    </xf>
    <xf numFmtId="0" fontId="242" fillId="0" borderId="0" xfId="0" applyFont="1" applyFill="1" applyAlignment="1">
      <alignment horizontal="left" vertical="center" indent="2"/>
    </xf>
    <xf numFmtId="0" fontId="189" fillId="0" borderId="0" xfId="0" applyFont="1" applyFill="1" applyBorder="1" applyAlignment="1">
      <alignment horizontal="left" vertical="center" indent="1"/>
    </xf>
    <xf numFmtId="0" fontId="189" fillId="0" borderId="0" xfId="0" applyFont="1" applyFill="1" applyBorder="1" applyAlignment="1">
      <alignment horizontal="left" vertical="center" indent="2"/>
    </xf>
    <xf numFmtId="179" fontId="166" fillId="0" borderId="0" xfId="1784" applyNumberFormat="1" applyFont="1" applyFill="1" applyBorder="1" applyAlignment="1">
      <alignment horizontal="right" wrapText="1"/>
    </xf>
    <xf numFmtId="0" fontId="136" fillId="0" borderId="0" xfId="899" applyFont="1" applyFill="1"/>
    <xf numFmtId="0" fontId="260" fillId="0" borderId="0" xfId="899" applyNumberFormat="1" applyFont="1" applyFill="1" applyBorder="1" applyAlignment="1">
      <alignment horizontal="justify" wrapText="1"/>
    </xf>
    <xf numFmtId="0" fontId="4" fillId="95" borderId="0" xfId="740" applyFill="1" applyBorder="1" applyAlignment="1" applyProtection="1">
      <alignment horizontal="left"/>
    </xf>
    <xf numFmtId="0" fontId="265" fillId="0" borderId="0" xfId="0" applyFont="1" applyFill="1" applyAlignment="1">
      <alignment horizontal="left" vertical="center" indent="1"/>
    </xf>
    <xf numFmtId="0" fontId="265" fillId="0" borderId="0" xfId="0" applyFont="1" applyFill="1" applyAlignment="1">
      <alignment horizontal="left" vertical="center" indent="2"/>
    </xf>
    <xf numFmtId="179" fontId="264" fillId="0" borderId="0" xfId="1784" applyNumberFormat="1" applyFont="1" applyFill="1" applyBorder="1" applyAlignment="1">
      <alignment horizontal="right" wrapText="1"/>
    </xf>
    <xf numFmtId="179" fontId="266" fillId="0" borderId="0" xfId="1784" applyNumberFormat="1" applyFont="1" applyFill="1" applyBorder="1" applyAlignment="1">
      <alignment horizontal="right" wrapText="1"/>
    </xf>
    <xf numFmtId="179" fontId="242" fillId="0" borderId="0" xfId="1784" applyNumberFormat="1" applyFont="1" applyFill="1" applyBorder="1" applyAlignment="1">
      <alignment horizontal="right" wrapText="1"/>
    </xf>
    <xf numFmtId="179" fontId="189" fillId="0" borderId="0" xfId="1784" applyNumberFormat="1" applyFont="1" applyFill="1" applyBorder="1" applyAlignment="1">
      <alignment horizontal="right" wrapText="1"/>
    </xf>
    <xf numFmtId="179" fontId="266" fillId="0" borderId="84" xfId="1784" applyNumberFormat="1" applyFont="1" applyFill="1" applyBorder="1" applyAlignment="1">
      <alignment horizontal="right" wrapText="1"/>
    </xf>
    <xf numFmtId="0" fontId="266" fillId="0" borderId="0" xfId="0" applyFont="1" applyFill="1" applyBorder="1" applyAlignment="1">
      <alignment vertical="center"/>
    </xf>
    <xf numFmtId="0" fontId="266" fillId="0" borderId="63" xfId="0" applyFont="1" applyFill="1" applyBorder="1" applyAlignment="1">
      <alignment vertical="center"/>
    </xf>
    <xf numFmtId="179" fontId="266" fillId="0" borderId="63" xfId="1784" applyNumberFormat="1" applyFont="1" applyFill="1" applyBorder="1" applyAlignment="1">
      <alignment horizontal="right" wrapText="1"/>
    </xf>
    <xf numFmtId="0" fontId="189" fillId="0" borderId="0" xfId="0" applyFont="1" applyFill="1" applyBorder="1" applyAlignment="1">
      <alignment vertical="center"/>
    </xf>
    <xf numFmtId="0" fontId="166" fillId="0" borderId="83" xfId="0" applyFont="1" applyFill="1" applyBorder="1" applyAlignment="1">
      <alignment vertical="center"/>
    </xf>
    <xf numFmtId="0" fontId="166" fillId="0" borderId="0" xfId="0" applyFont="1" applyFill="1" applyBorder="1" applyAlignment="1">
      <alignment vertical="center"/>
    </xf>
    <xf numFmtId="179" fontId="166" fillId="0" borderId="84" xfId="1784" applyNumberFormat="1" applyFont="1" applyFill="1" applyBorder="1" applyAlignment="1">
      <alignment horizontal="right" wrapText="1"/>
    </xf>
    <xf numFmtId="0" fontId="166" fillId="0" borderId="63" xfId="0" applyFont="1" applyFill="1" applyBorder="1" applyAlignment="1">
      <alignment vertical="center"/>
    </xf>
    <xf numFmtId="179" fontId="166" fillId="0" borderId="63" xfId="1784" applyNumberFormat="1" applyFont="1" applyFill="1" applyBorder="1" applyAlignment="1">
      <alignment horizontal="right" wrapText="1"/>
    </xf>
    <xf numFmtId="0" fontId="267" fillId="0" borderId="0" xfId="0" applyFont="1" applyFill="1" applyBorder="1" applyAlignment="1">
      <alignment horizontal="left" vertical="center" indent="2"/>
    </xf>
    <xf numFmtId="170" fontId="268" fillId="0" borderId="63" xfId="1784" applyNumberFormat="1" applyFont="1" applyFill="1" applyBorder="1" applyAlignment="1">
      <alignment horizontal="right" wrapText="1"/>
    </xf>
    <xf numFmtId="0" fontId="269" fillId="0" borderId="63" xfId="0" applyFont="1" applyFill="1" applyBorder="1" applyAlignment="1">
      <alignment horizontal="right"/>
    </xf>
    <xf numFmtId="0" fontId="242" fillId="0" borderId="0" xfId="1784" applyNumberFormat="1" applyFont="1" applyFill="1" applyBorder="1" applyAlignment="1">
      <alignment horizontal="left" wrapText="1" indent="1"/>
    </xf>
    <xf numFmtId="0" fontId="189" fillId="0" borderId="0" xfId="1784" applyNumberFormat="1" applyFont="1" applyFill="1" applyBorder="1" applyAlignment="1">
      <alignment horizontal="left" wrapText="1" indent="1"/>
    </xf>
    <xf numFmtId="0" fontId="265" fillId="0" borderId="0" xfId="1784" applyNumberFormat="1" applyFont="1" applyFill="1" applyBorder="1" applyAlignment="1">
      <alignment wrapText="1"/>
    </xf>
    <xf numFmtId="179" fontId="265" fillId="0" borderId="0" xfId="1784" applyNumberFormat="1" applyFont="1" applyFill="1" applyBorder="1" applyAlignment="1">
      <alignment horizontal="right" wrapText="1"/>
    </xf>
    <xf numFmtId="0" fontId="265" fillId="0" borderId="46" xfId="0" applyFont="1" applyFill="1" applyBorder="1"/>
    <xf numFmtId="0" fontId="265" fillId="0" borderId="64" xfId="0" applyFont="1" applyFill="1" applyBorder="1"/>
    <xf numFmtId="182" fontId="166" fillId="0" borderId="64" xfId="1784" applyNumberFormat="1" applyFont="1" applyFill="1" applyBorder="1" applyAlignment="1">
      <alignment horizontal="right"/>
    </xf>
    <xf numFmtId="181" fontId="166" fillId="0" borderId="64" xfId="1784" applyNumberFormat="1" applyFont="1" applyFill="1" applyBorder="1" applyAlignment="1">
      <alignment horizontal="right"/>
    </xf>
    <xf numFmtId="181" fontId="265" fillId="0" borderId="64" xfId="1784" applyNumberFormat="1" applyFont="1" applyFill="1" applyBorder="1" applyAlignment="1">
      <alignment horizontal="right"/>
    </xf>
    <xf numFmtId="181" fontId="166" fillId="0" borderId="46" xfId="1784" applyNumberFormat="1" applyFont="1" applyFill="1" applyBorder="1" applyAlignment="1">
      <alignment horizontal="right" wrapText="1"/>
    </xf>
    <xf numFmtId="181" fontId="265" fillId="0" borderId="46" xfId="1784" applyNumberFormat="1" applyFont="1" applyFill="1" applyBorder="1" applyAlignment="1">
      <alignment horizontal="right" wrapText="1"/>
    </xf>
    <xf numFmtId="181" fontId="166" fillId="0" borderId="0" xfId="1784" applyNumberFormat="1" applyFont="1" applyFill="1" applyBorder="1" applyAlignment="1">
      <alignment horizontal="right" wrapText="1"/>
    </xf>
    <xf numFmtId="181" fontId="265" fillId="0" borderId="0" xfId="1784" applyNumberFormat="1" applyFont="1" applyFill="1" applyBorder="1" applyAlignment="1">
      <alignment horizontal="right" wrapText="1"/>
    </xf>
    <xf numFmtId="0" fontId="265" fillId="0" borderId="0" xfId="1784" applyNumberFormat="1" applyFont="1" applyFill="1" applyBorder="1" applyAlignment="1">
      <alignment horizontal="left" wrapText="1" indent="1"/>
    </xf>
    <xf numFmtId="0" fontId="265" fillId="0" borderId="61" xfId="1784" applyNumberFormat="1" applyFont="1" applyFill="1" applyBorder="1" applyAlignment="1">
      <alignment wrapText="1"/>
    </xf>
    <xf numFmtId="181" fontId="166" fillId="0" borderId="61" xfId="1784" applyNumberFormat="1" applyFont="1" applyFill="1" applyBorder="1" applyAlignment="1">
      <alignment horizontal="right" wrapText="1"/>
    </xf>
    <xf numFmtId="181" fontId="265" fillId="0" borderId="61" xfId="1784" applyNumberFormat="1" applyFont="1" applyFill="1" applyBorder="1" applyAlignment="1">
      <alignment horizontal="right" wrapText="1"/>
    </xf>
    <xf numFmtId="0" fontId="266" fillId="0" borderId="57" xfId="0" applyFont="1" applyFill="1" applyBorder="1" applyAlignment="1" applyProtection="1"/>
    <xf numFmtId="181" fontId="266" fillId="0" borderId="57" xfId="1784" applyNumberFormat="1" applyFont="1" applyFill="1" applyBorder="1" applyAlignment="1" applyProtection="1">
      <alignment horizontal="right" wrapText="1"/>
    </xf>
    <xf numFmtId="0" fontId="189" fillId="0" borderId="0" xfId="0" applyFont="1" applyFill="1" applyBorder="1" applyAlignment="1" applyProtection="1">
      <alignment horizontal="left" indent="1"/>
    </xf>
    <xf numFmtId="181" fontId="189" fillId="0" borderId="0" xfId="1784" applyNumberFormat="1" applyFont="1" applyFill="1" applyBorder="1" applyAlignment="1" applyProtection="1">
      <alignment horizontal="right" wrapText="1"/>
    </xf>
    <xf numFmtId="184" fontId="189" fillId="0" borderId="0" xfId="1784" applyNumberFormat="1" applyFont="1" applyFill="1" applyBorder="1" applyAlignment="1" applyProtection="1">
      <alignment horizontal="right" wrapText="1"/>
    </xf>
    <xf numFmtId="0" fontId="189" fillId="0" borderId="85" xfId="0" applyFont="1" applyFill="1" applyBorder="1" applyAlignment="1" applyProtection="1">
      <alignment horizontal="left" indent="1"/>
    </xf>
    <xf numFmtId="184" fontId="189" fillId="0" borderId="85" xfId="1784" applyNumberFormat="1" applyFont="1" applyFill="1" applyBorder="1" applyAlignment="1" applyProtection="1">
      <alignment horizontal="right" wrapText="1"/>
    </xf>
    <xf numFmtId="0" fontId="266" fillId="0" borderId="0" xfId="0" applyFont="1" applyFill="1" applyBorder="1" applyAlignment="1" applyProtection="1"/>
    <xf numFmtId="0" fontId="189" fillId="0" borderId="19" xfId="0" applyFont="1" applyFill="1" applyBorder="1" applyAlignment="1" applyProtection="1">
      <alignment horizontal="left" indent="1"/>
    </xf>
    <xf numFmtId="184" fontId="189" fillId="0" borderId="19" xfId="1784" applyNumberFormat="1" applyFont="1" applyFill="1" applyBorder="1" applyAlignment="1" applyProtection="1">
      <alignment horizontal="right" wrapText="1"/>
    </xf>
    <xf numFmtId="0" fontId="166" fillId="0" borderId="57" xfId="0" applyFont="1" applyFill="1" applyBorder="1" applyAlignment="1" applyProtection="1"/>
    <xf numFmtId="181" fontId="166" fillId="0" borderId="57" xfId="1784" applyNumberFormat="1" applyFont="1" applyFill="1" applyBorder="1" applyAlignment="1" applyProtection="1">
      <alignment horizontal="right" wrapText="1"/>
    </xf>
    <xf numFmtId="0" fontId="266" fillId="0" borderId="34" xfId="1026" applyFont="1" applyBorder="1" applyAlignment="1">
      <alignment horizontal="left" wrapText="1"/>
    </xf>
    <xf numFmtId="181" fontId="189" fillId="0" borderId="34" xfId="1784" applyNumberFormat="1" applyFont="1" applyFill="1" applyBorder="1" applyAlignment="1">
      <alignment horizontal="right" wrapText="1"/>
    </xf>
    <xf numFmtId="0" fontId="189" fillId="0" borderId="0" xfId="1026" applyFont="1" applyAlignment="1">
      <alignment horizontal="left" wrapText="1"/>
    </xf>
    <xf numFmtId="181" fontId="189" fillId="0" borderId="0" xfId="1784" applyNumberFormat="1" applyFont="1" applyFill="1" applyBorder="1" applyAlignment="1">
      <alignment horizontal="right" wrapText="1"/>
    </xf>
    <xf numFmtId="0" fontId="189" fillId="0" borderId="8" xfId="1026" applyFont="1" applyBorder="1" applyAlignment="1">
      <alignment horizontal="left" wrapText="1"/>
    </xf>
    <xf numFmtId="181" fontId="189" fillId="0" borderId="8" xfId="1784" applyNumberFormat="1" applyFont="1" applyFill="1" applyBorder="1" applyAlignment="1">
      <alignment horizontal="right" wrapText="1"/>
    </xf>
    <xf numFmtId="181" fontId="266" fillId="0" borderId="34" xfId="1784" applyNumberFormat="1" applyFont="1" applyFill="1" applyBorder="1" applyAlignment="1">
      <alignment horizontal="right" wrapText="1"/>
    </xf>
    <xf numFmtId="0" fontId="189" fillId="0" borderId="0" xfId="1026" applyFont="1" applyAlignment="1">
      <alignment horizontal="left" wrapText="1" indent="1"/>
    </xf>
    <xf numFmtId="0" fontId="166" fillId="0" borderId="34" xfId="1026" applyFont="1" applyBorder="1" applyAlignment="1">
      <alignment horizontal="left" wrapText="1"/>
    </xf>
    <xf numFmtId="181" fontId="166" fillId="0" borderId="34" xfId="1784" applyNumberFormat="1" applyFont="1" applyFill="1" applyBorder="1" applyAlignment="1">
      <alignment horizontal="right" wrapText="1"/>
    </xf>
    <xf numFmtId="0" fontId="237" fillId="0" borderId="107" xfId="0" applyFont="1" applyBorder="1" applyAlignment="1" applyProtection="1">
      <alignment vertical="center"/>
    </xf>
    <xf numFmtId="181" fontId="238" fillId="0" borderId="0" xfId="0" applyNumberFormat="1" applyFont="1" applyBorder="1" applyAlignment="1" applyProtection="1">
      <alignment vertical="center"/>
    </xf>
    <xf numFmtId="181" fontId="238" fillId="0" borderId="0" xfId="0" applyNumberFormat="1" applyFont="1" applyAlignment="1" applyProtection="1">
      <alignment vertical="center"/>
    </xf>
    <xf numFmtId="181" fontId="238" fillId="0" borderId="109" xfId="0" applyNumberFormat="1" applyFont="1" applyBorder="1" applyAlignment="1" applyProtection="1">
      <alignment vertical="center"/>
    </xf>
    <xf numFmtId="0" fontId="237" fillId="0" borderId="0" xfId="0" applyFont="1" applyAlignment="1" applyProtection="1">
      <alignment vertical="center"/>
    </xf>
    <xf numFmtId="0" fontId="237" fillId="0" borderId="108" xfId="0" applyFont="1" applyBorder="1" applyAlignment="1" applyProtection="1">
      <alignment vertical="center"/>
    </xf>
    <xf numFmtId="0" fontId="238" fillId="0" borderId="0" xfId="0" applyFont="1" applyAlignment="1" applyProtection="1">
      <alignment vertical="center"/>
    </xf>
    <xf numFmtId="0" fontId="238" fillId="0" borderId="103" xfId="0" applyFont="1" applyBorder="1" applyAlignment="1" applyProtection="1">
      <alignment vertical="center"/>
    </xf>
    <xf numFmtId="0" fontId="151" fillId="0" borderId="0" xfId="899" applyFont="1" applyFill="1" applyAlignment="1">
      <alignment horizontal="right"/>
    </xf>
    <xf numFmtId="0" fontId="237" fillId="0" borderId="0" xfId="0" applyFont="1" applyFill="1" applyBorder="1" applyAlignment="1">
      <alignment horizontal="left" vertical="center"/>
    </xf>
    <xf numFmtId="0" fontId="238" fillId="0" borderId="0" xfId="0" applyFont="1" applyFill="1" applyBorder="1" applyAlignment="1">
      <alignment horizontal="left" vertical="center" indent="2"/>
    </xf>
    <xf numFmtId="0" fontId="237" fillId="0" borderId="0" xfId="0" applyFont="1" applyFill="1" applyBorder="1" applyAlignment="1">
      <alignment horizontal="left" vertical="center" indent="1"/>
    </xf>
    <xf numFmtId="179" fontId="159" fillId="0" borderId="0" xfId="960" applyNumberFormat="1" applyFont="1" applyAlignment="1">
      <alignment vertical="center"/>
    </xf>
    <xf numFmtId="0" fontId="238" fillId="0" borderId="0" xfId="960" applyFont="1" applyAlignment="1">
      <alignment horizontal="left" vertical="center" indent="2"/>
    </xf>
    <xf numFmtId="179" fontId="160" fillId="0" borderId="0" xfId="960" applyNumberFormat="1" applyFont="1" applyAlignment="1">
      <alignment vertical="center"/>
    </xf>
    <xf numFmtId="0" fontId="237" fillId="0" borderId="83" xfId="960" applyFont="1" applyBorder="1" applyAlignment="1">
      <alignment horizontal="left" vertical="center" indent="1"/>
    </xf>
    <xf numFmtId="179" fontId="159" fillId="0" borderId="83" xfId="960" applyNumberFormat="1" applyFont="1" applyBorder="1" applyAlignment="1">
      <alignment vertical="center"/>
    </xf>
    <xf numFmtId="0" fontId="237" fillId="0" borderId="0" xfId="960" applyFont="1" applyAlignment="1">
      <alignment horizontal="left" vertical="center" indent="1"/>
    </xf>
    <xf numFmtId="0" fontId="159" fillId="0" borderId="34" xfId="960" applyFont="1" applyBorder="1" applyAlignment="1">
      <alignment horizontal="left" vertical="center" indent="1"/>
    </xf>
    <xf numFmtId="179" fontId="159" fillId="0" borderId="34" xfId="960" applyNumberFormat="1" applyFont="1" applyBorder="1" applyAlignment="1">
      <alignment vertical="center"/>
    </xf>
    <xf numFmtId="181" fontId="151" fillId="0" borderId="57" xfId="855" applyNumberFormat="1" applyFont="1" applyFill="1" applyBorder="1" applyAlignment="1">
      <alignment horizontal="right"/>
    </xf>
    <xf numFmtId="17" fontId="158" fillId="0" borderId="0" xfId="740" applyNumberFormat="1" applyFont="1" applyFill="1" applyBorder="1" applyAlignment="1" applyProtection="1">
      <alignment horizontal="right"/>
    </xf>
    <xf numFmtId="0" fontId="4" fillId="90" borderId="87" xfId="740" applyFill="1" applyBorder="1" applyAlignment="1" applyProtection="1">
      <alignment vertical="center"/>
    </xf>
    <xf numFmtId="0" fontId="270" fillId="91" borderId="0" xfId="740" applyFont="1" applyFill="1" applyBorder="1" applyAlignment="1" applyProtection="1"/>
    <xf numFmtId="182" fontId="271" fillId="0" borderId="0" xfId="1784" applyNumberFormat="1" applyFont="1" applyFill="1" applyBorder="1" applyAlignment="1">
      <alignment horizontal="right" wrapText="1"/>
    </xf>
    <xf numFmtId="179" fontId="122" fillId="0" borderId="0" xfId="855" applyNumberFormat="1" applyFont="1" applyAlignment="1">
      <alignment horizontal="right"/>
    </xf>
    <xf numFmtId="0" fontId="15" fillId="40" borderId="91" xfId="0" applyFont="1" applyFill="1" applyBorder="1" applyAlignment="1">
      <alignment horizontal="center"/>
    </xf>
    <xf numFmtId="0" fontId="15" fillId="40" borderId="92" xfId="0" applyFont="1" applyFill="1" applyBorder="1" applyAlignment="1">
      <alignment horizontal="center"/>
    </xf>
    <xf numFmtId="180" fontId="23" fillId="55" borderId="93" xfId="0" applyNumberFormat="1" applyFont="1" applyFill="1" applyBorder="1" applyAlignment="1">
      <alignment horizontal="center"/>
    </xf>
    <xf numFmtId="180" fontId="23" fillId="55" borderId="18" xfId="0" applyNumberFormat="1" applyFont="1" applyFill="1" applyBorder="1" applyAlignment="1">
      <alignment horizontal="center"/>
    </xf>
    <xf numFmtId="180" fontId="23" fillId="55" borderId="94" xfId="0" applyNumberFormat="1" applyFont="1" applyFill="1" applyBorder="1" applyAlignment="1">
      <alignment horizontal="center"/>
    </xf>
    <xf numFmtId="0" fontId="2" fillId="55" borderId="48" xfId="862" applyFont="1" applyFill="1" applyBorder="1" applyAlignment="1">
      <alignment horizontal="center" vertical="center"/>
    </xf>
    <xf numFmtId="0" fontId="2" fillId="55" borderId="49" xfId="862" applyFont="1" applyFill="1" applyBorder="1" applyAlignment="1">
      <alignment horizontal="center" vertical="center"/>
    </xf>
    <xf numFmtId="0" fontId="2" fillId="55" borderId="50" xfId="862" applyFont="1" applyFill="1" applyBorder="1" applyAlignment="1">
      <alignment horizontal="center" vertical="center"/>
    </xf>
    <xf numFmtId="0" fontId="2" fillId="47" borderId="95" xfId="3" applyFont="1" applyFill="1" applyBorder="1" applyAlignment="1">
      <alignment horizontal="center"/>
    </xf>
    <xf numFmtId="0" fontId="2" fillId="47" borderId="96" xfId="3" applyFont="1" applyFill="1" applyBorder="1" applyAlignment="1">
      <alignment horizontal="center"/>
    </xf>
    <xf numFmtId="0" fontId="15" fillId="40" borderId="0" xfId="0" applyFont="1" applyFill="1" applyBorder="1" applyAlignment="1">
      <alignment horizontal="center"/>
    </xf>
    <xf numFmtId="0" fontId="15" fillId="40" borderId="97" xfId="0" applyFont="1" applyFill="1" applyBorder="1" applyAlignment="1">
      <alignment horizontal="center"/>
    </xf>
    <xf numFmtId="0" fontId="259" fillId="94" borderId="114" xfId="899" applyFont="1" applyFill="1" applyBorder="1" applyAlignment="1">
      <alignment horizontal="left" vertical="center" wrapText="1"/>
    </xf>
    <xf numFmtId="0" fontId="259" fillId="94" borderId="115" xfId="899" applyFont="1" applyFill="1" applyBorder="1" applyAlignment="1">
      <alignment horizontal="left" vertical="center"/>
    </xf>
    <xf numFmtId="0" fontId="259" fillId="94" borderId="116" xfId="899" applyFont="1" applyFill="1" applyBorder="1" applyAlignment="1">
      <alignment horizontal="left" vertical="center"/>
    </xf>
    <xf numFmtId="0" fontId="158" fillId="0" borderId="0" xfId="740" quotePrefix="1" applyFont="1" applyFill="1" applyBorder="1" applyAlignment="1" applyProtection="1">
      <alignment horizontal="center"/>
    </xf>
    <xf numFmtId="0" fontId="158" fillId="0" borderId="0" xfId="740" applyFont="1" applyFill="1" applyBorder="1" applyAlignment="1" applyProtection="1">
      <alignment horizontal="center"/>
    </xf>
    <xf numFmtId="0" fontId="156" fillId="0" borderId="0" xfId="740" applyFont="1" applyFill="1" applyBorder="1" applyAlignment="1" applyProtection="1">
      <alignment horizontal="center"/>
    </xf>
    <xf numFmtId="0" fontId="120" fillId="0" borderId="0" xfId="1025" applyFont="1" applyAlignment="1">
      <alignment horizontal="center"/>
    </xf>
    <xf numFmtId="0" fontId="158" fillId="0" borderId="0" xfId="1025" applyFont="1" applyAlignment="1">
      <alignment horizontal="center"/>
    </xf>
    <xf numFmtId="0" fontId="156" fillId="0" borderId="0" xfId="1025" applyFont="1" applyAlignment="1">
      <alignment horizontal="center"/>
    </xf>
    <xf numFmtId="0" fontId="158" fillId="0" borderId="0" xfId="1025" quotePrefix="1" applyFont="1" applyAlignment="1">
      <alignment horizontal="center"/>
    </xf>
    <xf numFmtId="0" fontId="154" fillId="57" borderId="0" xfId="899" applyFont="1" applyFill="1" applyAlignment="1">
      <alignment horizontal="center"/>
    </xf>
  </cellXfs>
  <cellStyles count="1846">
    <cellStyle name="_x0002_" xfId="1" xr:uid="{E1AA11ED-6143-4715-84D4-26B96DE67CE1}"/>
    <cellStyle name="_x0004_" xfId="2" xr:uid="{747A98F8-CDB5-4744-B93A-71870A4C5759}"/>
    <cellStyle name="_x0004_ 2" xfId="3" xr:uid="{4A0B67BC-7152-4170-8558-8CC95B46CB19}"/>
    <cellStyle name="_x0004_ 2 2" xfId="4" xr:uid="{38088E06-EF4F-48A7-828C-45ECB27A7195}"/>
    <cellStyle name="_x0004_ 2 2 2" xfId="5" xr:uid="{DE3FFD4A-76A4-4AEE-87D9-6B4CC7662078}"/>
    <cellStyle name="_x0004_ 2 3" xfId="6" xr:uid="{062EBADC-1C8B-420A-8D35-0FE53FA6464D}"/>
    <cellStyle name="_x0004_ 2_7 - Resultado Financeiro (2012)" xfId="7" xr:uid="{EBE77E1E-D1A1-45F0-B94E-5265F48103FF}"/>
    <cellStyle name="_x0004_ 3" xfId="8" xr:uid="{2DAF60B4-CA8B-44E7-87ED-C472EFE83900}"/>
    <cellStyle name="_x0004_ 3 2" xfId="9" xr:uid="{C5109B68-8FE5-4B35-BED4-2E26DA034B98}"/>
    <cellStyle name="_x0004_ 3 2 2" xfId="10" xr:uid="{D535F991-3FFA-4EA2-AB68-078E44AF54C3}"/>
    <cellStyle name="_x0004_ 3 3" xfId="11" xr:uid="{C81C0713-ABCB-4A3C-A46D-AD8F1553DEEE}"/>
    <cellStyle name="_x0004_ 3_Tabelas_Cap_3" xfId="12" xr:uid="{F30B49F0-EFA2-4380-8D83-D34CF088A730}"/>
    <cellStyle name="_x0004_ 4" xfId="13" xr:uid="{6CA7481D-D7F4-4DFD-AEF0-5421A79FE587}"/>
    <cellStyle name="_x0004_ 4 2" xfId="14" xr:uid="{003863C9-FD0A-432E-8812-6B29AD9A83F7}"/>
    <cellStyle name="_x0004_ 4 2 2" xfId="15" xr:uid="{565BAE2D-A4D4-41D7-9417-CBEA7033C803}"/>
    <cellStyle name="_x0004_ 5" xfId="16" xr:uid="{C87359C3-97B2-46BF-81B3-13000F6A9F63}"/>
    <cellStyle name="_x0004_ 6" xfId="17" xr:uid="{6B834CCC-DA14-41ED-BA92-02E337AD03D7}"/>
    <cellStyle name="_x0004_ 7" xfId="18" xr:uid="{2EECC95A-8893-4C0D-A4AB-9C0ECEE5CD0A}"/>
    <cellStyle name="_x0004_??8" xfId="19" xr:uid="{24618E3C-2456-483E-AEC0-C49D4C8DBC83}"/>
    <cellStyle name="_1T10fmTabelas(1)" xfId="20" xr:uid="{4CF9435E-7EDB-40A0-AEDD-A0CEE5A98702}"/>
    <cellStyle name="_2T10kKTabelas" xfId="21" xr:uid="{466B8F35-2F62-4B2B-833E-8A6035D763BD}"/>
    <cellStyle name="_x0004__4 e 5 - Liquidez e Captações (2012)" xfId="22" xr:uid="{F16F5AE2-CE5A-4032-B802-18EA01B164B3}"/>
    <cellStyle name="_4T09oTabelas" xfId="23" xr:uid="{17EAD5F0-EE2B-4322-9030-33D856B49326}"/>
    <cellStyle name="_x0004__agro mundial" xfId="24" xr:uid="{CF749C1B-84B0-450B-BE59-E7BC79FDD998}"/>
    <cellStyle name="_x0004__agro mundial 2" xfId="25" xr:uid="{3F5902F0-22AB-4C77-BF03-387EF6C62BF7}"/>
    <cellStyle name="_x0004__Análise do Resultado_2012" xfId="26" xr:uid="{039F4359-1EA8-483F-B913-5617DCE42590}"/>
    <cellStyle name="_Column1" xfId="27" xr:uid="{2ECF3C28-C8FA-41A8-9376-AE2932076FF4}"/>
    <cellStyle name="_Column2" xfId="28" xr:uid="{F48DCD75-AED7-4EDE-B935-1FE08BB02050}"/>
    <cellStyle name="_Column3" xfId="29" xr:uid="{4A80CF19-2C85-469A-B8D6-FACA4F775F2B}"/>
    <cellStyle name="_Column4" xfId="30" xr:uid="{19943A68-3CE3-42F9-B004-CBCD7789D83C}"/>
    <cellStyle name="_Column5" xfId="31" xr:uid="{EA6D3737-EA54-46F5-8B29-6A8BD2B2D7D1}"/>
    <cellStyle name="_Column6" xfId="32" xr:uid="{7498EF49-56FC-4A5A-899E-48A70A07893E}"/>
    <cellStyle name="_Column7" xfId="33" xr:uid="{8E08450B-19FF-494C-BEC0-30BE6C0DB7F2}"/>
    <cellStyle name="_CTVM 12" xfId="34" xr:uid="{98674F67-5F95-42D7-B51C-317B18DFD804}"/>
    <cellStyle name="_CTVM 12_ajustes dre" xfId="35" xr:uid="{9C4B5749-AFFA-435A-8130-A50970851BD9}"/>
    <cellStyle name="_CTVM 12_BANCO 4040" xfId="36" xr:uid="{B813B1B4-CB50-45FA-95D1-E6B405F08E8B}"/>
    <cellStyle name="_CTVM 12_DEMONSTRAÇÃO BANCO - CONSOLIDADO 2009" xfId="37" xr:uid="{801FE56E-4015-4F29-880F-E3BA5DF44129}"/>
    <cellStyle name="_CTVM 12_DRE´s Setembro com ajustes - 2009" xfId="38" xr:uid="{DD395CBC-6D81-4D99-B999-69DF3F77AD1E}"/>
    <cellStyle name="_Data" xfId="39" xr:uid="{85A2929C-F253-413C-A881-874D3F42DCA4}"/>
    <cellStyle name="_Deutsche_CCVM_31 12 07 REVISADO" xfId="40" xr:uid="{D79B0DE5-C22A-4DD7-9B16-E03AEC6DB6CB}"/>
    <cellStyle name="_Deutsche_CCVM_31 12 07 REVISADO_ajustes dre" xfId="41" xr:uid="{13196B7F-3FBC-4A39-9B6F-ABE03F82DECD}"/>
    <cellStyle name="_Deutsche_CCVM_31 12 07 REVISADO_BANCO 4040" xfId="42" xr:uid="{A7292EDC-DC31-4568-BCBC-8E38083E6515}"/>
    <cellStyle name="_Deutsche_CCVM_31 12 07 REVISADO_DEMONSTRAÇÃO BANCO - CONSOLIDADO 2009" xfId="43" xr:uid="{47616A3D-17C9-4A08-AA04-89A3D97C1352}"/>
    <cellStyle name="_Deutsche_CCVM_31 12 07 REVISADO_DRE´s Setembro com ajustes - 2009" xfId="44" xr:uid="{3B52374F-4F11-4F2E-AEB4-A945C05C1E65}"/>
    <cellStyle name="_dre pro forma" xfId="45" xr:uid="{18FC5BE1-60C3-4F21-A97F-FD37D01497F4}"/>
    <cellStyle name="_x0004__DRE Societária Resumida (2)" xfId="46" xr:uid="{BB64470B-1291-4737-8BC6-B6B266D2B2A6}"/>
    <cellStyle name="_x0004__DRE Societária Resumida (2) 2" xfId="47" xr:uid="{739517D5-9CDE-4EDE-B300-E638FA1BAAA6}"/>
    <cellStyle name="_ELIMINAÇÕES COGER" xfId="48" xr:uid="{FD08496A-A10A-45A9-ACF1-6C729CEF05C8}"/>
    <cellStyle name="_x0004__Gráficos_Cap_3" xfId="49" xr:uid="{31EF24AD-7A56-4552-8439-858CDFD92410}"/>
    <cellStyle name="_x0004__Gráficos_Cap_3 2" xfId="50" xr:uid="{B67622FA-2E5C-414C-B89F-EDD13C432143}"/>
    <cellStyle name="_x0004__Graficos_Cap_7" xfId="51" xr:uid="{BC020F9E-4D1F-4F58-AFF3-C2B44FD20303}"/>
    <cellStyle name="_x0004__Graficos_Cap_7 2" xfId="52" xr:uid="{10511129-1635-4714-9B46-168045E471AB}"/>
    <cellStyle name="_x0004__Graficos_Cap_7 2 2" xfId="53" xr:uid="{4404A76D-2C4A-4071-9E5F-444218F4A69D}"/>
    <cellStyle name="_x0004__Graficos_Cap_7 3" xfId="54" xr:uid="{24D3BF8A-F34F-44EC-8B42-22CEE4DACA1F}"/>
    <cellStyle name="_x0004__Graficos_Cap_7 4" xfId="55" xr:uid="{817F8B7D-09B0-4551-AFB9-63D4EF132B5A}"/>
    <cellStyle name="_x0004__Graficos_Cap_8" xfId="56" xr:uid="{FE849A90-88C3-44F0-8655-5703BF35D938}"/>
    <cellStyle name="_x0004__Gráficos_Capítulo 7" xfId="57" xr:uid="{CFB3768D-921C-43C3-BAD7-9A4B1193087D}"/>
    <cellStyle name="_x0004__Graficos_Capítulo 9" xfId="58" xr:uid="{3A926B15-C92E-4860-804A-46779AEAE084}"/>
    <cellStyle name="_x0004__Graficos_Capítulo_5" xfId="59" xr:uid="{A9F4BB02-744D-4620-B76D-85FDE8940715}"/>
    <cellStyle name="_x0004__Graficos_Capítulo_5 2" xfId="60" xr:uid="{3B9E692E-E487-494C-A8E3-827F72364BFF}"/>
    <cellStyle name="_x0004__Graficos_Capítulo_5 2 2" xfId="61" xr:uid="{567FAC40-7F7A-435B-A6C9-EF548FC40388}"/>
    <cellStyle name="_x0004__Graficos_Capítulo_5 3" xfId="62" xr:uid="{10734EC9-1E31-4CD0-93D1-EEBFE56A58F3}"/>
    <cellStyle name="_x0004__Graficos_Capítulo_5 4" xfId="63" xr:uid="{9C629D08-51D3-45D3-9ABA-472CB2109D72}"/>
    <cellStyle name="_x0004__Graficos_Sumario" xfId="64" xr:uid="{A27996F8-524A-4718-9648-D5D52D56507E}"/>
    <cellStyle name="_x0004__Graficos_Sumario 2" xfId="65" xr:uid="{25B30BE0-EAF3-488E-A8C4-95F9EBF27373}"/>
    <cellStyle name="_Header" xfId="66" xr:uid="{133ED663-B2A8-4D42-80C8-12BB797C123B}"/>
    <cellStyle name="_mm3T09Tabelas(1)" xfId="67" xr:uid="{B4120440-0263-4372-911D-907FE0ED48F5}"/>
    <cellStyle name="_Plan3" xfId="68" xr:uid="{39FB48A7-3167-43CF-BAF3-B1A26E16F5F2}"/>
    <cellStyle name="_x0004__Planilhas_Relatório Gestão do Capital_jun09" xfId="69" xr:uid="{34075422-EDA7-47E3-A717-4AE6F99D7A09}"/>
    <cellStyle name="_Promotora_wp's_31.12.07" xfId="70" xr:uid="{95AB79AB-2D13-45DB-99DD-0FFE90D7D750}"/>
    <cellStyle name="_Promotora_wp's_31.12.07_ajustes dre" xfId="71" xr:uid="{5057BF3E-1B0E-4B34-A1BD-3A16CBE48EF6}"/>
    <cellStyle name="_Promotora_wp's_31.12.07_BANCO 4040" xfId="72" xr:uid="{96FBF3F3-2DDB-414C-9FE4-4285AAB67A34}"/>
    <cellStyle name="_Promotora_wp's_31.12.07_DEMONSTRAÇÃO BANCO - CONSOLIDADO 2009" xfId="73" xr:uid="{E445B345-6D9A-40CA-987C-14672880CC56}"/>
    <cellStyle name="_Promotora_wp's_31.12.07_DRE´s Setembro com ajustes - 2009" xfId="74" xr:uid="{B472F3B9-239F-4595-9B0D-91CF105CFCA7}"/>
    <cellStyle name="_Proposta analise tvm COSIFs" xfId="75" xr:uid="{D1B7C03C-FAF1-48E7-8D27-592EA79A428D}"/>
    <cellStyle name="_Proposta analise tvm COSIFs_bat" xfId="76" xr:uid="{0AFF517D-9969-43D4-B936-00B1AE27CFF7}"/>
    <cellStyle name="_Proposta analise tvm COSIFs_Mapinhas_1107_v1_30-11_Final" xfId="77" xr:uid="{B73286FB-F17C-4BC5-AB2D-4C030ED547F5}"/>
    <cellStyle name="_Proposta analise tvm COSIFs_Planilha Batimento - Mapinha" xfId="78" xr:uid="{2543233E-BF38-470D-9D3D-FA68AA070BF1}"/>
    <cellStyle name="_Proposta analise tvm COSIFs_Real x Orç_1007_mes_ant_v8" xfId="79" xr:uid="{6EDEF087-F860-4183-82A4-0FA39E291011}"/>
    <cellStyle name="_Proposta analise tvm COSIFs_Real x Orç_Jun08_v4_Com_BATIMENTO" xfId="80" xr:uid="{4C9800B1-5A32-4B67-8ECF-AF8EAEE3014E}"/>
    <cellStyle name="_x0004__Proventos" xfId="81" xr:uid="{B9D71E67-3730-4569-9069-F5F25C601947}"/>
    <cellStyle name="_x0004__Raquel_1T_5-1" xfId="82" xr:uid="{0C3802E8-7E87-4AF5-A126-F55F5287E569}"/>
    <cellStyle name="_x0004__Raquel_1T_5-1 2" xfId="83" xr:uid="{0F305A08-055F-4A37-8680-F7D90FB886DD}"/>
    <cellStyle name="_Row1" xfId="84" xr:uid="{745D730F-682D-4D6B-8F35-EFF2920F25D9}"/>
    <cellStyle name="_Row2" xfId="85" xr:uid="{B337105E-99CA-4515-A8DD-73A2BA905FAC}"/>
    <cellStyle name="_Row3" xfId="86" xr:uid="{0CCEC6B1-DF02-402C-821D-5F8B3919663C}"/>
    <cellStyle name="_Row4" xfId="87" xr:uid="{FF53EC9F-9996-4F9E-9028-2720810BB0CD}"/>
    <cellStyle name="_Row5" xfId="88" xr:uid="{E7BFF8A6-E3D4-47D7-A9DC-3F6D60523FAB}"/>
    <cellStyle name="_Row6" xfId="89" xr:uid="{27A03C8B-5EE8-4D99-8AB2-4147D7CCD72E}"/>
    <cellStyle name="_Row7" xfId="90" xr:uid="{CF9A5B85-EB7E-4E3E-81EC-3C67D1FCE6CB}"/>
    <cellStyle name="_x0004__Tabelas Capítulo 11" xfId="91" xr:uid="{95CD61A9-30CD-49DC-A482-CD3814596150}"/>
    <cellStyle name="_x0004__Tabelas Capítulo 11 2" xfId="92" xr:uid="{D8A87EAC-5E26-45C6-B25A-43E6443178BC}"/>
    <cellStyle name="_x0004__Tabelas Capítulo 3" xfId="93" xr:uid="{E4D7904A-410E-41DB-A2CF-9A72D6D55454}"/>
    <cellStyle name="_x0004__Tabelas Capítulo 3 2" xfId="94" xr:uid="{89920F4A-923D-4781-89FC-CD9ADC60AE70}"/>
    <cellStyle name="_x0004__Tabelas Capítulo 6" xfId="95" xr:uid="{A734AA28-B089-41F3-98B5-00990CB2C871}"/>
    <cellStyle name="_x0004__Tabelas Capítulo 9" xfId="96" xr:uid="{317341F3-8634-428C-87D6-ABCCA9A667AC}"/>
    <cellStyle name="_x0004__Tabelas Capítulo 9 2" xfId="97" xr:uid="{0F769A06-B4E3-478C-AB1A-5B45209A5D66}"/>
    <cellStyle name="_x0004__Tabelas Capítulo 9 3" xfId="98" xr:uid="{11B7270E-B871-4DB8-8A8C-1693F1CEA5DE}"/>
    <cellStyle name="_x0004__tabelas de referencia DLO" xfId="99" xr:uid="{36072DE3-2270-40B7-96B1-9FE19C324AFE}"/>
    <cellStyle name="_x0004__Tabelas_Cap_11" xfId="100" xr:uid="{FE58E87C-9036-494D-8BC4-B04CC93BE617}"/>
    <cellStyle name="_x0004__Tabelas_Cap_2" xfId="101" xr:uid="{2A3754AE-A030-4836-960C-470FFC2DB317}"/>
    <cellStyle name="_x0004__Tabelas_Cap_2 2" xfId="102" xr:uid="{C5345CC5-DB36-43CC-B351-91862AAF8B69}"/>
    <cellStyle name="_x0004__Tabelas_Cap_2 3" xfId="103" xr:uid="{6EEC0F40-2C43-48BC-BE23-F7AADF4C55D0}"/>
    <cellStyle name="_x0004__Tabelas_Cap_2 4" xfId="104" xr:uid="{8F645E09-A6C3-4AF3-9C7E-97FE87B2A4EA}"/>
    <cellStyle name="_x0004__Tabelas_Cap_2 5" xfId="105" xr:uid="{7F2D9AEB-C24C-488F-B904-1EAD7212DA57}"/>
    <cellStyle name="_x0004__Tabelas_Cap_2 6" xfId="106" xr:uid="{49C6E86B-0CE9-46C0-9EB6-B2B9D515C322}"/>
    <cellStyle name="_x0004__Tabelas_Cap_2_Tabelas Capítulo 11" xfId="107" xr:uid="{F087EB8D-F184-4A39-A705-AA10470948F6}"/>
    <cellStyle name="_x0004__Tabelas_Cap_2_Tabelas Capítulo 11 2" xfId="108" xr:uid="{21F78DD1-42EF-4945-A3BE-8D1E8B58AEA4}"/>
    <cellStyle name="_x0004__Tabelas_Cap_2_Tabelas_Cap_11" xfId="109" xr:uid="{04BDCC7C-9913-4112-BE98-3356D6A22B1E}"/>
    <cellStyle name="_x0004__Tabelas_Cap_2_Tabelas_Cap_11 2" xfId="110" xr:uid="{0844E60D-EE42-47FA-9AE3-AE010C56C17B}"/>
    <cellStyle name="_x0004__Tabelas_Cap_2_Tabelas_Cap_3" xfId="111" xr:uid="{ACBB204E-76C3-48E4-A395-C85994DCC69B}"/>
    <cellStyle name="_x0004__Tabelas_Cap_2_Tabelas_Cap_3 2" xfId="112" xr:uid="{4D698D92-580C-48F4-A279-89EA72697C3A}"/>
    <cellStyle name="_x0004__Tabelas_Cap_2_Tabelas_Sumario" xfId="113" xr:uid="{6409E7B5-A590-48C8-BB95-220BCC3F9C93}"/>
    <cellStyle name="_x0004__Tabelas_Cap_2_Tabelas_Sumario 2" xfId="114" xr:uid="{A5C7BDDB-8F7D-49A4-962D-2CCB7B212748}"/>
    <cellStyle name="_x0004__Tabelas_Cap_2_Tabelas_Sumario_7 - Resultado Financeiro (2012)" xfId="115" xr:uid="{889F1A96-43D9-4773-A938-B5937E43515E}"/>
    <cellStyle name="_x0004__Tabelas_Cap_2_Tabelas_Sumario_7 - Resultado Financeiro (2012) 2" xfId="116" xr:uid="{24756894-D8E1-4FC6-B320-6353843CE7D4}"/>
    <cellStyle name="_x0004__Tabelas_Cap_3" xfId="117" xr:uid="{C81A90B5-1750-42BD-BD30-95187911A0EB}"/>
    <cellStyle name="_x0004__Tabelas_Cap_3 2" xfId="118" xr:uid="{9AFAEF08-B71D-4B1A-8211-8CA20E557C8C}"/>
    <cellStyle name="_x0004__Tabelas_Cap_7" xfId="119" xr:uid="{1F923F57-F5CE-40E9-BF80-51F8C4445B09}"/>
    <cellStyle name="_x0004__Tabelas_Cap_7 2" xfId="120" xr:uid="{201D90D3-0D65-4040-AD3B-D5D60EB6DF34}"/>
    <cellStyle name="_x0004__Tabelas_Capítulo 5" xfId="121" xr:uid="{05CD6D04-7CFF-42D0-B70B-043F2E0B475F}"/>
    <cellStyle name="_x0004__Tabelas_Capítulo 5 2" xfId="122" xr:uid="{D73BA558-1A27-495E-8CDD-5521C650A146}"/>
    <cellStyle name="_x0004__Tabelas_Capítulo 5 3" xfId="123" xr:uid="{3EA12132-07AA-47B7-BA65-D1CA372CC841}"/>
    <cellStyle name="_x0004__Tabelas_Capítulo_1" xfId="124" xr:uid="{5AC1ADB8-7088-4673-8D7B-8A212414A7FD}"/>
    <cellStyle name="_x0004__Tabelas_Capítulo_1 2" xfId="125" xr:uid="{B1F30421-32FA-4F0C-B238-94ABA904292B}"/>
    <cellStyle name="_x0004__Tabelas_Capítulo_1 3" xfId="126" xr:uid="{D5CFF93D-4CCA-49BD-9361-78ECB1C10F43}"/>
    <cellStyle name="_x0004__Tabelas_Capítulo_1 4" xfId="127" xr:uid="{E12C0661-1F1C-4A20-A364-5CC45C4B16F1}"/>
    <cellStyle name="_x0004__Tabelas_Capítulo_1 5" xfId="128" xr:uid="{58DDF8AC-09D4-4E90-9DA8-B6A4E6B206E3}"/>
    <cellStyle name="_x0004__Tabelas_Capítulo_1 6" xfId="129" xr:uid="{E7E548E9-9FF4-4EB1-BDE4-340D14D564F1}"/>
    <cellStyle name="_x0004__Tabelas_Capítulo_1_Tabelas Capítulo 11" xfId="130" xr:uid="{53084058-45EE-4822-8571-FB341E9DAC61}"/>
    <cellStyle name="_x0004__Tabelas_Capítulo_1_Tabelas Capítulo 11 2" xfId="131" xr:uid="{50E5E847-18A5-4EDD-AD39-B418893E2F28}"/>
    <cellStyle name="_x0004__Tabelas_Capítulo_1_Tabelas_Cap_11" xfId="132" xr:uid="{0CAEE632-75A1-4CD0-89D5-1FC821B75D94}"/>
    <cellStyle name="_x0004__Tabelas_Capítulo_1_Tabelas_Cap_11 2" xfId="133" xr:uid="{E307FADE-578A-44F6-9289-40C2EC40BB89}"/>
    <cellStyle name="_x0004__Tabelas_Capítulo_1_Tabelas_Cap_3" xfId="134" xr:uid="{14A7D181-B7AD-4A47-890C-F8A6D6434586}"/>
    <cellStyle name="_x0004__Tabelas_Capítulo_1_Tabelas_Cap_3 2" xfId="135" xr:uid="{A0E268F2-234F-46BE-8DE0-A97B4DAF4A53}"/>
    <cellStyle name="_x0004__Tabelas_Capítulo_1_Tabelas_Sumario" xfId="136" xr:uid="{9F197EA9-F694-4BF8-81C2-FE586DACB8D0}"/>
    <cellStyle name="_x0004__Tabelas_Capítulo_1_Tabelas_Sumario 2" xfId="137" xr:uid="{6899749C-E222-44F9-AF42-93C0A07AF872}"/>
    <cellStyle name="_x0004__Tabelas_Capítulo_1_Tabelas_Sumario_7 - Resultado Financeiro (2012)" xfId="138" xr:uid="{8CA48DFA-B304-4397-9B3C-DBB452802C35}"/>
    <cellStyle name="_x0004__Tabelas_Capítulo_1_Tabelas_Sumario_7 - Resultado Financeiro (2012) 2" xfId="139" xr:uid="{BAC91741-6113-4B3C-9417-2C0C12D94A54}"/>
    <cellStyle name="_x0004__Tabelas_Capítulo_2" xfId="140" xr:uid="{B25626B2-41A2-4035-BF92-B94127BF1E17}"/>
    <cellStyle name="_x0004__Tabelas_Capítulo_2 2" xfId="141" xr:uid="{998A7055-D65E-4253-8064-14B33F091528}"/>
    <cellStyle name="_x0004__Tabelas_Capítulo_2 2 2" xfId="142" xr:uid="{6E47E036-E9EF-449E-A87D-51B43311443B}"/>
    <cellStyle name="_x0004__Tabelas_Capítulo_2 3" xfId="143" xr:uid="{2B4501D5-37DD-46C8-8E27-575161B24B46}"/>
    <cellStyle name="_x0004__Tabelas_Indicadores Econômicos" xfId="144" xr:uid="{69325849-A95C-4821-B961-024FE61166E5}"/>
    <cellStyle name="_x0004__Tabelas_Indicadores Econômicos 2" xfId="145" xr:uid="{240893A1-8684-4A32-BE84-D141A13F65F4}"/>
    <cellStyle name="_x0004__Tabelas_Indicadores Econômicos 3" xfId="146" xr:uid="{1363BAE8-A063-49F2-B60D-502C00FC8D4F}"/>
    <cellStyle name="_x0004__Tabelas_Indicadores Econômicos 4" xfId="147" xr:uid="{F0E79CD8-3E77-4AD0-A111-F67FEB1533A8}"/>
    <cellStyle name="_x0004__Tabelas_Indicadores Econômicos 5" xfId="148" xr:uid="{A200540C-9504-4E7B-BBEA-B95F57AD04AF}"/>
    <cellStyle name="_x0004__Tabelas_Indicadores Econômicos 6" xfId="149" xr:uid="{25D7F07C-492C-4A85-9370-D2C547F24A27}"/>
    <cellStyle name="_x0004__Tabelas_Indicadores Econômicos_Tabelas Capítulo 11" xfId="150" xr:uid="{630CC7F4-0148-438F-B527-9A3C02A4A398}"/>
    <cellStyle name="_x0004__Tabelas_Indicadores Econômicos_Tabelas Capítulo 11 2" xfId="151" xr:uid="{DA5E2196-64C7-4A4C-9787-91429398431E}"/>
    <cellStyle name="_x0004__Tabelas_Indicadores Econômicos_Tabelas_Cap_11" xfId="152" xr:uid="{AE4E52E9-4D0C-43DD-8402-BF7E023647CA}"/>
    <cellStyle name="_x0004__Tabelas_Indicadores Econômicos_Tabelas_Cap_11 2" xfId="153" xr:uid="{285A8C18-90E3-4A65-B51F-CD7CEE983569}"/>
    <cellStyle name="_x0004__Tabelas_Indicadores Econômicos_Tabelas_Cap_3" xfId="154" xr:uid="{50C21D99-7DD7-4E54-A87A-C96206661CC6}"/>
    <cellStyle name="_x0004__Tabelas_Indicadores Econômicos_Tabelas_Cap_3 2" xfId="155" xr:uid="{C347795E-6C2C-4C6F-B3BF-2CFB9681BF72}"/>
    <cellStyle name="_x0004__Tabelas_Indicadores Econômicos_Tabelas_Sumario" xfId="156" xr:uid="{5D944A62-30A9-4E33-8D3B-F2DE8C15D974}"/>
    <cellStyle name="_x0004__Tabelas_Indicadores Econômicos_Tabelas_Sumario 2" xfId="157" xr:uid="{FDD6DF1D-4D57-44C7-AAD2-D55FCAC9C112}"/>
    <cellStyle name="_x0004__Tabelas_Indicadores Econômicos_Tabelas_Sumario_7 - Resultado Financeiro (2012)" xfId="158" xr:uid="{50FE81BA-5E6B-4E53-9E3F-FAA4B8784BD0}"/>
    <cellStyle name="_x0004__Tabelas_Indicadores Econômicos_Tabelas_Sumario_7 - Resultado Financeiro (2012) 2" xfId="159" xr:uid="{0F6E72F1-3392-493C-B3EF-AB81D75D9A04}"/>
    <cellStyle name="_x0004__Tabelas_Informações Úteis" xfId="160" xr:uid="{3BF6E4BB-68F9-4908-84B5-E4AC00491588}"/>
    <cellStyle name="_x0004__Tabelas_Informações Úteis 2" xfId="161" xr:uid="{525F7095-0D7B-4EA2-9075-C52EFD50D564}"/>
    <cellStyle name="_x0004__Tabelas_Informações Úteis 3" xfId="162" xr:uid="{EDDFDA40-8B50-4779-B7CB-0DDAB807EE26}"/>
    <cellStyle name="_x0004__Tabelas_Informações Úteis 4" xfId="163" xr:uid="{6524C437-3D7F-4989-8436-9EFEAD8CE5D3}"/>
    <cellStyle name="_x0004__Tabelas_Informações Úteis 5" xfId="164" xr:uid="{32787281-1B47-4E48-AD89-75BD84A0C7FD}"/>
    <cellStyle name="_x0004__Tabelas_Informações Úteis 6" xfId="165" xr:uid="{6D406BE0-FBDA-4CA5-BB8E-59FD0AFB6FD7}"/>
    <cellStyle name="_x0004__Tabelas_Informações Úteis_Tabelas Capítulo 11" xfId="166" xr:uid="{C159E561-E571-4B3A-AF0D-2BF4328615FE}"/>
    <cellStyle name="_x0004__Tabelas_Informações Úteis_Tabelas Capítulo 11 2" xfId="167" xr:uid="{E96F00BC-22FE-4976-81B7-1D2CBE177501}"/>
    <cellStyle name="_x0004__Tabelas_Informações Úteis_Tabelas_Cap_11" xfId="168" xr:uid="{FEF1FF93-704D-43C4-875B-1726D0F1C5B9}"/>
    <cellStyle name="_x0004__Tabelas_Informações Úteis_Tabelas_Cap_11 2" xfId="169" xr:uid="{BFF53BA2-A7B9-4409-B365-29E36B200134}"/>
    <cellStyle name="_x0004__Tabelas_Informações Úteis_Tabelas_Cap_3" xfId="170" xr:uid="{C14AD0F5-B917-483E-B0E2-7D8586B5F194}"/>
    <cellStyle name="_x0004__Tabelas_Informações Úteis_Tabelas_Cap_3 2" xfId="171" xr:uid="{1ADA5C0D-40AA-43E6-8015-020F99889482}"/>
    <cellStyle name="_x0004__Tabelas_Informações Úteis_Tabelas_Sumario" xfId="172" xr:uid="{2A95531C-5ECA-4031-B43C-6D69622E4396}"/>
    <cellStyle name="_x0004__Tabelas_Informações Úteis_Tabelas_Sumario 2" xfId="173" xr:uid="{71EA3C87-3D24-4825-B6BE-180BFDC7F5F6}"/>
    <cellStyle name="_x0004__Tabelas_Informações Úteis_Tabelas_Sumario_7 - Resultado Financeiro (2012)" xfId="174" xr:uid="{6FB0785C-E418-4934-9C5D-29BB240BABC8}"/>
    <cellStyle name="_x0004__Tabelas_Informações Úteis_Tabelas_Sumario_7 - Resultado Financeiro (2012) 2" xfId="175" xr:uid="{B99EB0E1-C7C4-4486-B204-BEE553F03208}"/>
    <cellStyle name="_x0004__Tabelas_Sumario" xfId="176" xr:uid="{2DC29F6D-6C9A-4BFC-A246-CAD4C0549B77}"/>
    <cellStyle name="£ BP" xfId="177" xr:uid="{6A157370-1E9C-4661-80A3-D8C5634C38E6}"/>
    <cellStyle name="£ BP 2" xfId="178" xr:uid="{37507974-8CFE-44C7-BF7D-F75F8293B2B5}"/>
    <cellStyle name="¥ JY" xfId="179" xr:uid="{508D6BA3-31AE-4614-AC3A-AA390E58833C}"/>
    <cellStyle name="¥ JY 2" xfId="180" xr:uid="{FB6E5A0A-2305-47ED-8B12-424FB778F367}"/>
    <cellStyle name="=C:\WINNT\SYSTEM32\COMMAND.COM" xfId="181" xr:uid="{9D61FA08-672E-4FB8-9D93-9253B1DF6E60}"/>
    <cellStyle name="20% - Accent1" xfId="182" xr:uid="{46B8CCF9-2F4C-456A-A141-5562E6AA464E}"/>
    <cellStyle name="20% - Accent1 2" xfId="183" xr:uid="{D68DA570-34A5-4249-AA04-E0B70C2230B5}"/>
    <cellStyle name="20% - Accent1 3" xfId="184" xr:uid="{F54FB561-2865-41BC-9A8D-B8CDAF0AE7FE}"/>
    <cellStyle name="20% - Accent1 4" xfId="185" xr:uid="{A958EBBD-886A-4127-9179-787B0CB6069E}"/>
    <cellStyle name="20% - Accent1 5" xfId="186" xr:uid="{451A7C51-BBE0-4F28-BB14-A1B4297B703A}"/>
    <cellStyle name="20% - Accent2" xfId="187" xr:uid="{BA95586B-AFEA-43FD-B7E2-8075727440D5}"/>
    <cellStyle name="20% - Accent2 2" xfId="188" xr:uid="{060B9176-C8C1-4854-9DB6-CA7C145B6B16}"/>
    <cellStyle name="20% - Accent2 3" xfId="189" xr:uid="{F20FD228-6CD1-495E-B2B4-44F95A5FC055}"/>
    <cellStyle name="20% - Accent2 4" xfId="190" xr:uid="{F04AB119-8641-4D5E-B56A-DCF25CE2F152}"/>
    <cellStyle name="20% - Accent3" xfId="191" xr:uid="{54A3AF84-8687-4CC1-B926-20A6EAA140BA}"/>
    <cellStyle name="20% - Accent3 2" xfId="192" xr:uid="{0A5EE58B-7691-4480-97A7-0B7D95770726}"/>
    <cellStyle name="20% - Accent3 3" xfId="193" xr:uid="{B1C7E4E6-C279-4D8B-B5DF-1AEA08385F7A}"/>
    <cellStyle name="20% - Accent3 4" xfId="194" xr:uid="{EA3B27E5-AB46-4C61-A0BD-8AD372456376}"/>
    <cellStyle name="20% - Accent3 5" xfId="195" xr:uid="{C3A2A06C-2435-424F-B9FD-6569E007CBEF}"/>
    <cellStyle name="20% - Accent4" xfId="196" xr:uid="{0A9A2B5C-B413-4DA5-9F4C-57A2718397ED}"/>
    <cellStyle name="20% - Accent4 2" xfId="197" xr:uid="{C8BF4BE3-EE50-48EE-B07B-A4E38F9EE042}"/>
    <cellStyle name="20% - Accent4 3" xfId="198" xr:uid="{77699F76-EA44-4DD3-B9BD-7894A9B6B5B1}"/>
    <cellStyle name="20% - Accent4 4" xfId="199" xr:uid="{DE5423B2-208E-422D-AB7D-1A3560691CFE}"/>
    <cellStyle name="20% - Accent4 5" xfId="200" xr:uid="{CFB11163-EC09-46F9-850E-6618F05D2D53}"/>
    <cellStyle name="20% - Accent5" xfId="201" xr:uid="{CF530AE5-2835-4B2C-9371-10C2B7F8DD9C}"/>
    <cellStyle name="20% - Accent5 2" xfId="202" xr:uid="{CC369C8D-D0F8-4FB0-A638-372A3FC43958}"/>
    <cellStyle name="20% - Accent5 3" xfId="203" xr:uid="{7609EAB0-55D0-4C28-B403-80CEDFCF9F7A}"/>
    <cellStyle name="20% - Accent5 4" xfId="204" xr:uid="{60A73504-A5E3-4CF6-9A69-F569F360C33D}"/>
    <cellStyle name="20% - Accent5 5" xfId="205" xr:uid="{3BEA6E95-5B8F-4431-A6CD-93971C1498A5}"/>
    <cellStyle name="20% - Accent6" xfId="206" xr:uid="{5B6C1ED4-67EF-4794-82D0-2343EA794CB1}"/>
    <cellStyle name="20% - Accent6 2" xfId="207" xr:uid="{D5B5E1C5-9EF3-457D-B8C1-6201ACA4F3E1}"/>
    <cellStyle name="20% - Accent6 3" xfId="208" xr:uid="{0B45EA82-355E-4AF8-A567-D69FF176B6CB}"/>
    <cellStyle name="20% - Accent6 4" xfId="209" xr:uid="{2F78F80F-1350-4125-99F2-414CD2CD6F2D}"/>
    <cellStyle name="20% - Accent6 5" xfId="210" xr:uid="{7ED11D6F-8214-47B5-A7B3-F705D5F67EDF}"/>
    <cellStyle name="20% - Ênfase1 2" xfId="211" xr:uid="{A3F94A4E-879A-41B3-A015-47F561728ED3}"/>
    <cellStyle name="20% - Ênfase1 2 2" xfId="212" xr:uid="{7420D075-F657-43E5-A3CE-017CA470CBA9}"/>
    <cellStyle name="20% - Ênfase1 2 3" xfId="213" xr:uid="{6E1398FB-25A1-4FA2-9929-34AFD298708F}"/>
    <cellStyle name="20% - Ênfase1 2 4" xfId="214" xr:uid="{6CFA854C-E916-4754-B229-546B922A2670}"/>
    <cellStyle name="20% - Ênfase1 3" xfId="215" xr:uid="{9C9D7DE0-DD00-4936-B17D-2D7BDC1F96FB}"/>
    <cellStyle name="20% - Ênfase1 4" xfId="216" xr:uid="{77214827-12A2-407D-B50A-DBE516EB5F98}"/>
    <cellStyle name="20% - Ênfase2 2" xfId="217" xr:uid="{8998478F-7DCB-46D9-8C10-41AE514BB3A6}"/>
    <cellStyle name="20% - Ênfase2 2 2" xfId="218" xr:uid="{EE35BC9B-AE2E-4B4E-9134-C9CFDF989960}"/>
    <cellStyle name="20% - Ênfase2 2 3" xfId="219" xr:uid="{ECDE0CF7-60E9-4C33-AE56-9E1D8B4679F9}"/>
    <cellStyle name="20% - Ênfase2 2 4" xfId="220" xr:uid="{473EE158-0887-4880-9FFE-38B7D501D116}"/>
    <cellStyle name="20% - Ênfase2 3" xfId="221" xr:uid="{BB1B0B5C-3B52-40C6-A04A-2568816B6404}"/>
    <cellStyle name="20% - Ênfase2 4" xfId="222" xr:uid="{AB0F00DC-380A-45E3-B02E-2FC229D82956}"/>
    <cellStyle name="20% - Ênfase3 2" xfId="223" xr:uid="{DC373D02-A04B-4F1E-8B1D-122A5331F5FB}"/>
    <cellStyle name="20% - Ênfase3 2 2" xfId="224" xr:uid="{2EEB9EBD-CFC1-4A86-9993-8BE6E1A6D9FA}"/>
    <cellStyle name="20% - Ênfase3 2 3" xfId="225" xr:uid="{776FBCFF-BACD-48EF-A552-E69D64FBB994}"/>
    <cellStyle name="20% - Ênfase3 2 4" xfId="226" xr:uid="{A6E38B08-233D-4813-928C-EE8ED6DA4BCC}"/>
    <cellStyle name="20% - Ênfase3 3" xfId="227" xr:uid="{EB2831A7-E003-40B3-BC8A-B5EA7F1290EE}"/>
    <cellStyle name="20% - Ênfase3 4" xfId="228" xr:uid="{C932D7EB-1BEC-4F18-B06F-76E099690438}"/>
    <cellStyle name="20% - Ênfase4 2" xfId="229" xr:uid="{F0D3CD17-9AAE-42ED-B05B-BF84277B3668}"/>
    <cellStyle name="20% - Ênfase4 2 2" xfId="230" xr:uid="{E0B3C64A-DFDE-4B67-A98B-45988A94BC35}"/>
    <cellStyle name="20% - Ênfase4 2 3" xfId="231" xr:uid="{9F60886A-ADAF-4081-8C19-35B1A2D6EED8}"/>
    <cellStyle name="20% - Ênfase4 2 4" xfId="232" xr:uid="{B9B86143-6021-4022-9887-A8AFC75F9EF9}"/>
    <cellStyle name="20% - Ênfase4 3" xfId="233" xr:uid="{E10F3A24-78EE-4ECE-A923-325FFCF6369F}"/>
    <cellStyle name="20% - Ênfase4 4" xfId="234" xr:uid="{20C8DA34-5318-481B-9B3C-3ABCEBD97EEE}"/>
    <cellStyle name="20% - Ênfase5" xfId="235" builtinId="46" customBuiltin="1"/>
    <cellStyle name="20% - Ênfase5 2" xfId="236" xr:uid="{11E933F7-6151-45E6-8421-579D8AFB9EC3}"/>
    <cellStyle name="20% - Ênfase5 2 2" xfId="237" xr:uid="{0C5BCC00-B3F6-4D33-B5F0-C55D26DB6EC3}"/>
    <cellStyle name="20% - Ênfase5 2 3" xfId="238" xr:uid="{91DB4459-6F0E-4080-BB43-52AB9C8128E8}"/>
    <cellStyle name="20% - Ênfase5 3" xfId="239" xr:uid="{4AECC90C-5C39-4E96-B282-979EB7B58FD5}"/>
    <cellStyle name="20% - Ênfase5 4" xfId="240" xr:uid="{AB942190-04DB-4A55-924F-CDEB2B21854B}"/>
    <cellStyle name="20% - Ênfase6" xfId="241" builtinId="50" customBuiltin="1"/>
    <cellStyle name="20% - Ênfase6 2" xfId="242" xr:uid="{DC930A3E-9CB3-4B1B-84BC-C27F779C438B}"/>
    <cellStyle name="20% - Ênfase6 2 2" xfId="243" xr:uid="{D3768F7B-523D-4A2E-B22D-BA9FE46A02B9}"/>
    <cellStyle name="20% - Ênfase6 2 3" xfId="244" xr:uid="{D29B2C6B-043D-4170-A657-B3EA33B765C5}"/>
    <cellStyle name="20% - Ênfase6 3" xfId="245" xr:uid="{F9290FDB-0E19-4DEB-A3CF-84FB47D71D56}"/>
    <cellStyle name="20% - Ênfase6 4" xfId="246" xr:uid="{035D9C61-5C14-4C3C-8B35-D15822D708C1}"/>
    <cellStyle name="20% - Énfasis1" xfId="247" xr:uid="{F82DBA06-77EF-44F0-B61F-1690AA029E2F}"/>
    <cellStyle name="20% - Énfasis2" xfId="248" xr:uid="{C4D781CB-03A5-4C0E-B497-4864BB02F497}"/>
    <cellStyle name="20% - Énfasis3" xfId="249" xr:uid="{82F6D69E-6E5D-453F-82B1-92DF51728EDA}"/>
    <cellStyle name="20% - Énfasis4" xfId="250" xr:uid="{4D3C2F51-B37E-46DF-AFCC-74CAF529657C}"/>
    <cellStyle name="20% - Énfasis5" xfId="251" xr:uid="{D5FEB97A-2111-4597-864A-CBCFA64B5353}"/>
    <cellStyle name="20% - Énfasis6" xfId="252" xr:uid="{6B7F85D7-69B7-4776-8A88-F20A6777BA06}"/>
    <cellStyle name="40% - Accent1" xfId="253" xr:uid="{18490E87-E33B-4B05-A940-890200AF7E74}"/>
    <cellStyle name="40% - Accent1 2" xfId="254" xr:uid="{FBF781A1-C678-4532-975C-B1A33C89907C}"/>
    <cellStyle name="40% - Accent1 3" xfId="255" xr:uid="{611A928E-022E-49C3-B23F-8F84FB55C8F6}"/>
    <cellStyle name="40% - Accent1 4" xfId="256" xr:uid="{36623F53-B76D-416C-902C-B2AFC2395C31}"/>
    <cellStyle name="40% - Accent1 5" xfId="257" xr:uid="{DFF06879-53AC-40AE-AF3D-1C6BED6FA2CD}"/>
    <cellStyle name="40% - Accent2" xfId="258" xr:uid="{C7A32D13-74BB-4BC8-8361-EB660E894DB4}"/>
    <cellStyle name="40% - Accent2 2" xfId="259" xr:uid="{C76FAB5E-AC81-42E4-A9EC-D24CEB6B0A0F}"/>
    <cellStyle name="40% - Accent2 3" xfId="260" xr:uid="{2264A3E3-FC03-4386-B5D3-2A5800A611C4}"/>
    <cellStyle name="40% - Accent2 4" xfId="261" xr:uid="{2EC5DE2B-A501-4DD6-9B86-8421D34EFD7E}"/>
    <cellStyle name="40% - Accent2 5" xfId="262" xr:uid="{B890E35D-3B2F-4562-8ED4-BB3618135187}"/>
    <cellStyle name="40% - Accent3" xfId="263" xr:uid="{41A4E961-D7EC-4D2E-AE1C-D1231446B2AA}"/>
    <cellStyle name="40% - Accent3 2" xfId="264" xr:uid="{5800BF4C-52C2-43AB-BE5C-4F1385D7762E}"/>
    <cellStyle name="40% - Accent3 3" xfId="265" xr:uid="{E54BBA84-136B-4F0B-BA1B-FB23C8B0C7DF}"/>
    <cellStyle name="40% - Accent3 4" xfId="266" xr:uid="{384DC249-EA0A-4D94-BE9D-AE0507A6CB10}"/>
    <cellStyle name="40% - Accent4" xfId="267" xr:uid="{E50FA351-5E0C-406F-8D17-0C742636A7CE}"/>
    <cellStyle name="40% - Accent4 2" xfId="268" xr:uid="{A18504EB-D3F1-4966-AA05-5C002B9F8D64}"/>
    <cellStyle name="40% - Accent4 3" xfId="269" xr:uid="{2E465CC6-2369-4F34-87F9-531A4E002EF9}"/>
    <cellStyle name="40% - Accent4 4" xfId="270" xr:uid="{881CDE97-9AE0-450C-876E-24B84D0956AA}"/>
    <cellStyle name="40% - Accent4 5" xfId="271" xr:uid="{7412C52A-D485-48B9-91EE-6DD7015CD6CE}"/>
    <cellStyle name="40% - Accent5" xfId="272" xr:uid="{CFDBDCA0-52C6-40FD-BD4C-5D16A2F96FC5}"/>
    <cellStyle name="40% - Accent5 2" xfId="273" xr:uid="{E32E93E9-1E4C-4FAC-9D72-C006C2C13F8A}"/>
    <cellStyle name="40% - Accent5 3" xfId="274" xr:uid="{24BF7FB8-3009-4F11-9BE8-2A9FE2EB7218}"/>
    <cellStyle name="40% - Accent5 4" xfId="275" xr:uid="{D8D08B91-F009-41B5-B325-5A647A7B8BC0}"/>
    <cellStyle name="40% - Accent5 5" xfId="276" xr:uid="{A34CD309-8D15-47D5-BFD3-9115324EFFBD}"/>
    <cellStyle name="40% - Accent6" xfId="277" xr:uid="{3F6F52AE-7FBF-4C71-8797-356C60E70CCE}"/>
    <cellStyle name="40% - Accent6 2" xfId="278" xr:uid="{55DE4304-A386-4DD9-B1C4-DDF5FADDB736}"/>
    <cellStyle name="40% - Accent6 3" xfId="279" xr:uid="{A835F4BC-3233-476C-B7E0-7BB3552EB054}"/>
    <cellStyle name="40% - Accent6 4" xfId="280" xr:uid="{7D452A05-DBD3-4A59-AD67-A26BDB54C0FD}"/>
    <cellStyle name="40% - Accent6 5" xfId="281" xr:uid="{1D24DE49-5D83-4271-9600-6C4F25BB92EF}"/>
    <cellStyle name="40% - Ênfase1" xfId="282" builtinId="31" customBuiltin="1"/>
    <cellStyle name="40% - Ênfase1 2" xfId="283" xr:uid="{CC47D8C2-F170-4680-8632-A98BB9363591}"/>
    <cellStyle name="40% - Ênfase1 2 2" xfId="284" xr:uid="{5D163EC2-6776-4F74-B976-CB10F65899BC}"/>
    <cellStyle name="40% - Ênfase1 2 3" xfId="285" xr:uid="{B7EB2664-C859-48B7-908E-F4B80BA2F1EB}"/>
    <cellStyle name="40% - Ênfase1 3" xfId="286" xr:uid="{5C6F9C01-66ED-4327-AD55-7FDEF325243C}"/>
    <cellStyle name="40% - Ênfase1 4" xfId="287" xr:uid="{01DA8820-8A8F-4856-BC04-893F83ECF693}"/>
    <cellStyle name="40% - Ênfase2" xfId="288" builtinId="35" customBuiltin="1"/>
    <cellStyle name="40% - Ênfase2 2" xfId="289" xr:uid="{3DE4B419-413A-493C-900C-B71B41D36116}"/>
    <cellStyle name="40% - Ênfase2 2 2" xfId="290" xr:uid="{2DE1002E-4BDB-43B3-86EA-2E0064F2E1CD}"/>
    <cellStyle name="40% - Ênfase2 2 3" xfId="291" xr:uid="{3EB3FAA5-06E7-4FB7-B9D7-C2524F0895DE}"/>
    <cellStyle name="40% - Ênfase2 3" xfId="292" xr:uid="{32E034A4-254F-4D8A-B0C2-45F5B6564CD2}"/>
    <cellStyle name="40% - Ênfase2 4" xfId="293" xr:uid="{AF5F1215-FF5B-4637-B304-A5593902F0A6}"/>
    <cellStyle name="40% - Ênfase3 2" xfId="294" xr:uid="{D38CCDE9-7A5E-49B6-8A1F-1916A1C74A03}"/>
    <cellStyle name="40% - Ênfase3 2 2" xfId="295" xr:uid="{365843F0-D487-4BD8-A239-7D20A468114B}"/>
    <cellStyle name="40% - Ênfase3 2 3" xfId="296" xr:uid="{477D4AB6-22E5-45AD-8DC1-367A3001CF27}"/>
    <cellStyle name="40% - Ênfase3 2 4" xfId="297" xr:uid="{3E491A33-83B3-4A4A-9A46-2EB72BD8C0BA}"/>
    <cellStyle name="40% - Ênfase3 3" xfId="298" xr:uid="{6B09720C-3588-4DD5-811A-771300F4489F}"/>
    <cellStyle name="40% - Ênfase3 4" xfId="299" xr:uid="{036EA6B2-151C-4FA9-9FA9-1D1D8E310D97}"/>
    <cellStyle name="40% - Ênfase4" xfId="300" builtinId="43" customBuiltin="1"/>
    <cellStyle name="40% - Ênfase4 2" xfId="301" xr:uid="{9C07A21E-639B-4FF8-86F2-16438BE08C3C}"/>
    <cellStyle name="40% - Ênfase4 2 2" xfId="302" xr:uid="{DA466C87-63FB-4925-AD98-DA4B879DF83E}"/>
    <cellStyle name="40% - Ênfase4 2 3" xfId="303" xr:uid="{65F4ADC7-DDD7-48D6-9ED8-0DF659F30D43}"/>
    <cellStyle name="40% - Ênfase4 3" xfId="304" xr:uid="{338E3CEC-E6A5-4184-9F00-C4AB61AFE1C2}"/>
    <cellStyle name="40% - Ênfase4 4" xfId="305" xr:uid="{1C1BA36D-514D-488D-935E-79AED216160E}"/>
    <cellStyle name="40% - Ênfase5" xfId="306" builtinId="47" customBuiltin="1"/>
    <cellStyle name="40% - Ênfase5 2" xfId="307" xr:uid="{CDC766F2-CD8A-4120-9E29-070FFBB141DF}"/>
    <cellStyle name="40% - Ênfase5 2 2" xfId="308" xr:uid="{D7B07D68-C45B-415D-B47A-5D6CF6B9A828}"/>
    <cellStyle name="40% - Ênfase5 2 3" xfId="309" xr:uid="{2B3EDA80-983B-4914-A63B-AED7C99BC9E9}"/>
    <cellStyle name="40% - Ênfase5 3" xfId="310" xr:uid="{B831CF0E-4ED3-4428-8323-4920EC9A7FDC}"/>
    <cellStyle name="40% - Ênfase5 4" xfId="311" xr:uid="{5692765A-92EB-411B-A620-C577B822E903}"/>
    <cellStyle name="40% - Ênfase6" xfId="312" builtinId="51" customBuiltin="1"/>
    <cellStyle name="40% - Ênfase6 2" xfId="313" xr:uid="{8375CD86-0BC3-457C-A701-36E40AF160FB}"/>
    <cellStyle name="40% - Ênfase6 2 2" xfId="314" xr:uid="{CDD8CBD3-BEDB-42E8-BF08-D099CCA15318}"/>
    <cellStyle name="40% - Ênfase6 2 3" xfId="315" xr:uid="{90AE323A-6197-4DC3-A992-751063937C1E}"/>
    <cellStyle name="40% - Ênfase6 3" xfId="316" xr:uid="{35972A7E-8801-403A-9D38-016887FA11C4}"/>
    <cellStyle name="40% - Ênfase6 4" xfId="317" xr:uid="{63161FE4-32B5-47C7-8859-24553F9541DB}"/>
    <cellStyle name="40% - Énfasis1" xfId="318" xr:uid="{0F86FA03-7C92-42FC-8E33-87013D656238}"/>
    <cellStyle name="40% - Énfasis2" xfId="319" xr:uid="{72D0CBF1-E1A2-4BAB-9B9C-2251ED7DF169}"/>
    <cellStyle name="40% - Énfasis3" xfId="320" xr:uid="{F3A9C846-7D16-4C22-88E7-113F1256213F}"/>
    <cellStyle name="40% - Énfasis4" xfId="321" xr:uid="{6239E0D7-3DE1-4DC4-936E-77F818AAF05C}"/>
    <cellStyle name="40% - Énfasis5" xfId="322" xr:uid="{6B8E1648-62E3-418A-BB9B-513A3CE5222D}"/>
    <cellStyle name="40% - Énfasis6" xfId="323" xr:uid="{C0730FFB-0406-4401-BDE0-14510DFEB822}"/>
    <cellStyle name="60% - Accent1" xfId="324" xr:uid="{37A8EAA8-19D2-4273-ADB7-2277D347553F}"/>
    <cellStyle name="60% - Accent1 2" xfId="325" xr:uid="{C8FD1253-EA36-4279-9CED-F8C71F9772FA}"/>
    <cellStyle name="60% - Accent1 3" xfId="326" xr:uid="{498A1D5A-7713-447B-BD8A-9965804DBAE7}"/>
    <cellStyle name="60% - Accent1 4" xfId="327" xr:uid="{976E481B-2D63-4C53-A5F4-F451E2234864}"/>
    <cellStyle name="60% - Accent1 5" xfId="328" xr:uid="{4323083C-E715-45B4-A2B2-F64E48187BDD}"/>
    <cellStyle name="60% - Accent2" xfId="329" xr:uid="{B98D338E-E0D4-4F83-B74F-E9F8DF78CD07}"/>
    <cellStyle name="60% - Accent2 2" xfId="330" xr:uid="{07C7CFB4-B698-45CB-B420-81435F8894E8}"/>
    <cellStyle name="60% - Accent2 3" xfId="331" xr:uid="{794B4E5F-0702-4F44-AFC6-C4E188CA4AB1}"/>
    <cellStyle name="60% - Accent2 4" xfId="332" xr:uid="{0531ED1F-AAB1-4D86-8DBF-5DA6C75AF0B2}"/>
    <cellStyle name="60% - Accent2 5" xfId="333" xr:uid="{DF349FBF-AA48-49F5-89FD-3643C5D4201A}"/>
    <cellStyle name="60% - Accent3" xfId="334" xr:uid="{058B0EF4-5A81-4D74-A001-8E1D8672D558}"/>
    <cellStyle name="60% - Accent3 2" xfId="335" xr:uid="{E991140A-D3D0-41A7-BD01-47F14A214DA1}"/>
    <cellStyle name="60% - Accent3 3" xfId="336" xr:uid="{78A0C906-2393-4413-99BB-4BD8FEDED93A}"/>
    <cellStyle name="60% - Accent3 4" xfId="337" xr:uid="{F0E6FA08-0E65-4CB8-8D9A-6D3D9C0BE83D}"/>
    <cellStyle name="60% - Accent4" xfId="338" xr:uid="{6AEB80F4-8272-4018-87EE-9AA7C56A9FC3}"/>
    <cellStyle name="60% - Accent4 2" xfId="339" xr:uid="{2E3CD118-251A-4E31-80EA-BD1921451AA3}"/>
    <cellStyle name="60% - Accent4 3" xfId="340" xr:uid="{3EC9336B-B7E0-4CA0-A641-B100156BA945}"/>
    <cellStyle name="60% - Accent4 4" xfId="341" xr:uid="{E83EF454-E4A9-45A2-B020-138A3EDFF1FA}"/>
    <cellStyle name="60% - Accent4 5" xfId="342" xr:uid="{A4CF7378-C22C-4ECC-BD0A-8A43F3FC16CB}"/>
    <cellStyle name="60% - Accent5" xfId="343" xr:uid="{B2A052AA-6182-4815-A383-4085977EF74D}"/>
    <cellStyle name="60% - Accent5 2" xfId="344" xr:uid="{92669AB5-79D1-4B8F-878A-AF2D8E7B31C4}"/>
    <cellStyle name="60% - Accent5 3" xfId="345" xr:uid="{8394E679-9614-4A61-A912-6DF585159ABE}"/>
    <cellStyle name="60% - Accent5 4" xfId="346" xr:uid="{46BA2BFA-1A3C-4645-B9F1-236ACF0C34CA}"/>
    <cellStyle name="60% - Accent5 5" xfId="347" xr:uid="{C98EC63E-18DD-4513-9D01-28092A486125}"/>
    <cellStyle name="60% - Accent6" xfId="348" xr:uid="{44DCB190-F93C-4A0D-814B-55B7871F016F}"/>
    <cellStyle name="60% - Accent6 2" xfId="349" xr:uid="{5D1E031E-2D4F-4E40-8A4B-32BDEE527E14}"/>
    <cellStyle name="60% - Accent6 3" xfId="350" xr:uid="{9037DF3C-FE71-4F08-9CF5-99E5F9453203}"/>
    <cellStyle name="60% - Accent6 4" xfId="351" xr:uid="{18A53487-9B17-4368-AF53-31D5C2EA4AE4}"/>
    <cellStyle name="60% - Accent6 5" xfId="352" xr:uid="{0FD5B524-AAE4-4DE4-9A4F-EC654F051C52}"/>
    <cellStyle name="60% - Ênfase1" xfId="353" builtinId="32" customBuiltin="1"/>
    <cellStyle name="60% - Ênfase1 2" xfId="354" xr:uid="{23DA3D86-63C7-473A-9640-CAB500E25D99}"/>
    <cellStyle name="60% - Ênfase1 2 2" xfId="355" xr:uid="{FAFCAE44-0AC6-4F01-9335-B6A4F7474173}"/>
    <cellStyle name="60% - Ênfase1 2 3" xfId="356" xr:uid="{55E4B2C4-2629-4EFE-9EB6-A7F42320D370}"/>
    <cellStyle name="60% - Ênfase1 3" xfId="357" xr:uid="{B3E76496-B135-4479-9632-D31A130D63B0}"/>
    <cellStyle name="60% - Ênfase1 4" xfId="358" xr:uid="{1D75F5B0-DBBC-4AE8-BAA1-55479BB89658}"/>
    <cellStyle name="60% - Ênfase2" xfId="359" builtinId="36" customBuiltin="1"/>
    <cellStyle name="60% - Ênfase2 2" xfId="360" xr:uid="{39E0806E-8A15-474E-BCA9-EC31CDDF9E11}"/>
    <cellStyle name="60% - Ênfase2 2 2" xfId="361" xr:uid="{D8849B03-E55D-4669-988E-99FA6FED0EC3}"/>
    <cellStyle name="60% - Ênfase2 2 3" xfId="362" xr:uid="{E0940B36-33E6-4580-976C-36AF4F082C63}"/>
    <cellStyle name="60% - Ênfase2 3" xfId="363" xr:uid="{1B27A6BF-E775-4140-A17C-E8AC42E6AE7F}"/>
    <cellStyle name="60% - Ênfase2 4" xfId="364" xr:uid="{B81321F8-DE87-4205-A184-B5395ACDD7E0}"/>
    <cellStyle name="60% - Ênfase3 2" xfId="365" xr:uid="{A7B0BBBE-92D7-4B4F-9973-DE3BF6DC49FE}"/>
    <cellStyle name="60% - Ênfase3 2 2" xfId="366" xr:uid="{D5829654-AAFD-4B78-BAD1-4157877F7F88}"/>
    <cellStyle name="60% - Ênfase3 2 3" xfId="367" xr:uid="{B34D419F-E11B-441B-AEFA-CB3778EA1204}"/>
    <cellStyle name="60% - Ênfase3 2 4" xfId="368" xr:uid="{A2CFFCF8-7AD3-4F2C-A1DA-EC29D18E2A56}"/>
    <cellStyle name="60% - Ênfase3 3" xfId="369" xr:uid="{D8498851-2F7D-41A6-AA59-616B75F6F85B}"/>
    <cellStyle name="60% - Ênfase3 4" xfId="370" xr:uid="{A04864F2-114D-49DB-8625-93555660C6F7}"/>
    <cellStyle name="60% - Ênfase4 2" xfId="371" xr:uid="{A320C819-11C7-49C3-96CD-57EC6F7D50E3}"/>
    <cellStyle name="60% - Ênfase4 2 2" xfId="372" xr:uid="{EA926893-43B7-43EC-9B3D-608B39863B64}"/>
    <cellStyle name="60% - Ênfase4 2 3" xfId="373" xr:uid="{13EFB79C-E571-43E6-BEC6-632511F26A25}"/>
    <cellStyle name="60% - Ênfase4 2 4" xfId="374" xr:uid="{E2348AEF-4E62-40C2-93D7-14CBF4110EFE}"/>
    <cellStyle name="60% - Ênfase4 3" xfId="375" xr:uid="{A15EBBE0-813C-428C-A446-CC93F7F4459B}"/>
    <cellStyle name="60% - Ênfase4 4" xfId="376" xr:uid="{4D1E093F-399C-4A41-8C1E-E0839AE206A0}"/>
    <cellStyle name="60% - Ênfase5" xfId="377" builtinId="48" customBuiltin="1"/>
    <cellStyle name="60% - Ênfase5 2" xfId="378" xr:uid="{DD0223F8-DD72-40A6-8262-05577C123BC5}"/>
    <cellStyle name="60% - Ênfase5 2 2" xfId="379" xr:uid="{2363865C-9CF1-4C7C-974D-37E79ED8E69A}"/>
    <cellStyle name="60% - Ênfase5 2 3" xfId="380" xr:uid="{69CCF563-0230-478D-B384-1FE1399303BD}"/>
    <cellStyle name="60% - Ênfase5 3" xfId="381" xr:uid="{494F2153-3578-4D89-87B0-DD76DE96D938}"/>
    <cellStyle name="60% - Ênfase5 4" xfId="382" xr:uid="{E6F65A40-CF2E-4AD0-BEF2-CA1BEF0587D7}"/>
    <cellStyle name="60% - Ênfase6 2" xfId="383" xr:uid="{A8BBDE8B-203D-4977-8F51-AE64BE2DCB3B}"/>
    <cellStyle name="60% - Ênfase6 2 2" xfId="384" xr:uid="{09B5E50C-323B-4BB9-8BAB-4EFDAFFCC7B1}"/>
    <cellStyle name="60% - Ênfase6 2 3" xfId="385" xr:uid="{DD656679-3CFC-4A36-9B32-31C251AFD208}"/>
    <cellStyle name="60% - Ênfase6 2 4" xfId="386" xr:uid="{64A64C34-DBB5-4C1D-B5A3-E31E343F62BE}"/>
    <cellStyle name="60% - Ênfase6 3" xfId="387" xr:uid="{A591836C-99A7-4664-AC76-BE52F4BE6139}"/>
    <cellStyle name="60% - Ênfase6 4" xfId="388" xr:uid="{F1AC8B1D-F345-48EA-920D-1840B49D2943}"/>
    <cellStyle name="60% - Énfasis1" xfId="389" xr:uid="{4127D9D9-BEE4-418E-8FEC-DC1B7FCB49B7}"/>
    <cellStyle name="60% - Énfasis2" xfId="390" xr:uid="{C5A33015-F9C4-40AB-8365-933D87B4B2EF}"/>
    <cellStyle name="60% - Énfasis3" xfId="391" xr:uid="{12011EB9-EC5A-44A2-AE99-2BA1FA21335C}"/>
    <cellStyle name="60% - Énfasis4" xfId="392" xr:uid="{F96A96FA-BB3B-4CFA-B4D0-0B4C060B5117}"/>
    <cellStyle name="60% - Énfasis5" xfId="393" xr:uid="{677828BF-488E-4A32-A7B9-1A4E8285077F}"/>
    <cellStyle name="60% - Énfasis6" xfId="394" xr:uid="{FE7FD675-4447-480D-A84F-B56AD10FC1E3}"/>
    <cellStyle name="Accent1" xfId="395" xr:uid="{698B5F3E-2C3F-452D-9FDB-597AC3A172D4}"/>
    <cellStyle name="Accent1 2" xfId="396" xr:uid="{EAB78E32-A31C-4D2C-A11A-2599F35FD2C2}"/>
    <cellStyle name="Accent1 3" xfId="397" xr:uid="{D2060310-497B-44FD-976F-3D6B78C7BA09}"/>
    <cellStyle name="Accent1 4" xfId="398" xr:uid="{C73419B0-E2B2-4D91-88D7-7ECD08462F76}"/>
    <cellStyle name="Accent1 5" xfId="399" xr:uid="{68B9A2D3-4B0E-49AF-8582-B59F8FBF1F27}"/>
    <cellStyle name="Accent2" xfId="400" xr:uid="{E29918BD-EE37-4A91-84F5-CD50940D1DC7}"/>
    <cellStyle name="Accent2 2" xfId="401" xr:uid="{8FF1535B-A1D2-4E95-A4BB-54F268870091}"/>
    <cellStyle name="Accent2 3" xfId="402" xr:uid="{95DBD4CB-6FC0-4E73-8FE1-9F819CBAEE9B}"/>
    <cellStyle name="Accent2 4" xfId="403" xr:uid="{0113F6EF-181C-495F-8F41-BD547B35408E}"/>
    <cellStyle name="Accent3" xfId="404" xr:uid="{B83EB24D-0778-455F-99FF-AE03D25A4304}"/>
    <cellStyle name="Accent3 2" xfId="405" xr:uid="{371A9F3C-E662-4089-B122-F982AEB60AFE}"/>
    <cellStyle name="Accent3 3" xfId="406" xr:uid="{B25C512F-3E76-4B11-9489-92F65ED1A269}"/>
    <cellStyle name="Accent3 4" xfId="407" xr:uid="{DB7D7430-2EAD-494E-96ED-F009F5C26CA3}"/>
    <cellStyle name="Accent3 5" xfId="408" xr:uid="{4B1A4CBB-CDA1-4B30-B8FF-5DBB36FB80B4}"/>
    <cellStyle name="Accent4" xfId="409" xr:uid="{CE5CAF81-9C94-43A9-9499-BD4834839FDD}"/>
    <cellStyle name="Accent4 2" xfId="410" xr:uid="{1F578DE2-6426-40DD-935C-99203B397911}"/>
    <cellStyle name="Accent4 3" xfId="411" xr:uid="{806981C7-A88B-4D74-94E2-9201011E7B9A}"/>
    <cellStyle name="Accent4 4" xfId="412" xr:uid="{11922513-581F-447B-A0B4-7CD3B0344F3A}"/>
    <cellStyle name="Accent4 5" xfId="413" xr:uid="{81424310-4A8D-484A-AE3F-B5D5824E5BC5}"/>
    <cellStyle name="Accent5" xfId="414" xr:uid="{224EFAD5-F7A0-4E99-B678-EE31BC3FB42D}"/>
    <cellStyle name="Accent5 2" xfId="415" xr:uid="{D8D98C89-B348-4ED9-B553-62EBB9EBAA16}"/>
    <cellStyle name="Accent5 3" xfId="416" xr:uid="{56FCE179-7AC8-44C0-930F-2A66D320054A}"/>
    <cellStyle name="Accent5 4" xfId="417" xr:uid="{DE71EAAF-031F-4C02-B717-2F870BE332E6}"/>
    <cellStyle name="Accent5 5" xfId="418" xr:uid="{2CA3EF67-4D10-43B1-A2E6-9E15D8336877}"/>
    <cellStyle name="Accent6" xfId="419" xr:uid="{9D4FCE19-10F6-4699-9B81-237DE83FA7B5}"/>
    <cellStyle name="Accent6 2" xfId="420" xr:uid="{E38B16B2-396E-45A8-AE01-A8FB0A04FB0B}"/>
    <cellStyle name="Accent6 3" xfId="421" xr:uid="{21BD6E52-E4F5-46C6-8128-F3064219F7F9}"/>
    <cellStyle name="Accent6 4" xfId="422" xr:uid="{43DC43C9-AFDF-401E-A4A4-3C7CD8693C80}"/>
    <cellStyle name="Accent6 5" xfId="423" xr:uid="{13BDC242-DC36-4815-8C62-796CCF58FAE2}"/>
    <cellStyle name="Actual Date" xfId="424" xr:uid="{4A90B986-6D81-475B-B246-43F6862769B3}"/>
    <cellStyle name="anna" xfId="425" xr:uid="{3B4B0A83-AC11-47B5-AB00-B89FEBF8F268}"/>
    <cellStyle name="apolo" xfId="426" xr:uid="{3E12DA33-9028-496A-A43A-99DCF2D2359A}"/>
    <cellStyle name="apolo 10" xfId="427" xr:uid="{022783D3-FEE8-4973-9BCD-0EB31510A92D}"/>
    <cellStyle name="apolo 11" xfId="428" xr:uid="{94C9BF13-B1A3-4DD5-9B41-88C1F4E37752}"/>
    <cellStyle name="apolo 12" xfId="429" xr:uid="{9C077377-7627-4EA6-8157-0D693965177D}"/>
    <cellStyle name="apolo 13" xfId="430" xr:uid="{6D7D9F88-2086-471D-8222-4FFA963CE964}"/>
    <cellStyle name="apolo 14" xfId="431" xr:uid="{36D39E13-F46A-4E2A-A07C-73FA3A78686A}"/>
    <cellStyle name="apolo 15" xfId="432" xr:uid="{876F0A11-5A46-4A0C-AE33-030659AC3535}"/>
    <cellStyle name="apolo 16" xfId="433" xr:uid="{081D5F07-F4DC-4592-B5B7-C09042797E28}"/>
    <cellStyle name="apolo 2" xfId="434" xr:uid="{6447199D-62CA-4E85-ABA3-52BF221CA0F6}"/>
    <cellStyle name="apolo 3" xfId="435" xr:uid="{847EF6C1-293B-4CE4-A2EF-6F8874CC90F0}"/>
    <cellStyle name="apolo 4" xfId="436" xr:uid="{2936F171-8A6A-416C-BC27-FE875452F2E6}"/>
    <cellStyle name="apolo 5" xfId="437" xr:uid="{30FB9EEC-735B-4249-B538-D8A519757DFF}"/>
    <cellStyle name="apolo 6" xfId="438" xr:uid="{BBFE886F-03DB-4D19-9CAE-F7E75D7D78AF}"/>
    <cellStyle name="apolo 7" xfId="439" xr:uid="{76DF255B-EA93-4429-90FA-34108B15DD2A}"/>
    <cellStyle name="apolo 8" xfId="440" xr:uid="{EC25ED44-49BD-4C23-B3EC-C4ECB6FC2DB2}"/>
    <cellStyle name="apolo 9" xfId="441" xr:uid="{00307506-5ECC-4010-A023-579B026B42B9}"/>
    <cellStyle name="auto" xfId="442" xr:uid="{378ED3AF-40D9-4069-9031-5DD62E78BD34}"/>
    <cellStyle name="b0let" xfId="443" xr:uid="{A527739B-9A48-42CC-A2C5-E9C64F118892}"/>
    <cellStyle name="Bad" xfId="444" xr:uid="{CFFBF0AC-CAC6-4593-ADFE-1396DFB0D0B9}"/>
    <cellStyle name="Bad 2" xfId="445" xr:uid="{C82D26C3-868D-4201-9FDB-EEDD763748B6}"/>
    <cellStyle name="Bad 3" xfId="446" xr:uid="{D3B62BD3-AA3C-4B5C-98E0-7C26F7090A18}"/>
    <cellStyle name="Bad 4" xfId="447" xr:uid="{A296E67E-CE6D-4232-BA07-EBDC61FA330C}"/>
    <cellStyle name="Bad 5" xfId="448" xr:uid="{19F06DD9-17E1-47CF-B30B-C563C92880C2}"/>
    <cellStyle name="Black Text" xfId="449" xr:uid="{B5CAC86F-6F61-4163-9810-31B2E63CF0CA}"/>
    <cellStyle name="Black Text (No Wrap)" xfId="450" xr:uid="{1200F63E-9E35-451D-AC3F-47492FC74773}"/>
    <cellStyle name="Black Text_ajustes dre" xfId="451" xr:uid="{B4255AAE-9F35-45DE-B254-41C2A28D3266}"/>
    <cellStyle name="Blue Text" xfId="452" xr:uid="{F33281CE-19C9-4F70-8F53-2D832227A0B2}"/>
    <cellStyle name="Blue Text - Ariel 10" xfId="453" xr:uid="{FB692BAA-CD86-46FC-B096-B6D4ED2DCAB6}"/>
    <cellStyle name="Blue Text_ajustes dre" xfId="454" xr:uid="{5E340F44-68CE-44F9-A457-EF1BC268DCFE}"/>
    <cellStyle name="Body" xfId="455" xr:uid="{81968720-6BBE-45BB-9EEC-8325F9779DD4}"/>
    <cellStyle name="Bold/Border" xfId="456" xr:uid="{BF5B04FA-B0FB-4092-8544-D856F29E630D}"/>
    <cellStyle name="Bol-Data" xfId="457" xr:uid="{1F2CB8B5-A3D2-4044-B2D4-AD5104E53AD4}"/>
    <cellStyle name="bolet" xfId="458" xr:uid="{C2B18FB2-BC08-45B4-93FB-E54E7E5FB93C}"/>
    <cellStyle name="bolet 2" xfId="459" xr:uid="{B731DDA5-4BF4-416E-BAA7-A49F1D13F635}"/>
    <cellStyle name="Boletim" xfId="460" xr:uid="{05CA8D4F-4874-4335-B54C-048B6E1FB402}"/>
    <cellStyle name="Bom" xfId="461" builtinId="26" customBuiltin="1"/>
    <cellStyle name="Bom 2" xfId="462" xr:uid="{B5A5F801-6C02-4394-93BA-40F1C61D7082}"/>
    <cellStyle name="Bom 2 2" xfId="463" xr:uid="{2531A53C-0D9A-40D4-95E1-7239548EC2AC}"/>
    <cellStyle name="Bom 2 3" xfId="464" xr:uid="{89BBE578-B7D6-4538-8438-3406BAD8CD1C}"/>
    <cellStyle name="Bom 3" xfId="465" xr:uid="{C5021EE0-5AA9-4B6F-A0D9-837A12008468}"/>
    <cellStyle name="Bom 4" xfId="466" xr:uid="{3AE4AEF5-4280-4923-A65F-7BCB45ABDA73}"/>
    <cellStyle name="Border" xfId="467" xr:uid="{3E330BE4-F447-44CD-9B79-0E2694C14C96}"/>
    <cellStyle name="Buena" xfId="468" xr:uid="{8CA30960-7592-46EF-8D19-EF7A59C7B036}"/>
    <cellStyle name="Bullet" xfId="469" xr:uid="{55615B3C-7E9D-474F-B1F6-6CAE597160B5}"/>
    <cellStyle name="Bullet 2" xfId="470" xr:uid="{C413FE6B-518D-426E-8B69-D94090E8A856}"/>
    <cellStyle name="Cabe‡alho 1" xfId="471" xr:uid="{39D772EE-7A55-4DC0-8D68-DC256A0459B3}"/>
    <cellStyle name="Cabe‡alho 2" xfId="472" xr:uid="{B14A6111-5411-43DA-8BC3-F0EC32EFBB8F}"/>
    <cellStyle name="Calc Currency (0)" xfId="473" xr:uid="{25C756BA-9C0B-4B9E-900E-A7485D8EAF3A}"/>
    <cellStyle name="Calc Currency (2)" xfId="474" xr:uid="{0B03DF38-0355-4C9D-B442-5B997924F8D5}"/>
    <cellStyle name="Calc Currency (2) 2" xfId="475" xr:uid="{3809D940-0B3F-410A-B034-1CB1D265129C}"/>
    <cellStyle name="Calc Percent (0)" xfId="476" xr:uid="{8233F1D2-7F6B-4CCE-B64E-A117297583A1}"/>
    <cellStyle name="Calc Percent (1)" xfId="477" xr:uid="{8D261F37-E5B4-441D-8291-E0CD79B9591D}"/>
    <cellStyle name="Calc Percent (2)" xfId="478" xr:uid="{09A9269A-7F74-4790-9880-2BE8E25A85C9}"/>
    <cellStyle name="Calc Units (0)" xfId="479" xr:uid="{FB605888-8105-4BAE-A922-01448E6D684D}"/>
    <cellStyle name="Calc Units (1)" xfId="480" xr:uid="{FDE6BC8F-601A-4CAE-BA4C-6DA4B37E484C}"/>
    <cellStyle name="Calc Units (1) 2" xfId="481" xr:uid="{086CECAF-6FEE-454E-83C5-A54F338EF496}"/>
    <cellStyle name="Calc Units (2)" xfId="482" xr:uid="{C6FCA433-2651-464D-A45D-5B5DEAA385A3}"/>
    <cellStyle name="Calc Units (2) 2" xfId="483" xr:uid="{116699DD-9E88-4D58-94BE-07D1E8AF6FDD}"/>
    <cellStyle name="Calculation" xfId="484" xr:uid="{99A87E17-5312-4B9B-AAB0-AD7E60BFA06D}"/>
    <cellStyle name="Calculation 2" xfId="485" xr:uid="{76471180-F453-4F66-A41F-0577E5B1CDF8}"/>
    <cellStyle name="Calculation 3" xfId="486" xr:uid="{85E2F9C9-F028-4D17-A8E7-E30C03323E0B}"/>
    <cellStyle name="Calculation 4" xfId="487" xr:uid="{44CEDB16-75DB-40DE-A63C-814B7F32FDDC}"/>
    <cellStyle name="Calculation 5" xfId="488" xr:uid="{CFB09B40-5C4E-41A3-A2C1-B6BBD38B409E}"/>
    <cellStyle name="Cálculo" xfId="489" builtinId="22" customBuiltin="1"/>
    <cellStyle name="Cálculo 2" xfId="490" xr:uid="{5DAC459B-037D-485E-AED0-DADAE9552D89}"/>
    <cellStyle name="Cálculo 2 2" xfId="491" xr:uid="{1C0D9DF9-3AD9-4127-A83C-83601F87E9A4}"/>
    <cellStyle name="Cálculo 2 3" xfId="492" xr:uid="{67E07080-3CD6-440F-9305-1D8FA62C96D8}"/>
    <cellStyle name="Cálculo 3" xfId="493" xr:uid="{26BA2BDD-644D-4D8E-AFE7-A2A6DCE33763}"/>
    <cellStyle name="Cálculo 4" xfId="494" xr:uid="{564B9C04-E7E9-4AA3-94A8-74F1EAB79561}"/>
    <cellStyle name="Campo do Assistente de dados" xfId="495" xr:uid="{1A906A18-20A8-478A-BC95-F960BFA49A1F}"/>
    <cellStyle name="Categoria do Assistente de dados" xfId="496" xr:uid="{09EDB534-AA2D-4863-8999-EE1EDBE0064C}"/>
    <cellStyle name="Celda de comprobación" xfId="497" xr:uid="{73A57816-C48E-4AD8-9F11-5F2A45E615A8}"/>
    <cellStyle name="Celda vinculada" xfId="498" xr:uid="{20B96760-ADBF-4795-9704-C7AB999F0A29}"/>
    <cellStyle name="Célula de Verificação" xfId="499" builtinId="23" customBuiltin="1"/>
    <cellStyle name="Célula de Verificação 2" xfId="500" xr:uid="{9107F249-A847-4469-9FE8-93856E8A04E7}"/>
    <cellStyle name="Célula de Verificação 2 2" xfId="501" xr:uid="{22A65DB4-E3CC-4526-AB25-02AD62001843}"/>
    <cellStyle name="Célula de Verificação 2 3" xfId="502" xr:uid="{EB6B68BE-5E31-43BB-B815-A8EC71D44EBA}"/>
    <cellStyle name="Célula de Verificação 3" xfId="503" xr:uid="{B0FEE8A0-DC87-4DF9-919E-F5990CBD7985}"/>
    <cellStyle name="Célula de Verificação 4" xfId="504" xr:uid="{2A1488A2-E6B1-4569-9EFC-149FB44E608E}"/>
    <cellStyle name="Célula Vinculada" xfId="505" builtinId="24" customBuiltin="1"/>
    <cellStyle name="Célula Vinculada 2" xfId="506" xr:uid="{09ECF3EF-B2CF-4D1D-929B-751A887AABDE}"/>
    <cellStyle name="Célula Vinculada 2 2" xfId="507" xr:uid="{68531276-A56B-42B8-B05F-9627C3381479}"/>
    <cellStyle name="Célula Vinculada 2 3" xfId="508" xr:uid="{543C3CED-B0EC-419C-B99B-E462E8D1D41D}"/>
    <cellStyle name="Célula Vinculada 3" xfId="509" xr:uid="{E615813B-8055-4F81-9B3F-E70588D0D12F}"/>
    <cellStyle name="Célula Vinculada 4" xfId="510" xr:uid="{E17F1AB7-6F99-4A98-AED4-87FEA2FAFB73}"/>
    <cellStyle name="Check Cell" xfId="511" xr:uid="{C52279E6-DD4A-42D3-8B58-BBAAC7B86E06}"/>
    <cellStyle name="Check Cell 2" xfId="512" xr:uid="{76E04E2A-7195-4849-9D1E-B9CA7EE11777}"/>
    <cellStyle name="Check Cell 3" xfId="513" xr:uid="{09C41C11-E0E3-4330-BC8F-B6867617C3B7}"/>
    <cellStyle name="Check Cell 4" xfId="514" xr:uid="{54C1AFC2-E821-4250-A6FF-8C52485D3256}"/>
    <cellStyle name="Check Cell 5" xfId="515" xr:uid="{BF3B5994-32B0-4BD7-A051-2969F8219719}"/>
    <cellStyle name="CLEAR" xfId="516" xr:uid="{32EA7275-02B7-4AF1-B416-EFFEF4CCA1EB}"/>
    <cellStyle name="Comma  - Estilo1" xfId="517" xr:uid="{02641F6C-0179-4E3E-8F88-4942B9A4C7C1}"/>
    <cellStyle name="Comma  - Estilo2" xfId="518" xr:uid="{3CA72210-2AFC-43DA-912D-80763C775B72}"/>
    <cellStyle name="Comma  - Estilo3" xfId="519" xr:uid="{A5862AA4-F9DD-40E0-858C-08CBA2998F7F}"/>
    <cellStyle name="Comma  - Estilo4" xfId="520" xr:uid="{1801106D-A9DB-4C0C-B292-7C15B14B362B}"/>
    <cellStyle name="Comma  - Estilo5" xfId="521" xr:uid="{6FF99F04-11E2-4D72-90CC-2A740552BDC5}"/>
    <cellStyle name="Comma  - Estilo6" xfId="522" xr:uid="{09E65586-744F-477C-8734-2A09E4EB5942}"/>
    <cellStyle name="Comma  - Estilo7" xfId="523" xr:uid="{4967A1C2-1C00-4157-9F76-A3D4ECA1EFBF}"/>
    <cellStyle name="Comma  - Estilo8" xfId="524" xr:uid="{B7CB4354-8A9B-4EDB-9C88-7BDE3E1BCE42}"/>
    <cellStyle name="Comma  - Style1" xfId="525" xr:uid="{5E9C6FDB-D573-47D3-92BE-27C94DD252D1}"/>
    <cellStyle name="Comma  - Style2" xfId="526" xr:uid="{2A18C04D-2B30-49D9-9CFF-7797A0F311B7}"/>
    <cellStyle name="Comma  - Style3" xfId="527" xr:uid="{04CA9EE7-120B-4368-89DC-FB7A9F212AD8}"/>
    <cellStyle name="Comma  - Style4" xfId="528" xr:uid="{3A532E7E-1AF2-4286-8CAB-832BD66B143C}"/>
    <cellStyle name="Comma  - Style5" xfId="529" xr:uid="{1C7C6D2C-5C3D-4032-9653-FD133E395E6E}"/>
    <cellStyle name="Comma  - Style6" xfId="530" xr:uid="{C679DC88-0953-4937-A679-757716145029}"/>
    <cellStyle name="Comma  - Style7" xfId="531" xr:uid="{98BAE7C6-6578-490B-A170-EEC29F1B320C}"/>
    <cellStyle name="Comma  - Style8" xfId="532" xr:uid="{4D234178-4A6F-477F-8BFA-721C0C56AEEF}"/>
    <cellStyle name="Comma [0]_353HHC" xfId="533" xr:uid="{87A4122E-75EB-4CC8-B8CB-416B8291CDC0}"/>
    <cellStyle name="Comma [00]" xfId="534" xr:uid="{382D755B-AB18-4CA8-A369-8B245CE27F92}"/>
    <cellStyle name="Comma 0" xfId="535" xr:uid="{4A54F529-EACA-47C9-A529-24ED1B1B98BD}"/>
    <cellStyle name="Comma 2" xfId="536" xr:uid="{8A1B3EB0-EDDE-4CEE-B752-1A3092331979}"/>
    <cellStyle name="Comma 2 10" xfId="537" xr:uid="{02EFA1BD-478E-420D-A418-4A1D3B20C530}"/>
    <cellStyle name="Comma 2 10 2" xfId="538" xr:uid="{443A21AA-DACB-4A08-B37A-4EB146E8387B}"/>
    <cellStyle name="Comma 2 11" xfId="539" xr:uid="{1B6DD40B-2625-4753-AEE2-F7AFE4CA648E}"/>
    <cellStyle name="Comma 2 2" xfId="540" xr:uid="{07B4EAD6-0210-4B64-968D-64422B904C00}"/>
    <cellStyle name="Comma 2 2 2" xfId="541" xr:uid="{DD234E76-2E01-44F3-B414-1C49018796C5}"/>
    <cellStyle name="Comma 2 2 2 2" xfId="542" xr:uid="{E41C3C35-749F-4C54-9A02-B24BEF4B18ED}"/>
    <cellStyle name="Comma 2 2 3" xfId="543" xr:uid="{0B04627A-A0F6-44EF-807A-B2BD4EDADB8B}"/>
    <cellStyle name="Comma 2 2 3 2" xfId="544" xr:uid="{C97A3167-85AF-4EFF-A49F-5AB0FDBB12D4}"/>
    <cellStyle name="Comma 2 2 4" xfId="545" xr:uid="{2B2CF790-F52E-4F6C-8C0F-EC2B7738620E}"/>
    <cellStyle name="Comma 2 2 4 2" xfId="546" xr:uid="{38CFA098-3E06-4183-86ED-2F479A65B7F3}"/>
    <cellStyle name="Comma 2 2 5" xfId="547" xr:uid="{F25BCC8B-E003-4087-8BB6-5FE35C70410F}"/>
    <cellStyle name="Comma 2 2 6" xfId="548" xr:uid="{BAF2635F-AD0D-4363-9A60-812668E101AE}"/>
    <cellStyle name="Comma 2 3" xfId="549" xr:uid="{2C189B57-298A-486F-A4AF-BD2A69E6183A}"/>
    <cellStyle name="Comma 2 3 2" xfId="550" xr:uid="{631746EC-622C-4301-85A1-ECA704898588}"/>
    <cellStyle name="Comma 2 4" xfId="551" xr:uid="{5EA5F77F-2FB8-4E2B-AF1A-9EC69C1A8859}"/>
    <cellStyle name="Comma 2 4 2" xfId="552" xr:uid="{1408D1E3-A158-46A5-811F-9F98BE0532CB}"/>
    <cellStyle name="Comma 2 5" xfId="553" xr:uid="{E8A3E542-4DB3-46E9-9BD4-3DB24909CB25}"/>
    <cellStyle name="Comma 2 5 2" xfId="554" xr:uid="{890BF3C7-8215-410F-B0C7-A7D4C8E23355}"/>
    <cellStyle name="Comma 2 6" xfId="555" xr:uid="{CE75814D-A4A4-4565-AE50-F11B850DA3C9}"/>
    <cellStyle name="Comma 2 6 2" xfId="556" xr:uid="{2DAB480E-43EF-4483-A01C-3D0705D7ED08}"/>
    <cellStyle name="Comma 2 7" xfId="557" xr:uid="{6326B0E3-977C-4184-A531-2D878CEE6D45}"/>
    <cellStyle name="Comma 2 7 2" xfId="558" xr:uid="{F3A62C93-44EE-4EC4-9F26-71EE61D322F2}"/>
    <cellStyle name="Comma 2 8" xfId="559" xr:uid="{75785035-76A2-48CA-9D11-989DDC3B266A}"/>
    <cellStyle name="Comma 2 8 2" xfId="560" xr:uid="{C6741590-9F80-414B-886D-3421764FAF6E}"/>
    <cellStyle name="Comma 2 9" xfId="561" xr:uid="{AE1DE7D3-036C-43D2-A0A1-07F83196641B}"/>
    <cellStyle name="Comma 2 9 2" xfId="562" xr:uid="{2B458A36-D3F3-4D97-BFCC-92BAF23E4286}"/>
    <cellStyle name="Comma 3" xfId="563" xr:uid="{D44685D1-3B24-4243-A3DC-76C81ECC7214}"/>
    <cellStyle name="Comma 3 2" xfId="564" xr:uid="{E50E2FB7-B15B-498A-86EC-55C371D8CD7B}"/>
    <cellStyle name="Comma 3 2 2" xfId="565" xr:uid="{3B37468B-8A36-4C22-A95D-132AE34AB0EE}"/>
    <cellStyle name="Comma 3 3" xfId="566" xr:uid="{B8F597F2-16D5-4894-B1F0-EC32D708BFA0}"/>
    <cellStyle name="Comma 4" xfId="567" xr:uid="{02D601A8-1845-4B74-83AD-A27317F32483}"/>
    <cellStyle name="Comma 4 2" xfId="568" xr:uid="{A99EE52B-66E3-440F-A8CA-6995CC941E79}"/>
    <cellStyle name="Comma 5" xfId="569" xr:uid="{066830B7-A0D6-4037-B2F7-2590CA9401DF}"/>
    <cellStyle name="Comma 5 2" xfId="570" xr:uid="{922E38BE-42DD-4F4B-BF44-559E753B37B5}"/>
    <cellStyle name="COMMA, 0" xfId="571" xr:uid="{FB8CBA81-62D6-45D5-B429-F1C3BCC1E096}"/>
    <cellStyle name="Comma_353HHC" xfId="572" xr:uid="{E250ADC1-7EB5-46CE-BD1F-1EF9C27DD6C1}"/>
    <cellStyle name="Comma0" xfId="573" xr:uid="{E8287CE7-E433-43E6-B57D-8D4FD6EDA138}"/>
    <cellStyle name="Comma0 - Estilo1" xfId="574" xr:uid="{0CF4297D-20AA-4F53-836D-6BAFEC7A8400}"/>
    <cellStyle name="Comma0 - Modelo1" xfId="575" xr:uid="{01B78A5D-04B9-4250-98FB-3E254A8C95F1}"/>
    <cellStyle name="Comma0 - Style1" xfId="576" xr:uid="{44BEDED0-94A4-4398-97D7-E48471B8BE17}"/>
    <cellStyle name="Comma0_01.NA" xfId="577" xr:uid="{164720B3-6293-40F7-9569-07C5A83A5EF2}"/>
    <cellStyle name="Comma1 - Modelo2" xfId="578" xr:uid="{5A9D4974-0AF4-48A4-B49A-D5F659AA0AFD}"/>
    <cellStyle name="Comma1 - Style2" xfId="579" xr:uid="{F9E181E6-4D01-4A58-BFAB-15B288F5C852}"/>
    <cellStyle name="Copied" xfId="580" xr:uid="{1F5B893A-4D96-4E53-B95B-92329491C1C2}"/>
    <cellStyle name="Corpo" xfId="581" xr:uid="{0AFEE0D3-84A1-475F-BA03-159288E4D922}"/>
    <cellStyle name="Corpo 2" xfId="582" xr:uid="{18801CD9-6872-40FB-B3E7-DC497D5BE277}"/>
    <cellStyle name="Corpo_ajustes dre" xfId="583" xr:uid="{9B2BD69C-B56F-4972-8B65-551721BF3588}"/>
    <cellStyle name="Curren - Estilo2" xfId="584" xr:uid="{1F871546-C714-4EDF-BF09-3753825B6218}"/>
    <cellStyle name="Currency [0]_~0055109" xfId="585" xr:uid="{24D0B162-0A08-4A67-953F-3BA9483F6393}"/>
    <cellStyle name="Currency [00]" xfId="586" xr:uid="{82EBA0C7-8152-4E3F-93C8-3D84D3CDDA98}"/>
    <cellStyle name="Currency [00] 2" xfId="587" xr:uid="{365881FE-C2B5-4407-802F-01156FDA728E}"/>
    <cellStyle name="Currency 0" xfId="588" xr:uid="{E265203D-31F2-4163-8331-A26E0B0732BF}"/>
    <cellStyle name="Currency 2" xfId="589" xr:uid="{69D94164-4611-44A3-BAAF-F2CE73AB1661}"/>
    <cellStyle name="Currency_~0055109" xfId="590" xr:uid="{1FF214A7-240C-474F-B361-977563B2CDFD}"/>
    <cellStyle name="Currency0" xfId="591" xr:uid="{3689CDC0-D5CD-424A-8BEE-B7C217773E09}"/>
    <cellStyle name="Dash" xfId="592" xr:uid="{F4D75865-58F4-4B97-B9EB-D37293F8A4E6}"/>
    <cellStyle name="Dash 2" xfId="593" xr:uid="{ECA84547-D769-4208-A2FB-21185DC6590F}"/>
    <cellStyle name="Data" xfId="594" xr:uid="{1FD68E3D-2D15-4F63-910B-8B3ED90FCBE2}"/>
    <cellStyle name="Date" xfId="595" xr:uid="{DFC16F7E-89BE-4245-A16A-B41E509F6903}"/>
    <cellStyle name="Date - Estilo3" xfId="596" xr:uid="{CE1DC92A-DD75-496C-8B61-56542655091D}"/>
    <cellStyle name="Date Aligned" xfId="597" xr:uid="{8C49F411-E447-4269-A4FE-476F396FB3C3}"/>
    <cellStyle name="Date Short" xfId="598" xr:uid="{F84AC5D3-ED5A-4E9F-B6CC-FEDA152B67E0}"/>
    <cellStyle name="Date, mmm-yy" xfId="599" xr:uid="{6198D3B2-4557-4C36-A758-EC52791DCD91}"/>
    <cellStyle name="Date_Brazil Plan v.3" xfId="600" xr:uid="{0B901DE1-9B72-4A7E-95C3-49E2B0B0CCCA}"/>
    <cellStyle name="DC_OBSERVACAO" xfId="601" xr:uid="{D78B1656-6D9A-49B2-8429-F1E6CB2909CB}"/>
    <cellStyle name="Dezimal [0]_44" xfId="602" xr:uid="{CCD0C828-68D5-4EEB-87CA-CA2D6570139A}"/>
    <cellStyle name="Dezimal__Utopia Index Index und Guidance (Deutsch)" xfId="603" xr:uid="{21290676-AACE-4AF0-98D2-9C56C81DA9BA}"/>
    <cellStyle name="Dia" xfId="604" xr:uid="{B2CA1D2D-5C26-4243-A90F-5B152B25EF0A}"/>
    <cellStyle name="Dotted Line" xfId="605" xr:uid="{9CC9C57B-C4DC-4848-B43C-53666A43355C}"/>
    <cellStyle name="Encabez1" xfId="606" xr:uid="{68BFDD63-4B8E-46CF-9F42-7CB2CE46483F}"/>
    <cellStyle name="Encabez2" xfId="607" xr:uid="{8FFB7B11-3D71-457F-9536-109995338DF8}"/>
    <cellStyle name="Encabezado 4" xfId="608" xr:uid="{681F8B29-E377-4A9B-9F85-D78E7D533883}"/>
    <cellStyle name="Ênfase1" xfId="609" builtinId="29" customBuiltin="1"/>
    <cellStyle name="Ênfase1 2" xfId="610" xr:uid="{D5416449-5FE2-41BF-BA37-A271CDAD517C}"/>
    <cellStyle name="Ênfase1 2 2" xfId="611" xr:uid="{DEC57EA9-4207-4CBE-BC3D-10AE5190C3B4}"/>
    <cellStyle name="Ênfase1 2 3" xfId="612" xr:uid="{D3AC25B9-D19B-4073-B670-517A6F49A862}"/>
    <cellStyle name="Ênfase1 3" xfId="613" xr:uid="{FBC53F38-1E9F-430D-9E9A-7CC95E51F267}"/>
    <cellStyle name="Ênfase1 4" xfId="614" xr:uid="{DC2A299A-2557-48D0-9F03-C1541F8A8FF0}"/>
    <cellStyle name="Ênfase2" xfId="615" builtinId="33" customBuiltin="1"/>
    <cellStyle name="Ênfase2 2" xfId="616" xr:uid="{7CE5FB8D-7A59-42B5-868A-33EEACE8AF70}"/>
    <cellStyle name="Ênfase2 2 2" xfId="617" xr:uid="{64CEBD9F-9C7B-4025-9B27-3CB1602EAC1E}"/>
    <cellStyle name="Ênfase2 2 3" xfId="618" xr:uid="{6FE3FB7D-8E36-4618-9635-2B68A190F627}"/>
    <cellStyle name="Ênfase2 3" xfId="619" xr:uid="{12B595CA-381A-4B28-8FC6-D2F937F0E499}"/>
    <cellStyle name="Ênfase2 4" xfId="620" xr:uid="{3C46D1A5-3689-4A2B-8EEC-A433F674C1F0}"/>
    <cellStyle name="Ênfase3" xfId="621" builtinId="37" customBuiltin="1"/>
    <cellStyle name="Ênfase3 2" xfId="622" xr:uid="{77B67EE0-3897-4D14-A767-80A873CB5CCF}"/>
    <cellStyle name="Ênfase3 2 2" xfId="623" xr:uid="{04FE889F-EE0F-43EE-8F6C-E3F8374F222E}"/>
    <cellStyle name="Ênfase3 2 3" xfId="624" xr:uid="{DC50854D-17BA-4F64-A739-0AB9BFEB0980}"/>
    <cellStyle name="Ênfase3 3" xfId="625" xr:uid="{45CCB1D1-0B61-4FD2-B189-FBC661B2576E}"/>
    <cellStyle name="Ênfase3 4" xfId="626" xr:uid="{ADB5BC66-35B3-4A3C-948A-21880250A964}"/>
    <cellStyle name="Ênfase4" xfId="627" builtinId="41" customBuiltin="1"/>
    <cellStyle name="Ênfase4 2" xfId="628" xr:uid="{10E9ACE2-AB96-4EA7-A3B3-AD7DDCF4E66C}"/>
    <cellStyle name="Ênfase4 2 2" xfId="629" xr:uid="{E2281A68-454A-484B-A87E-6CA65A4BAF0A}"/>
    <cellStyle name="Ênfase4 2 3" xfId="630" xr:uid="{CE12699B-5C71-4173-BFB7-B3FED704717A}"/>
    <cellStyle name="Ênfase4 3" xfId="631" xr:uid="{BF0736F1-9B1B-4DFB-8CF6-C39C62D67B0A}"/>
    <cellStyle name="Ênfase4 4" xfId="632" xr:uid="{E85E6929-EC41-4874-9D23-EFA34B456C56}"/>
    <cellStyle name="Ênfase5" xfId="633" builtinId="45" customBuiltin="1"/>
    <cellStyle name="Ênfase5 2" xfId="634" xr:uid="{0E98129F-36AB-49C0-931A-6DAB046BCDD1}"/>
    <cellStyle name="Ênfase5 2 2" xfId="635" xr:uid="{EB927EC5-EABD-4264-AC86-1368FDB3068E}"/>
    <cellStyle name="Ênfase5 2 3" xfId="636" xr:uid="{56D52E6D-224C-470A-AE38-B99E86B0A09F}"/>
    <cellStyle name="Ênfase5 3" xfId="637" xr:uid="{91E61064-479D-4E9C-BAA1-6F901C45CA1B}"/>
    <cellStyle name="Ênfase5 4" xfId="638" xr:uid="{A9F2ADB5-4891-4D78-A249-02C59F4AFA9D}"/>
    <cellStyle name="Ênfase6" xfId="639" builtinId="49" customBuiltin="1"/>
    <cellStyle name="Ênfase6 2" xfId="640" xr:uid="{B6495246-75BD-4A6E-A9A3-9CBC345A8A89}"/>
    <cellStyle name="Ênfase6 2 2" xfId="641" xr:uid="{8F900AD1-A7A8-4BD6-9012-0DCECC5CCA02}"/>
    <cellStyle name="Ênfase6 2 3" xfId="642" xr:uid="{1AE9032B-01D3-40F0-A863-CB77F7451A08}"/>
    <cellStyle name="Ênfase6 3" xfId="643" xr:uid="{7690AC41-9A4B-4F67-87B3-89460241A0BA}"/>
    <cellStyle name="Ênfase6 4" xfId="644" xr:uid="{86A0FD47-E009-475C-AF6B-0505B5EC2A2D}"/>
    <cellStyle name="Énfasis1" xfId="645" xr:uid="{4B496A82-076E-4EC4-90DF-EB1259481A94}"/>
    <cellStyle name="Énfasis2" xfId="646" xr:uid="{B3D431EC-BA76-4B17-8C4D-8E6BC67F8E85}"/>
    <cellStyle name="Énfasis3" xfId="647" xr:uid="{280489DE-DF02-4D4E-9B62-0DC090419861}"/>
    <cellStyle name="Énfasis4" xfId="648" xr:uid="{EC694B35-EB57-4ABC-B6AC-DD87E323C767}"/>
    <cellStyle name="Énfasis5" xfId="649" xr:uid="{0F6F8C59-45BC-477F-9E07-471D68A8FC88}"/>
    <cellStyle name="Énfasis6" xfId="650" xr:uid="{3F771E80-BDD8-4DB6-B8CA-E73796441FEF}"/>
    <cellStyle name="Enter Currency (0)" xfId="651" xr:uid="{7A223D46-8F70-4953-8A21-4F62627E52F3}"/>
    <cellStyle name="Enter Currency (2)" xfId="652" xr:uid="{AF2EE919-1B09-4911-B7DD-F245073007D4}"/>
    <cellStyle name="Enter Currency (2) 2" xfId="653" xr:uid="{6E8EC66D-21F0-470B-AC9D-A41E9261A1EA}"/>
    <cellStyle name="Enter Units (0)" xfId="654" xr:uid="{9751D992-C9E5-4B92-BA6B-E9224FE58A29}"/>
    <cellStyle name="Enter Units (1)" xfId="655" xr:uid="{6FD404C7-C534-4747-B239-877B9EAE495F}"/>
    <cellStyle name="Enter Units (1) 2" xfId="656" xr:uid="{6BC26688-7FFE-4B20-862B-76643E7B08FC}"/>
    <cellStyle name="Enter Units (2)" xfId="657" xr:uid="{FC4DFBDD-1CA8-4FE3-851B-5B4FCDBDEEEF}"/>
    <cellStyle name="Enter Units (2) 2" xfId="658" xr:uid="{D4AE85C2-2AA5-4F49-B7D3-4AEB97DD1BA0}"/>
    <cellStyle name="Entered" xfId="659" xr:uid="{744FEB2B-72F5-4025-8AF9-D22BFA25711A}"/>
    <cellStyle name="Entrada" xfId="660" builtinId="20" customBuiltin="1"/>
    <cellStyle name="Entrada 2" xfId="661" xr:uid="{48F1D2D4-57AA-413A-8721-F6DB7D48E205}"/>
    <cellStyle name="Entrada 2 2" xfId="662" xr:uid="{9955E468-7364-432E-B094-C1326E5EB568}"/>
    <cellStyle name="Entrada 2 3" xfId="663" xr:uid="{A0BF01F2-9F4A-41F9-90F4-34D61BF47291}"/>
    <cellStyle name="Entrada 3" xfId="664" xr:uid="{40EEE93B-E818-44D1-9702-BFE6CC7E6119}"/>
    <cellStyle name="Entrada 4" xfId="665" xr:uid="{7824ECC4-F374-4212-B5E8-2E9198355E30}"/>
    <cellStyle name="Estilo 1" xfId="666" xr:uid="{9824191F-2D64-4FB4-AC77-B6E27C6479FE}"/>
    <cellStyle name="Estilo 1 2" xfId="667" xr:uid="{F19E669B-575E-4940-BB7D-D4B094802AAF}"/>
    <cellStyle name="Estilo 1 2 2" xfId="668" xr:uid="{7EF97BAA-4592-4579-B00A-AEFE2A387DC5}"/>
    <cellStyle name="Estilo 1 3" xfId="669" xr:uid="{C2165607-D767-44B4-A4D4-5AE16E9287CC}"/>
    <cellStyle name="Estilo 1 4" xfId="670" xr:uid="{E6B05C69-9479-4BD4-B014-37B85E2258D1}"/>
    <cellStyle name="Estilo 1 5" xfId="671" xr:uid="{79659BDD-1A2C-4107-AD67-7E1F17530A19}"/>
    <cellStyle name="Euro" xfId="672" xr:uid="{25FD78EA-A03E-48EF-AE97-F75A70D8C20D}"/>
    <cellStyle name="Euro 2" xfId="673" xr:uid="{115C8D00-BEF3-4D84-883B-5D58EAD7A6F5}"/>
    <cellStyle name="Euro 3" xfId="674" xr:uid="{A35D668A-E79C-4BEF-AD3C-05FF2F1D9891}"/>
    <cellStyle name="Excel Built-in Comma" xfId="675" xr:uid="{85BC7E23-5F6D-4AB9-8DE8-A9C5F1582E61}"/>
    <cellStyle name="Excel Built-in Comma 2" xfId="676" xr:uid="{1B9ECAB3-F9D0-426C-9D62-09025883CB2C}"/>
    <cellStyle name="Excel Built-in Comma 3" xfId="677" xr:uid="{5C8E9DF3-B0F2-4575-B085-2D8DFD595BAA}"/>
    <cellStyle name="Excel Built-in Normal" xfId="678" xr:uid="{0169FC3A-A19A-4655-B31D-02232C4E6762}"/>
    <cellStyle name="Excel Built-in Normal 2" xfId="679" xr:uid="{AEF83E89-5932-4317-B51D-FDA2659C7B6D}"/>
    <cellStyle name="Excel Built-in Normal 3" xfId="680" xr:uid="{5D295A99-943F-4701-8F59-D6F39082F7C5}"/>
    <cellStyle name="Excel Built-in Percent" xfId="681" xr:uid="{6F5214C9-2773-4233-99F1-F7F887830011}"/>
    <cellStyle name="Explanatory Text" xfId="682" xr:uid="{DA66180E-A79F-4004-A712-C7D3B5795869}"/>
    <cellStyle name="Explanatory Text 2" xfId="683" xr:uid="{27D70AE6-FFE8-4262-890B-7037310F22DD}"/>
    <cellStyle name="Explanatory Text 3" xfId="684" xr:uid="{332D30B9-D5F1-46DD-96EF-8A626D8576D3}"/>
    <cellStyle name="Explanatory Text 4" xfId="685" xr:uid="{C02341B0-421F-4324-8D7D-BF09552FF369}"/>
    <cellStyle name="F2" xfId="686" xr:uid="{455BBF02-2830-4BCC-8BCD-778DFE8B230E}"/>
    <cellStyle name="F3" xfId="687" xr:uid="{4B3DF117-6367-43E1-8672-9D75C6EBC3C8}"/>
    <cellStyle name="F4" xfId="688" xr:uid="{4DCBEC49-DA1B-46D3-9E1A-511AADEEE9D6}"/>
    <cellStyle name="F5" xfId="689" xr:uid="{29DB9E50-33E8-4F7D-ADA7-855F0601A1B8}"/>
    <cellStyle name="F6" xfId="690" xr:uid="{BF0421B6-C617-4EC5-996B-B1D691D59673}"/>
    <cellStyle name="F7" xfId="691" xr:uid="{85EA1222-FD8F-4F95-BEC1-15A6038CC75E}"/>
    <cellStyle name="F8" xfId="692" xr:uid="{295C2543-B84C-4CCF-A7DE-32B2BBC61AF0}"/>
    <cellStyle name="Fijo" xfId="693" xr:uid="{26543F93-8A29-47F2-8C2F-5AAE4DCE47A7}"/>
    <cellStyle name="Financiero" xfId="694" xr:uid="{EAE2FC1A-CE9E-4AE6-9F7C-F82F78861CA8}"/>
    <cellStyle name="Fixed" xfId="695" xr:uid="{D36D940E-62D4-439A-934A-900F8CF557F1}"/>
    <cellStyle name="Fixo" xfId="696" xr:uid="{A0591201-8C74-485B-9763-17088E99B97E}"/>
    <cellStyle name="Fixo 2" xfId="697" xr:uid="{A4F4F830-6348-4DF5-8392-6B2225DD6012}"/>
    <cellStyle name="Followed Hyperlink_BDBrasilPrev" xfId="698" xr:uid="{FFF334EC-C27D-42DF-A921-580F7B38952F}"/>
    <cellStyle name="Footnote" xfId="699" xr:uid="{CF741671-4A2A-4311-B5F9-B1220D4414F3}"/>
    <cellStyle name="Fraction Change" xfId="700" xr:uid="{4D5E0F28-3568-4F9D-BBFD-7273F486034F}"/>
    <cellStyle name="Fractions" xfId="701" xr:uid="{F09FA05E-0C3D-43CF-86C6-BF0FE7096443}"/>
    <cellStyle name="Good" xfId="702" xr:uid="{29C0B2FA-95CA-4877-AA64-ABADB0EA1E87}"/>
    <cellStyle name="Good 2" xfId="703" xr:uid="{F5A4C86C-C6FA-464B-BE03-F93493B2FEB0}"/>
    <cellStyle name="Good 3" xfId="704" xr:uid="{158ED8E0-AC16-4801-BE0D-1AEA615ABF04}"/>
    <cellStyle name="Good 4" xfId="705" xr:uid="{42CCC8C4-5D8B-44C4-84E2-A170B495EFCA}"/>
    <cellStyle name="Good 5" xfId="706" xr:uid="{7B3D3EFF-DE6B-4B7A-B8CC-2AE7961D2BDB}"/>
    <cellStyle name="GreenBackYellowTxt" xfId="707" xr:uid="{AC8AE836-221A-46F9-A8FB-3AE90B197C9D}"/>
    <cellStyle name="Grey" xfId="708" xr:uid="{DB15E7AE-6AD1-4392-9993-CE41A6BB744E}"/>
    <cellStyle name="Growth Rates/Margins" xfId="709" xr:uid="{23BF95D8-991C-4F70-9745-78381EB0E8CE}"/>
    <cellStyle name="Hard Percent" xfId="710" xr:uid="{6434E502-EE52-4459-A239-9F4045F127AD}"/>
    <cellStyle name="HEADER" xfId="711" xr:uid="{C4F4D294-4402-4D67-8F51-F866E4FCDABC}"/>
    <cellStyle name="Header1" xfId="712" xr:uid="{60B0CFA6-4E8E-43BE-9BDE-83E1B6ACD6DE}"/>
    <cellStyle name="Header2" xfId="713" xr:uid="{0EFE08AD-6D3D-477C-BFF2-27FE04C2CA62}"/>
    <cellStyle name="Heading 1" xfId="714" xr:uid="{05E7B902-BC27-4B32-8757-AA1FDBD565FE}"/>
    <cellStyle name="Heading 1 2" xfId="715" xr:uid="{1BF4117F-EC87-4B10-BD7B-1FF9EBCF44EF}"/>
    <cellStyle name="Heading 1 3" xfId="716" xr:uid="{9ECA53BE-EF2F-4EB4-82E9-C0A064EB8E35}"/>
    <cellStyle name="Heading 1 4" xfId="717" xr:uid="{155A4179-C852-4510-9C0A-E2000EE2CB4A}"/>
    <cellStyle name="Heading 1 5" xfId="718" xr:uid="{8F5D1E32-605D-4E98-A0EA-903526DFA914}"/>
    <cellStyle name="Heading 1 6" xfId="719" xr:uid="{EF33AA4B-5DAC-428E-B454-0F02E7045312}"/>
    <cellStyle name="Heading 2" xfId="720" xr:uid="{958C87C6-E574-487C-931A-E385360A3FF6}"/>
    <cellStyle name="Heading 2 2" xfId="721" xr:uid="{227878BF-15B9-4618-B5AB-41B56D478D60}"/>
    <cellStyle name="Heading 2 3" xfId="722" xr:uid="{6BF5A4A7-F8B6-4AA4-BAA7-50031EC625E0}"/>
    <cellStyle name="Heading 2 4" xfId="723" xr:uid="{89E35097-2F59-460A-84D3-3E782C6E842A}"/>
    <cellStyle name="Heading 2 5" xfId="724" xr:uid="{551B5FBD-BA33-4799-8B5E-9CD736135228}"/>
    <cellStyle name="Heading 2 6" xfId="725" xr:uid="{80CA46C6-2070-4EBE-BF30-22A06EE6AE82}"/>
    <cellStyle name="Heading 3" xfId="726" xr:uid="{2AD0710D-B301-4AE2-8793-AE25DF232479}"/>
    <cellStyle name="Heading 3 2" xfId="727" xr:uid="{A7064246-FC23-495E-9F8E-1CAF63ECBD10}"/>
    <cellStyle name="Heading 3 3" xfId="728" xr:uid="{25469177-23F4-483D-96E4-FC48602FEC56}"/>
    <cellStyle name="Heading 3 4" xfId="729" xr:uid="{775E2728-BEDF-40FE-8AB4-8FF8DE07B776}"/>
    <cellStyle name="Heading 3 5" xfId="730" xr:uid="{17E44EA1-1B99-495E-8442-72B467CCCC80}"/>
    <cellStyle name="Heading 3 6" xfId="731" xr:uid="{A948E630-43BB-47D6-8A31-D7DBE915E2D4}"/>
    <cellStyle name="Heading 4" xfId="732" xr:uid="{56436B39-ABBD-4628-AE4D-DC9B41B89630}"/>
    <cellStyle name="Heading 4 2" xfId="733" xr:uid="{C5487C98-2DCD-4BBB-8D48-8A8ABA7B4B5C}"/>
    <cellStyle name="Heading 4 3" xfId="734" xr:uid="{AD7EDB32-6A63-463D-B8C4-6A0079C55A5C}"/>
    <cellStyle name="Heading 4 4" xfId="735" xr:uid="{BB9954EF-24A8-4A2C-8EA2-9503D50D6845}"/>
    <cellStyle name="Heading 4 5" xfId="736" xr:uid="{9B0939DD-4C6C-4A68-823C-0EB42558B00A}"/>
    <cellStyle name="Heading1" xfId="737" xr:uid="{499935E8-BA11-48A2-B8CA-20D4D170147A}"/>
    <cellStyle name="Heading2" xfId="738" xr:uid="{7B0C22C2-F67B-4947-80BA-43C298498C4B}"/>
    <cellStyle name="HIGHLIGHT" xfId="739" xr:uid="{0952D186-7AE4-439C-9C3A-4F673466C5BE}"/>
    <cellStyle name="Hiperlink" xfId="740" builtinId="8"/>
    <cellStyle name="Hiperlink 2" xfId="741" xr:uid="{C1E85EB7-E1D1-469D-9878-8327BCD13B0C}"/>
    <cellStyle name="Hiperlink 2 2" xfId="742" xr:uid="{00147891-7964-484D-9D01-21911306679C}"/>
    <cellStyle name="Hiperlink 2 3" xfId="743" xr:uid="{46B1EE28-96CB-47AF-9649-7D307E5E30F9}"/>
    <cellStyle name="Hiperlink 3" xfId="744" xr:uid="{FB0F8CB7-5F75-4480-B936-571C3C3887B4}"/>
    <cellStyle name="Hiperlink 4" xfId="745" xr:uid="{86F9D033-ED96-4E35-AE1B-C35C2C93C0F9}"/>
    <cellStyle name="Hipervínculo_Custos 0720033" xfId="746" xr:uid="{A6C2B301-36E5-4D72-AB71-D4B3DB162DB0}"/>
    <cellStyle name="Historicals" xfId="747" xr:uid="{8AA93DEB-80DA-4697-B2B7-3D1910ADD049}"/>
    <cellStyle name="Hyperlink 2" xfId="748" xr:uid="{47B43F80-506D-446F-82A0-F2E1E939AC4F}"/>
    <cellStyle name="Hyperlink seguido_GLOBAL DEVIC" xfId="749" xr:uid="{667FD64F-A5AC-44A3-A441-318922928BED}"/>
    <cellStyle name="Hyperlink_DRE Societária Resumida (2)" xfId="750" xr:uid="{4B0F480B-2653-4A80-8138-D5348CB5091D}"/>
    <cellStyle name="Incorrecto" xfId="751" xr:uid="{0905F38F-250F-434E-A5FD-F98AD6260732}"/>
    <cellStyle name="Incorreto 2" xfId="752" xr:uid="{9354B030-C242-4A26-BB67-D378BD4BB82E}"/>
    <cellStyle name="Incorreto 2 2" xfId="753" xr:uid="{D165A3EA-A587-45D0-9DEC-1339372DB9FF}"/>
    <cellStyle name="Incorreto 2 3" xfId="754" xr:uid="{BBD9E424-2225-4F39-8CA3-CF32D1A54334}"/>
    <cellStyle name="Incorreto 3" xfId="755" xr:uid="{AE194B43-152A-4385-B97A-CD01E86862EF}"/>
    <cellStyle name="Incorreto 4" xfId="756" xr:uid="{471DD523-ED19-4BB5-B138-A9ADD8027B33}"/>
    <cellStyle name="Indefinido" xfId="757" xr:uid="{A2E857A0-7A12-485E-B16E-9BAF89609CB3}"/>
    <cellStyle name="Input" xfId="758" xr:uid="{5FB475B0-3A72-4DAF-89CC-C113F4E21C65}"/>
    <cellStyle name="Input [yellow]" xfId="759" xr:uid="{C0C528F9-5FE1-4B5F-A1BE-49F67817E0C1}"/>
    <cellStyle name="Input 10" xfId="760" xr:uid="{ECA7ECEF-38C4-40C6-AF6F-173736FA1A4D}"/>
    <cellStyle name="Input 11" xfId="761" xr:uid="{CB201395-592F-4EA3-BD70-A76F7CAFE579}"/>
    <cellStyle name="Input 12" xfId="762" xr:uid="{34CE0645-09F6-44D7-BA9E-7A20F99FB8D9}"/>
    <cellStyle name="Input 2" xfId="763" xr:uid="{0C4B869F-027D-4996-A10E-164AEA90BEB3}"/>
    <cellStyle name="Input 3" xfId="764" xr:uid="{7C83489C-1703-4228-B3BD-B6E0075E7014}"/>
    <cellStyle name="Input 4" xfId="765" xr:uid="{9EF220D5-806A-4714-9608-7B9B8DF609DC}"/>
    <cellStyle name="Input 5" xfId="766" xr:uid="{B5ADAC70-305F-4FF1-956B-7B3B335ADF27}"/>
    <cellStyle name="Input 6" xfId="767" xr:uid="{ADFA24D3-3E62-4BB4-A494-064ADCCA0C4E}"/>
    <cellStyle name="Input 7" xfId="768" xr:uid="{FDB97CE0-2050-4F5C-A7BF-3F680718C5A8}"/>
    <cellStyle name="Input 8" xfId="769" xr:uid="{4AD5AE79-0D51-4275-AD62-9928C3C47169}"/>
    <cellStyle name="Input 9" xfId="770" xr:uid="{F4C4653E-41FF-416F-98D3-EFFB4F3A49D4}"/>
    <cellStyle name="Input Box" xfId="771" xr:uid="{71DD7E52-7FDC-467D-9C80-C3A9EC40099A}"/>
    <cellStyle name="Input_2211_Consolidado_BB_03_10 (3)" xfId="772" xr:uid="{21ADA638-B8AA-4511-9888-A5BB5518CA8C}"/>
    <cellStyle name="jpm standard" xfId="773" xr:uid="{E003F327-24D8-4C1E-8C47-9FA5C680DBD5}"/>
    <cellStyle name="Linha" xfId="774" xr:uid="{788AA196-44E5-48A7-A67A-E422BF7819A1}"/>
    <cellStyle name="Link Currency (0)" xfId="775" xr:uid="{4F45F9FE-EB05-4364-9209-FDE8C6702939}"/>
    <cellStyle name="Link Currency (2)" xfId="776" xr:uid="{8328BE29-52F3-45C9-931D-6135C61F54EE}"/>
    <cellStyle name="Link Currency (2) 2" xfId="777" xr:uid="{19A2F501-041E-4C23-9700-D20E3E2FB929}"/>
    <cellStyle name="Link Units (0)" xfId="778" xr:uid="{FA650432-FE6E-4ECA-84AA-EA4E60D8831D}"/>
    <cellStyle name="Link Units (1)" xfId="779" xr:uid="{7E7E8A37-3FCE-417F-802F-FAB67D2A588E}"/>
    <cellStyle name="Link Units (1) 2" xfId="780" xr:uid="{E6D867E9-9FE9-4359-AC75-115CBBD9CF81}"/>
    <cellStyle name="Link Units (2)" xfId="781" xr:uid="{C2B09F0C-8493-42B3-8DFD-A2303981DFD8}"/>
    <cellStyle name="Link Units (2) 2" xfId="782" xr:uid="{EB7BF2DD-C3B9-49E4-8391-114E1CC19FF8}"/>
    <cellStyle name="Linked Cell" xfId="783" xr:uid="{AE112475-0464-48D4-9345-1A05F8BA11D8}"/>
    <cellStyle name="Linked Cell 2" xfId="784" xr:uid="{7FA816F8-956A-4D78-AAC5-998A25E70A22}"/>
    <cellStyle name="Linked Cell 3" xfId="785" xr:uid="{4C4FDE69-244E-472F-9A90-6B9FE37343B6}"/>
    <cellStyle name="Linked Cell 4" xfId="786" xr:uid="{8D5F4BA8-018C-487C-9E7B-8F90863C8FE2}"/>
    <cellStyle name="Linked Cell 5" xfId="787" xr:uid="{6EC65E2A-66A0-457A-B537-4D47F4E8DE00}"/>
    <cellStyle name="Millares [0]_10 AVERIAS MASIVAS + ANT" xfId="788" xr:uid="{9FBCFD28-A3EF-483D-AFA4-5E7A70B81758}"/>
    <cellStyle name="Millares_092000" xfId="789" xr:uid="{F29D7B4F-D89E-4B79-A0E0-9DA27554FF2B}"/>
    <cellStyle name="Moeda 2" xfId="790" xr:uid="{41D3DD6E-06E3-43C5-9B96-1CA66B11A87A}"/>
    <cellStyle name="Moeda 2 2" xfId="791" xr:uid="{9AB5842E-1A2F-4CB5-B4B9-C0803BA56496}"/>
    <cellStyle name="Moeda 3" xfId="792" xr:uid="{0ADAC82B-B830-4E17-9956-3E338D12391E}"/>
    <cellStyle name="Moeda 3 2" xfId="793" xr:uid="{00C41879-5504-44A2-B6D8-BD0C7EC254B8}"/>
    <cellStyle name="Moeda 4" xfId="794" xr:uid="{850E33F7-9EE7-4882-9F8A-94CA0ABF9DC1}"/>
    <cellStyle name="Moeda 4 2" xfId="795" xr:uid="{4F620CC7-0DAB-41CF-9809-3473F3521281}"/>
    <cellStyle name="Moeda 5" xfId="796" xr:uid="{D704992A-AA33-48D9-8DD5-CD00B98ADA7B}"/>
    <cellStyle name="Moeda 6" xfId="797" xr:uid="{7F706EDB-7C2E-4ED4-AE01-C321474A97BA}"/>
    <cellStyle name="Moeda 7" xfId="798" xr:uid="{35CD4DF8-B60B-445D-B3C8-EB4BA2E249C8}"/>
    <cellStyle name="Moeda0" xfId="799" xr:uid="{87037FC9-AD44-4561-931E-75B9ED158949}"/>
    <cellStyle name="Moneda [0]_10 AVERIAS MASIVAS + ANT" xfId="800" xr:uid="{81C04C2F-BE9D-4781-9D03-3BCB1C51B593}"/>
    <cellStyle name="Moneda_10 AVERIAS MASIVAS + ANT" xfId="801" xr:uid="{177BC5D7-949C-4D80-95B5-2EADF2E9E8BB}"/>
    <cellStyle name="Monetario" xfId="802" xr:uid="{5B754FA4-1891-4F6E-85B1-8FC737DBC999}"/>
    <cellStyle name="morgan % form" xfId="803" xr:uid="{76734906-6265-4D3E-896B-EF6842B4BF12}"/>
    <cellStyle name="Morgan assump" xfId="804" xr:uid="{93797B90-C3D1-4F34-8FF9-E20EEB1CCA15}"/>
    <cellStyle name="Morgan assumptions" xfId="805" xr:uid="{00BA789C-B517-4DCA-B566-CB042DFAD167}"/>
    <cellStyle name="Morgan assumptions 2" xfId="806" xr:uid="{50B574F3-0DD5-45DD-9F84-CC19349CCA9F}"/>
    <cellStyle name="Morgan formula" xfId="807" xr:uid="{E489617E-4546-49E4-A630-76BCAD907353}"/>
    <cellStyle name="Morgan formula 2" xfId="808" xr:uid="{2F4C84FA-5D82-43A0-9D47-EC567AB7B112}"/>
    <cellStyle name="morgan formulas" xfId="809" xr:uid="{88FFAA10-D224-4211-8769-7BDB13D1CF71}"/>
    <cellStyle name="Morgan pct assump" xfId="810" xr:uid="{30AACBF6-1651-4662-A37C-BC767DE86048}"/>
    <cellStyle name="Morgan percent formula" xfId="811" xr:uid="{2F3C926C-DA26-4411-9837-16F7275B82EF}"/>
    <cellStyle name="Multiple" xfId="812" xr:uid="{68BD557E-1271-40B3-A9BE-35A7ACCBB5CD}"/>
    <cellStyle name="Neutra 2" xfId="813" xr:uid="{CE44EC0A-0327-4E16-B974-54F1A40C7FED}"/>
    <cellStyle name="Neutra 2 2" xfId="814" xr:uid="{0719C66F-52A8-4415-BC58-DD15B5CF5D8F}"/>
    <cellStyle name="Neutra 2 3" xfId="815" xr:uid="{5DB60BA6-27A5-4FAB-8365-1900B068AF7D}"/>
    <cellStyle name="Neutra 3" xfId="816" xr:uid="{78454878-E90E-4120-8E23-08A990E989E9}"/>
    <cellStyle name="Neutra 4" xfId="817" xr:uid="{BB4516FA-F917-4C81-A532-41A3CADBE67F}"/>
    <cellStyle name="Neutral" xfId="818" xr:uid="{B58EF9DD-18F2-4FF8-98E0-AC03F8B783B4}"/>
    <cellStyle name="Neutral 2" xfId="819" xr:uid="{190EDA17-C676-4111-804E-AA1BB5BDF6CC}"/>
    <cellStyle name="Neutral 3" xfId="820" xr:uid="{E524F638-FC93-46B3-8404-9685878F68B2}"/>
    <cellStyle name="Neutral 4" xfId="821" xr:uid="{13B3679C-9E87-4C74-8FA1-585FE6A59309}"/>
    <cellStyle name="Neutral 5" xfId="822" xr:uid="{9225E48D-88FA-45D5-8408-783982BD26A7}"/>
    <cellStyle name="no dec" xfId="823" xr:uid="{3B3136EC-4361-48ED-8040-1CDDA9B406BA}"/>
    <cellStyle name="Normal" xfId="0" builtinId="0"/>
    <cellStyle name="Normal - Style1" xfId="824" xr:uid="{0462C56B-4903-412C-91D7-EC420C069041}"/>
    <cellStyle name="Normal 10" xfId="825" xr:uid="{6DE8617D-F3E1-44DB-9638-919FEE4CDB17}"/>
    <cellStyle name="Normal 10 10" xfId="826" xr:uid="{6F412BA1-CB16-4059-BEEA-20528FE04981}"/>
    <cellStyle name="Normal 10 2" xfId="827" xr:uid="{9ED17A0C-DE43-429D-ACA0-368F908E5DFC}"/>
    <cellStyle name="Normal 10 3" xfId="828" xr:uid="{E134F5C6-65E0-4D5F-ABB9-3D39740801C9}"/>
    <cellStyle name="Normal 10 4" xfId="829" xr:uid="{F1003902-AF3A-4FE3-9BEC-963262CE588B}"/>
    <cellStyle name="Normal 10 5" xfId="830" xr:uid="{C03F11EB-6F7C-4C8B-98AF-B8C8CF42DCAA}"/>
    <cellStyle name="Normal 11" xfId="831" xr:uid="{6C2BC746-541B-4838-86D8-1267D8306CBF}"/>
    <cellStyle name="Normal 11 2" xfId="832" xr:uid="{0F6879BA-6EE5-45DB-A085-81D532872214}"/>
    <cellStyle name="Normal 110" xfId="833" xr:uid="{7190CDCA-1A9C-42B1-A9CB-6DC648E2785A}"/>
    <cellStyle name="Normal 12" xfId="834" xr:uid="{CA5BFECB-10E8-48F8-A80D-A1A36F885E98}"/>
    <cellStyle name="Normal 12 2" xfId="835" xr:uid="{32F05BA3-BDEF-45A5-A35B-554626769F9D}"/>
    <cellStyle name="Normal 12 3" xfId="836" xr:uid="{3A8C0818-4819-47D6-A285-54082D619233}"/>
    <cellStyle name="Normal 13" xfId="837" xr:uid="{A9A4D7B3-BFD2-4C32-A2DE-E95A09367C89}"/>
    <cellStyle name="Normal 13 2" xfId="838" xr:uid="{F0F940B9-6A38-4F4A-8C30-6A93EE4BC472}"/>
    <cellStyle name="Normal 13 3" xfId="839" xr:uid="{4892066D-2C1F-4BC7-AA1A-4AA809FEDE03}"/>
    <cellStyle name="Normal 14" xfId="840" xr:uid="{4BC7AEF5-9839-43AC-AEFD-4B29C869A869}"/>
    <cellStyle name="Normal 14 2" xfId="841" xr:uid="{2F024703-5C34-48CB-9903-F250CC3CBBA1}"/>
    <cellStyle name="Normal 15" xfId="842" xr:uid="{690D1526-B793-4E8F-BF15-B63B13CA431A}"/>
    <cellStyle name="Normal 15 2" xfId="843" xr:uid="{05EE648B-9740-4544-B7C4-80FFD4B88DC9}"/>
    <cellStyle name="Normal 16" xfId="844" xr:uid="{2460103B-84AE-4C02-8506-87DD882DAB0B}"/>
    <cellStyle name="Normal 16 2" xfId="845" xr:uid="{7E76EB60-EB1E-4452-8C2E-E09948C1D6A7}"/>
    <cellStyle name="Normal 17" xfId="846" xr:uid="{F4040E65-5645-4EF5-9373-9A7B43091B4B}"/>
    <cellStyle name="Normal 18" xfId="847" xr:uid="{CAD0243E-F006-4AA2-B4AF-76BB831232F9}"/>
    <cellStyle name="Normal 18 2" xfId="848" xr:uid="{43FA9DFE-BE66-46F8-9C55-9481D5393789}"/>
    <cellStyle name="Normal 19" xfId="849" xr:uid="{3384E6BC-9045-4F58-9D59-17ADB87032F4}"/>
    <cellStyle name="Normal 2" xfId="850" xr:uid="{4A50C1F7-F50B-4E4D-B6C2-DDCD19A47CA0}"/>
    <cellStyle name="Normal 2 10" xfId="851" xr:uid="{815A862C-BD1C-42BD-BCA5-0C3A9AD0DFE6}"/>
    <cellStyle name="Normal 2 11" xfId="852" xr:uid="{258353C9-298F-4AC5-990F-D9001447C007}"/>
    <cellStyle name="Normal 2 12" xfId="853" xr:uid="{4124C2FD-7157-41C6-9899-AA11C0595662}"/>
    <cellStyle name="Normal 2 13" xfId="854" xr:uid="{019BDCEF-2456-44D6-9D33-558E2F49DD38}"/>
    <cellStyle name="Normal 2 2" xfId="855" xr:uid="{8BFE7323-245B-40FD-956E-F8AE44828696}"/>
    <cellStyle name="Normal 2 2 2" xfId="856" xr:uid="{78F5AE75-DD02-4C66-9B4D-ED852D60A935}"/>
    <cellStyle name="Normal 2 2 2 2" xfId="857" xr:uid="{34774923-5F08-49C4-A4C9-F67076A3E2FE}"/>
    <cellStyle name="Normal 2 2 3" xfId="858" xr:uid="{69A68644-47C1-4896-98D6-F832EC841F7A}"/>
    <cellStyle name="Normal 2 2 3 2" xfId="859" xr:uid="{71DE074A-5A3C-4AB2-AFE6-4D810280C5A4}"/>
    <cellStyle name="Normal 2 2 4" xfId="860" xr:uid="{5E7D629A-1A4F-4BED-B181-B5617241F726}"/>
    <cellStyle name="Normal 2 2 5" xfId="861" xr:uid="{E3B48447-D962-4198-B3C5-BDEDC9DC7400}"/>
    <cellStyle name="Normal 2 2 6" xfId="862" xr:uid="{1351FC4C-702E-4B83-95F5-86F0C2247B32}"/>
    <cellStyle name="Normal 2 2 7" xfId="863" xr:uid="{55C15723-87C4-4A2A-9306-0D900077AC97}"/>
    <cellStyle name="Normal 2 2 8" xfId="864" xr:uid="{1BEE784A-DD4C-4BA7-A624-B67DCF2AE55D}"/>
    <cellStyle name="Normal 2 3" xfId="865" xr:uid="{D669ED06-935F-4101-A493-93775B011E30}"/>
    <cellStyle name="Normal 2 3 2" xfId="866" xr:uid="{3A66703C-AC37-42B2-A22D-BE02F1274F8B}"/>
    <cellStyle name="Normal 2 3 2 2" xfId="867" xr:uid="{0D5B22BE-99FB-468F-91CF-6A3E439E8D2C}"/>
    <cellStyle name="Normal 2 3 2 3" xfId="868" xr:uid="{8F0AE0AE-989C-48F3-8C0F-068D8346D0A3}"/>
    <cellStyle name="Normal 2 3 3" xfId="869" xr:uid="{29A7A985-CE9C-48B2-B960-B03DC5CA28FC}"/>
    <cellStyle name="Normal 2 3 4" xfId="870" xr:uid="{616A28EA-DDA7-4252-9CD0-24B0843D8082}"/>
    <cellStyle name="Normal 2 4" xfId="871" xr:uid="{E0190B9B-5158-44C2-9BD9-53F5140A667E}"/>
    <cellStyle name="Normal 2 4 2" xfId="872" xr:uid="{B71622D0-8655-46F4-ABCD-8E77681F282E}"/>
    <cellStyle name="Normal 2 4 3" xfId="873" xr:uid="{187DFDD7-13FC-4AA7-A2DD-1D9BECC0CF6E}"/>
    <cellStyle name="Normal 2 4 4" xfId="874" xr:uid="{ECFD656C-6EAE-41F0-A708-71EE7A756F7A}"/>
    <cellStyle name="Normal 2 5" xfId="875" xr:uid="{FF46241B-4D50-4523-8310-5341965505E4}"/>
    <cellStyle name="Normal 2 5 2" xfId="876" xr:uid="{25CB2759-1F33-46A0-AFF3-DAF49AF6E1F0}"/>
    <cellStyle name="Normal 2 5 3" xfId="877" xr:uid="{F3E9B311-9A96-4E6D-8EE4-CAC369647EF8}"/>
    <cellStyle name="Normal 2 6" xfId="878" xr:uid="{0894496B-65ED-4566-ACF7-3B4E54D1067E}"/>
    <cellStyle name="Normal 2 6 2" xfId="879" xr:uid="{127856D8-EBB4-4B8B-B35C-CB7EBF5A43D9}"/>
    <cellStyle name="Normal 2 6 3" xfId="880" xr:uid="{66F7FEC1-0DD3-4CEB-8FE0-3D08598FAC6F}"/>
    <cellStyle name="Normal 2 7" xfId="881" xr:uid="{97E4C180-F830-428B-A75C-BF3D9F6852BB}"/>
    <cellStyle name="Normal 2 8" xfId="882" xr:uid="{7342A5A2-19CC-4EA8-AF20-68FB3666E538}"/>
    <cellStyle name="Normal 2 9" xfId="883" xr:uid="{2F6CB323-8435-4EF9-9BC6-50A92C57C8D2}"/>
    <cellStyle name="Normal 2 9 2" xfId="884" xr:uid="{5CAE6AF0-70B7-4022-9435-42B48179D096}"/>
    <cellStyle name="Normal 2 9 3" xfId="885" xr:uid="{85A723F0-454E-4E77-849B-4BCD402489AF}"/>
    <cellStyle name="Normal 2_Tabelas Capítulo 8" xfId="886" xr:uid="{5B85082A-57F6-427E-AF3D-810E4D955C8F}"/>
    <cellStyle name="Normal 20" xfId="887" xr:uid="{0F2E334B-C81B-45FD-BF64-5E9035AA5D6F}"/>
    <cellStyle name="Normal 21" xfId="888" xr:uid="{3D7C3ADF-FF56-4CCB-A3E9-F2AECF1AF45C}"/>
    <cellStyle name="Normal 22" xfId="889" xr:uid="{574B2280-5815-4A43-ACD5-82718189D58C}"/>
    <cellStyle name="Normal 23" xfId="890" xr:uid="{25229417-BC01-471D-82DB-1C4D34EDF386}"/>
    <cellStyle name="Normal 24" xfId="891" xr:uid="{3DCC18F6-B9BA-4525-A8B4-654662CD18D2}"/>
    <cellStyle name="Normal 24 2" xfId="892" xr:uid="{7641887C-6BC8-40D8-A34B-7452A4C88E53}"/>
    <cellStyle name="Normal 24 3" xfId="893" xr:uid="{53FCCDAD-A1A7-43E3-BE10-280FCC71ED99}"/>
    <cellStyle name="Normal 25" xfId="894" xr:uid="{26C97DA5-E82A-4FBD-B412-99F7ECCB5FD9}"/>
    <cellStyle name="Normal 26" xfId="895" xr:uid="{C4881FD9-8849-412C-9C04-07759CC3A740}"/>
    <cellStyle name="Normal 27" xfId="896" xr:uid="{42876C66-284D-4D20-8009-C2CB90019F5D}"/>
    <cellStyle name="Normal 28" xfId="897" xr:uid="{327CE12E-8DDF-4F7C-8A02-577AF7918EF7}"/>
    <cellStyle name="Normal 29" xfId="898" xr:uid="{5670298F-B569-4A4C-B408-92443010A328}"/>
    <cellStyle name="Normal 3" xfId="899" xr:uid="{BEAD81CC-447C-4ED3-A1FD-FE4E3204FF6D}"/>
    <cellStyle name="Normal 3 10" xfId="900" xr:uid="{E72EB99A-4277-40F9-89C9-848A57093AE2}"/>
    <cellStyle name="Normal 3 11" xfId="901" xr:uid="{4AABD11F-19DF-47DC-8ACF-D69B67B7BA93}"/>
    <cellStyle name="Normal 3 12" xfId="902" xr:uid="{4338B565-64DE-41D3-9212-FB39CCE848BF}"/>
    <cellStyle name="Normal 3 2" xfId="903" xr:uid="{C038AE47-AFE1-4ED8-820E-80532698ED5A}"/>
    <cellStyle name="Normal 3 2 2" xfId="904" xr:uid="{6A454CDA-1D42-485D-8FC3-20C2789C5E9C}"/>
    <cellStyle name="Normal 3 2 2 2" xfId="905" xr:uid="{73D5C21D-5068-4F0E-A087-28422ABAF61B}"/>
    <cellStyle name="Normal 3 2 2 2 2" xfId="906" xr:uid="{0C8B4C51-F3E9-48D4-97E8-9E81ED0F6A10}"/>
    <cellStyle name="Normal 3 2 2 3" xfId="907" xr:uid="{8439AE47-5686-4A24-9D99-846DD33300DA}"/>
    <cellStyle name="Normal 3 2 3" xfId="908" xr:uid="{5B7A7047-C7CB-4B3D-8887-AFB13905A8D8}"/>
    <cellStyle name="Normal 3 2 4" xfId="909" xr:uid="{96DBE4B5-52F2-4C6C-9A8C-87192D6C6E95}"/>
    <cellStyle name="Normal 3 2 5" xfId="910" xr:uid="{2C727BDD-AC57-4B8A-A4EF-52B0A489BF0F}"/>
    <cellStyle name="Normal 3 2 6" xfId="911" xr:uid="{9F2C4C47-F5AB-4CC2-8D68-CE482EDD913A}"/>
    <cellStyle name="Normal 3 2 7" xfId="912" xr:uid="{29412D47-5DFB-414F-B9E8-6F71EA678B5C}"/>
    <cellStyle name="Normal 3 2 7 3" xfId="913" xr:uid="{AD6B66C3-3877-4721-A8CC-49F50CB6BE74}"/>
    <cellStyle name="Normal 3 2 8" xfId="914" xr:uid="{203A326C-DE86-4D38-8786-E3FB8D09651E}"/>
    <cellStyle name="Normal 3 3" xfId="915" xr:uid="{C3AC09B4-D372-49DC-914F-33C6A433EC67}"/>
    <cellStyle name="Normal 3 3 2" xfId="916" xr:uid="{D1080782-E6CD-46AF-841C-AD53466E6BCF}"/>
    <cellStyle name="Normal 3 3 3" xfId="917" xr:uid="{6E54F7E2-78F1-4CEC-B556-BA96CDC7F5A6}"/>
    <cellStyle name="Normal 3 3 4" xfId="918" xr:uid="{5E651C88-C89B-4C45-95C8-F83DE295AC1F}"/>
    <cellStyle name="Normal 3 4" xfId="919" xr:uid="{8AA06D1C-2215-4793-A1A6-B983C04CC7F5}"/>
    <cellStyle name="Normal 3 4 2" xfId="920" xr:uid="{80F048C4-82B6-423E-A5E2-7BBA9220650F}"/>
    <cellStyle name="Normal 3 4 3" xfId="921" xr:uid="{FC4A359B-1ACB-4962-AC28-DF82595DFE47}"/>
    <cellStyle name="Normal 3 4 4" xfId="922" xr:uid="{60547CAD-9603-4BEF-A1BB-BA108F8561A5}"/>
    <cellStyle name="Normal 3 5" xfId="923" xr:uid="{75F58593-F85E-4B5B-B12F-1CD5531728A4}"/>
    <cellStyle name="Normal 3 6" xfId="924" xr:uid="{8BAACC4C-822F-441F-9468-579496F9B94C}"/>
    <cellStyle name="Normal 3 7" xfId="925" xr:uid="{479F17DE-7ADC-4422-A26D-DE3649AEE5B7}"/>
    <cellStyle name="Normal 3 8" xfId="926" xr:uid="{E958252B-6E00-45FA-88D6-613C6CE17DFB}"/>
    <cellStyle name="Normal 3 9" xfId="927" xr:uid="{D2D7A2C6-C222-4F3C-9A09-31F4294A72B6}"/>
    <cellStyle name="Normal 3 9 2" xfId="928" xr:uid="{59A78383-2B9D-4A3C-BC62-38BF682CD9BB}"/>
    <cellStyle name="Normal 3_Notimp_Sumon_OUT2010" xfId="929" xr:uid="{519921DF-25F6-48E8-9CF3-7EE2D7B7C606}"/>
    <cellStyle name="Normal 30" xfId="930" xr:uid="{ABF41E82-64E3-47E6-B885-D013F76C0C18}"/>
    <cellStyle name="Normal 31" xfId="931" xr:uid="{BA2760CA-ACE2-44F7-B9D7-2599E896059F}"/>
    <cellStyle name="Normal 32" xfId="932" xr:uid="{FD62ABD2-C063-42E7-8D8C-CF83CD72947F}"/>
    <cellStyle name="Normal 33" xfId="933" xr:uid="{3AA70E37-ED6F-4429-B0E8-0DADA91B90A1}"/>
    <cellStyle name="Normal 34" xfId="934" xr:uid="{9844CD89-0CF4-4AAB-8C69-57455009A279}"/>
    <cellStyle name="Normal 35" xfId="935" xr:uid="{B2FA2487-61BD-4BCF-9B6B-E2E1836943A9}"/>
    <cellStyle name="Normal 36" xfId="936" xr:uid="{C34AD6FD-8D65-4874-9F67-A63B4395A168}"/>
    <cellStyle name="Normal 37" xfId="937" xr:uid="{86A6F751-A834-407D-9F91-A4E76DB59C07}"/>
    <cellStyle name="Normal 38" xfId="938" xr:uid="{32398BFA-7662-4501-BEAD-9B25674F4E5B}"/>
    <cellStyle name="Normal 39" xfId="939" xr:uid="{2EE20A19-C396-4024-8BFE-E6033A7BB360}"/>
    <cellStyle name="Normal 4" xfId="940" xr:uid="{E1C6B7BD-C9FD-4451-AF52-AF4030301717}"/>
    <cellStyle name="Normal 4 2" xfId="941" xr:uid="{C8CB1A85-7785-4A46-AEBE-A41E381D5F40}"/>
    <cellStyle name="Normal 4 2 2" xfId="942" xr:uid="{C506A816-9D01-4A6F-822E-A65D08635A6D}"/>
    <cellStyle name="Normal 4 2 2 2" xfId="943" xr:uid="{5A980D68-396E-4A7F-AEAB-5DE8C47E769F}"/>
    <cellStyle name="Normal 4 2 3" xfId="944" xr:uid="{F6C3A153-1EBE-4EDA-916A-11E1BC860D33}"/>
    <cellStyle name="Normal 4 2 4" xfId="945" xr:uid="{D6CF4586-9879-48D4-8998-75B2E5382645}"/>
    <cellStyle name="Normal 4 3" xfId="946" xr:uid="{303D0A5C-94AF-4EFA-AA0C-274F51D2910B}"/>
    <cellStyle name="Normal 4 3 2" xfId="947" xr:uid="{0CBC0A6D-1CEC-421D-B5B5-E9E9C3081898}"/>
    <cellStyle name="Normal 4 4" xfId="948" xr:uid="{E1226C37-1715-4E82-9CCE-B2A65A40209A}"/>
    <cellStyle name="Normal 4 4 2" xfId="949" xr:uid="{183A5D09-95E8-45A6-BED1-006E0322CB25}"/>
    <cellStyle name="Normal 4 5" xfId="950" xr:uid="{03014D1C-BD7F-4582-AEB5-C42A4932B8BA}"/>
    <cellStyle name="Normal 4 6" xfId="951" xr:uid="{E0836870-BE3C-49ED-8AA9-D63C4358BFFF}"/>
    <cellStyle name="Normal 4 7" xfId="952" xr:uid="{F87F3626-EAB2-49EB-8294-27743CBBD2F3}"/>
    <cellStyle name="Normal 4 8" xfId="953" xr:uid="{3013C447-8AC3-4AED-A0CC-9BEC2F50B23E}"/>
    <cellStyle name="Normal 40" xfId="954" xr:uid="{E7BAAADC-851A-48D5-ACA5-410F6E4A33C6}"/>
    <cellStyle name="Normal 41" xfId="955" xr:uid="{A9AD45FB-146A-4480-905B-93A9189955CC}"/>
    <cellStyle name="Normal 42" xfId="956" xr:uid="{D2399914-B12C-46C2-B95A-0DAE844B87BC}"/>
    <cellStyle name="Normal 43" xfId="957" xr:uid="{D372E290-CE51-463C-BE05-9D70204E1B6D}"/>
    <cellStyle name="Normal 44" xfId="958" xr:uid="{03A9CE5C-BE8D-4264-9F43-E9AC714FC4D2}"/>
    <cellStyle name="Normal 45 2" xfId="959" xr:uid="{7CF6C08A-637D-4952-8C2A-083463E02559}"/>
    <cellStyle name="Normal 46" xfId="960" xr:uid="{589ACDB9-90B4-4717-BD06-A7B196ED0A19}"/>
    <cellStyle name="Normal 5" xfId="961" xr:uid="{5554CA2E-6BA9-44DE-8F69-C61C3034CBFE}"/>
    <cellStyle name="Normal 5 10" xfId="962" xr:uid="{2900B91C-809D-43D6-8DA4-29529612C6E0}"/>
    <cellStyle name="Normal 5 2" xfId="963" xr:uid="{D9DF4AA9-6EB3-4599-BD08-374CAA548EEC}"/>
    <cellStyle name="Normal 5 2 2" xfId="964" xr:uid="{85CBB314-208E-49AA-8486-59BB157B5997}"/>
    <cellStyle name="Normal 5 2 2 2" xfId="965" xr:uid="{C49F1A57-A6FD-4A1A-A130-D1B19B794E07}"/>
    <cellStyle name="Normal 5 2 2 3" xfId="966" xr:uid="{2765A43F-8108-40C0-A9E5-E90EAE7B7DCA}"/>
    <cellStyle name="Normal 5 2 2 4" xfId="967" xr:uid="{8E93EC47-8D90-4809-8D45-B56D55A3FFE2}"/>
    <cellStyle name="Normal 5 2 3" xfId="968" xr:uid="{AF6DAA93-2875-46B5-AFCA-5303006AC75B}"/>
    <cellStyle name="Normal 5 2 3 2" xfId="969" xr:uid="{DC082658-0F78-4E73-91F4-29D00D0AD2F3}"/>
    <cellStyle name="Normal 5 2 3 3" xfId="970" xr:uid="{366B6B7A-24B8-46C2-BC2A-C3775B4AC823}"/>
    <cellStyle name="Normal 5 2 3 4" xfId="971" xr:uid="{DBF03E1A-B14D-468B-8CE0-76BD7BA5C558}"/>
    <cellStyle name="Normal 5 2 4" xfId="972" xr:uid="{4A1AA034-449B-41E6-9BC3-52329AE2DE96}"/>
    <cellStyle name="Normal 5 2 5" xfId="973" xr:uid="{46A75D89-2707-4EAD-9179-03546D35E0A2}"/>
    <cellStyle name="Normal 5 2 6" xfId="974" xr:uid="{6DC4EA97-6F7D-464D-AC38-FEAC5AA3D885}"/>
    <cellStyle name="Normal 5 2 7" xfId="975" xr:uid="{74EA6182-6D07-46B5-9339-D1F92323EA08}"/>
    <cellStyle name="Normal 5 2 8" xfId="976" xr:uid="{BADE5F1B-1EF2-4E55-95B0-33D07B178B03}"/>
    <cellStyle name="Normal 5 3" xfId="977" xr:uid="{414ADED2-04D9-41EF-963F-8153FC6466E8}"/>
    <cellStyle name="Normal 5 3 2" xfId="978" xr:uid="{24168B27-64F3-44E8-B633-07E426AD2093}"/>
    <cellStyle name="Normal 5 3 3" xfId="979" xr:uid="{BB27EECC-793D-4FEC-96D9-FF7F7674F6FC}"/>
    <cellStyle name="Normal 5 3 4" xfId="980" xr:uid="{1D0ECFDE-B2D4-422B-BB2E-25CEE389C66D}"/>
    <cellStyle name="Normal 5 4" xfId="981" xr:uid="{8A5E7067-0704-43DE-BD07-FA13F4A5A81B}"/>
    <cellStyle name="Normal 5 4 2" xfId="982" xr:uid="{7E093BC4-5D01-406F-A9EE-FEB07FEF9940}"/>
    <cellStyle name="Normal 5 4 3" xfId="983" xr:uid="{CFF82232-9A68-44EF-A8F4-250D2F19B604}"/>
    <cellStyle name="Normal 5 4 4" xfId="984" xr:uid="{1D3DE431-F5CE-4E1F-AD01-2EE7421EBEE3}"/>
    <cellStyle name="Normal 5 4 5" xfId="985" xr:uid="{A29C2BE8-D5C2-4FC9-8FC8-18E5EB71ED4C}"/>
    <cellStyle name="Normal 5 4 6" xfId="986" xr:uid="{FF9AA9CB-9FD1-4563-B9AA-54556DEC8C43}"/>
    <cellStyle name="Normal 5 5" xfId="987" xr:uid="{D76C1FD9-5029-43D0-9CC9-4A86B9EDAAA8}"/>
    <cellStyle name="Normal 5 6" xfId="988" xr:uid="{453E8645-EC45-40CD-A072-C4B88898CFC1}"/>
    <cellStyle name="Normal 5 7" xfId="989" xr:uid="{17D58921-2BBD-4DEE-AFC7-6B5983BA37FA}"/>
    <cellStyle name="Normal 5 8" xfId="990" xr:uid="{C7062EC6-E96A-44FD-A098-BB9E7376764E}"/>
    <cellStyle name="Normal 5 9" xfId="991" xr:uid="{A8E51A63-B370-4B4C-9090-22A7CA7F7458}"/>
    <cellStyle name="Normal 6" xfId="992" xr:uid="{8F2BA968-FDFB-4718-9041-05B765B6CC19}"/>
    <cellStyle name="Normal 6 2" xfId="993" xr:uid="{A933E3E9-97F2-48C8-9BF8-5349D1BA81C1}"/>
    <cellStyle name="Normal 6 2 2" xfId="994" xr:uid="{DE02525C-EBEB-4D42-B9B3-0291F1A7C7C0}"/>
    <cellStyle name="Normal 6 3" xfId="995" xr:uid="{5428FF54-0DCC-4B50-850A-6E0A8ADE5E62}"/>
    <cellStyle name="Normal 6 4" xfId="996" xr:uid="{4427741E-C9FA-41A3-AA0E-19F14F640859}"/>
    <cellStyle name="Normal 6 5" xfId="997" xr:uid="{656A9BEE-59E7-4B24-AA27-7532FC1BC3C7}"/>
    <cellStyle name="Normal 6 6" xfId="998" xr:uid="{E1487EAA-D2AA-4A49-A54D-D0843D3EBB2F}"/>
    <cellStyle name="Normal 6 7" xfId="999" xr:uid="{0DE6F52F-6B94-4AE6-91C3-9EB4A029B4D6}"/>
    <cellStyle name="Normal 7" xfId="1000" xr:uid="{A8FBCF6C-CC1A-4B71-A8CC-4C28ACF47B98}"/>
    <cellStyle name="Normal 7 2" xfId="1001" xr:uid="{D9042730-B210-482D-B79C-65EE640F238E}"/>
    <cellStyle name="Normal 7 2 2" xfId="1002" xr:uid="{0AC0F5A3-7593-4D54-9915-4C7A6C08BB5C}"/>
    <cellStyle name="Normal 7 2 3" xfId="1003" xr:uid="{3143C7D6-15B1-443D-BF33-E1280E9CDAAE}"/>
    <cellStyle name="Normal 7 2 4" xfId="1004" xr:uid="{0A16BD50-E7E6-4BF8-9047-1848B7A61937}"/>
    <cellStyle name="Normal 7 2 5" xfId="1005" xr:uid="{2FB230C4-B009-4F7A-8E07-000B6420C21E}"/>
    <cellStyle name="Normal 7 2 6" xfId="1006" xr:uid="{21D1F273-E6F8-4B06-833B-E81DE56E1D6A}"/>
    <cellStyle name="Normal 7 3" xfId="1007" xr:uid="{15A0B2E1-950C-4D68-903D-76953C1BC645}"/>
    <cellStyle name="Normal 7 4" xfId="1008" xr:uid="{010014CA-2F19-448F-847C-6F435FD34892}"/>
    <cellStyle name="Normal 7 5" xfId="1009" xr:uid="{A345623A-531C-44CD-905D-B312AEDD61BA}"/>
    <cellStyle name="Normal 7 6" xfId="1010" xr:uid="{F7237BDB-CDF6-4FE1-90A5-A6871144B4B0}"/>
    <cellStyle name="Normal 7 7" xfId="1011" xr:uid="{958323C6-8B3C-4DF3-9415-F42B73A667C4}"/>
    <cellStyle name="Normal 7 8" xfId="1012" xr:uid="{11B947D8-D5C6-4A00-9548-1D052B7F6CD8}"/>
    <cellStyle name="Normal 8" xfId="1013" xr:uid="{41FF7127-E92E-49D9-9DDD-C299454DD1D4}"/>
    <cellStyle name="Normal 8 2" xfId="1014" xr:uid="{1FEF2B74-1730-46B8-8320-B23DD9F372F4}"/>
    <cellStyle name="Normal 8 2 2" xfId="1015" xr:uid="{29DFB7F7-3457-4FF1-99F3-E0D5614EE7CE}"/>
    <cellStyle name="Normal 8 3" xfId="1016" xr:uid="{D4DCBC6D-C7C4-4129-8378-2CC0837B4769}"/>
    <cellStyle name="Normal 8 4" xfId="1017" xr:uid="{40419C17-F1DE-4E87-BF3E-B6BD9C154B9B}"/>
    <cellStyle name="Normal 8 5" xfId="1018" xr:uid="{5C16309E-D363-4852-8E8D-DB738F88E737}"/>
    <cellStyle name="Normal 8 6" xfId="1019" xr:uid="{8CD378ED-9567-42B4-B19F-F780DBC79EB1}"/>
    <cellStyle name="Normal 9" xfId="1020" xr:uid="{47543632-D9B3-4419-8D92-2425D0AB0900}"/>
    <cellStyle name="Normal 9 2" xfId="1021" xr:uid="{0CEFFB6C-ED44-4A45-B58C-38D851AB8BC5}"/>
    <cellStyle name="Normal 9 3" xfId="1022" xr:uid="{A21C7248-5BCB-4C01-902E-5FDD2C289005}"/>
    <cellStyle name="Normal 9 4" xfId="1023" xr:uid="{71E6617B-81FB-4FA7-A64C-8549F44E6ACF}"/>
    <cellStyle name="Normal_4 e 5 - Liquidez e Captações (2012)" xfId="1024" xr:uid="{096E4E5B-9FB8-444B-ADEA-9EC056682994}"/>
    <cellStyle name="Normal_BP" xfId="1025" xr:uid="{0DECCEDE-9BAB-4CDA-BAB4-20F96D82C87F}"/>
    <cellStyle name="Normal_Cart. Créd. por NR" xfId="1026" xr:uid="{54CED53E-FB4D-48EF-B10F-B88A9352B91F}"/>
    <cellStyle name="Normal_CompAtivos" xfId="1027" xr:uid="{084BBD98-00C8-4EE3-BA9E-1D8E33630CE3}"/>
    <cellStyle name="normal_Demonstração Resultado Junho2004_Publicação_1" xfId="1028" xr:uid="{0E59FFE6-3F74-4F1F-A3B0-316801AE9BEB}"/>
    <cellStyle name="normal_Demonstração Resultado Junho2004_Publicação_1 2" xfId="1029" xr:uid="{BBB4F505-CDB1-4511-ACB6-9FD4F66C06A9}"/>
    <cellStyle name="Normal_DRE-Realocada" xfId="1030" xr:uid="{A2FCA762-44FD-4F2B-AB1C-E3A872C1461F}"/>
    <cellStyle name="Normal_Novos Indicadores - SH" xfId="1031" xr:uid="{EA9E1B2C-CAA0-42AC-8E35-B5B5AEA42674}"/>
    <cellStyle name="Normal_Plan2" xfId="1032" xr:uid="{AEAF6B17-C5CA-460D-A195-B2066641FC14}"/>
    <cellStyle name="Normal_Tabelas_Capítulo 5" xfId="1033" xr:uid="{A60D54DA-1805-4268-9436-1AF846E87DDB}"/>
    <cellStyle name="Nota 2" xfId="1034" xr:uid="{95D765B1-0CE1-4ED1-A4EE-F16341351D47}"/>
    <cellStyle name="Nota 2 2" xfId="1035" xr:uid="{0C698C06-C90D-4BB1-96B8-2EF32373517B}"/>
    <cellStyle name="Nota 2 3" xfId="1036" xr:uid="{F6CD5974-3753-48C8-9938-B2636D9D7034}"/>
    <cellStyle name="Nota 2 4" xfId="1037" xr:uid="{005CFD74-B9CF-44FB-A13E-DB2033580676}"/>
    <cellStyle name="Nota 2 5" xfId="1038" xr:uid="{DB432FF5-674B-4091-9540-DF7E7DA41288}"/>
    <cellStyle name="Nota 3" xfId="1039" xr:uid="{3BC19BA0-81BB-45C9-B9F5-F6B55F42EA5B}"/>
    <cellStyle name="Nota 3 2" xfId="1040" xr:uid="{91EF15FD-928C-4BA8-BBB9-FD5ED1E0F380}"/>
    <cellStyle name="Nota 3 3" xfId="1041" xr:uid="{D28B017F-B1BB-416E-A0FA-6DDE4300AE4C}"/>
    <cellStyle name="Nota 4" xfId="1042" xr:uid="{90E4E10A-0792-4D2E-9501-C27D460247CC}"/>
    <cellStyle name="Nota 5" xfId="1043" xr:uid="{7D4026D3-0842-4156-963F-4116249AA7E1}"/>
    <cellStyle name="Notas" xfId="1044" xr:uid="{4BD59744-3A8E-47ED-9683-D9FAA1B2E7E3}"/>
    <cellStyle name="Note" xfId="1045" xr:uid="{DD06BDE6-EE7F-445E-B61C-5182E741F23A}"/>
    <cellStyle name="Note 2" xfId="1046" xr:uid="{4AB8C2AF-8784-4D7B-B7C1-B3285AE4D358}"/>
    <cellStyle name="Note 3" xfId="1047" xr:uid="{4113B888-AF80-4D05-B95D-0EEF7A1542E5}"/>
    <cellStyle name="Note 4" xfId="1048" xr:uid="{71737B76-BB85-4010-964F-21418F9F3F6E}"/>
    <cellStyle name="Note 5" xfId="1049" xr:uid="{7E6AD852-3696-42A5-8B2D-3C663C24A536}"/>
    <cellStyle name="Output" xfId="1050" xr:uid="{BF038A39-2BA2-45A8-B959-C90F189FECE3}"/>
    <cellStyle name="Output 2" xfId="1051" xr:uid="{C7584B4E-1A00-47E8-830D-E48DD127446F}"/>
    <cellStyle name="Output 3" xfId="1052" xr:uid="{E00C8195-B397-4290-B915-550880DDDBC8}"/>
    <cellStyle name="Output 4" xfId="1053" xr:uid="{BBB44513-1D3E-4D47-BC03-49622B413DA3}"/>
    <cellStyle name="Output 5" xfId="1054" xr:uid="{AF3342C8-43AF-4517-967E-07C3C9D20A71}"/>
    <cellStyle name="Page Number" xfId="1055" xr:uid="{295E8A22-9641-43CC-AD8A-01C4352046D4}"/>
    <cellStyle name="PAULO" xfId="1056" xr:uid="{F70D2086-07C4-47D4-95FE-E763C3349C44}"/>
    <cellStyle name="Percent [0]" xfId="1057" xr:uid="{108E8A8B-5174-49A3-9F93-48EBA1A31FB2}"/>
    <cellStyle name="Percent [00]" xfId="1058" xr:uid="{5D7C1112-04B5-4D71-A3C1-05890969AE3F}"/>
    <cellStyle name="Percent [00] 2" xfId="1059" xr:uid="{A47886F4-77C2-42ED-8DDE-FAD59BA22E1A}"/>
    <cellStyle name="Percent [2]" xfId="1060" xr:uid="{6BE2A029-0DB7-45BD-A69D-9F4A35E2B782}"/>
    <cellStyle name="Percent 2" xfId="1061" xr:uid="{9D069F54-4C2D-498D-A43F-0A9BA6C6B74A}"/>
    <cellStyle name="Percent 2 2" xfId="1062" xr:uid="{1D3D5AAF-6371-4425-976F-B7D3A0306AE1}"/>
    <cellStyle name="Percent 2 3" xfId="1063" xr:uid="{679B227A-928F-427F-945F-B77BAFFDD9B0}"/>
    <cellStyle name="Percent 2 4" xfId="1064" xr:uid="{B6FA95FB-C170-4F4C-BC8A-EF1995C6FE16}"/>
    <cellStyle name="Percent 2 5" xfId="1065" xr:uid="{085379CC-BD65-41FB-8EB0-73F3AF8A283E}"/>
    <cellStyle name="Percent 2 6" xfId="1066" xr:uid="{A5783FD3-B953-4D62-B9C8-76B2EAB0BED8}"/>
    <cellStyle name="Percent 3" xfId="1067" xr:uid="{6E299E6E-11CD-4564-900C-005A9D375FD2}"/>
    <cellStyle name="Percent 4" xfId="1068" xr:uid="{3D751A42-5DDB-424C-808F-966DAB0A48EB}"/>
    <cellStyle name="Percent 5" xfId="1069" xr:uid="{58BBEF0E-CF9F-46AB-8D7B-279DFA42C638}"/>
    <cellStyle name="Percent_Acc. dil assumptions" xfId="1070" xr:uid="{975DEE20-0307-4FA3-AEF7-7A83575906F3}"/>
    <cellStyle name="Percentual" xfId="1071" xr:uid="{549568CD-7EDE-4F30-9BA3-C51F79EE408F}"/>
    <cellStyle name="Percentual 2" xfId="1072" xr:uid="{751C41C1-3525-45FF-B945-A8D0C25D48ED}"/>
    <cellStyle name="Ponto" xfId="1073" xr:uid="{1EDCCC68-3C15-4F0C-9BE3-304CDD60D587}"/>
    <cellStyle name="Ponto 2" xfId="1074" xr:uid="{40E74C80-DB34-44E4-A4F2-5C68F1435EAF}"/>
    <cellStyle name="Porcentagem" xfId="1075" builtinId="5"/>
    <cellStyle name="Porcentagem 10" xfId="1076" xr:uid="{204E5AF2-D0EE-4F9E-A288-59FEE3E45529}"/>
    <cellStyle name="Porcentagem 10 10" xfId="1077" xr:uid="{4CE328D8-FEF9-4334-820A-AECB4E18973E}"/>
    <cellStyle name="Porcentagem 10 2" xfId="1078" xr:uid="{58B73D19-6D2E-427E-9671-13036456F5B7}"/>
    <cellStyle name="Porcentagem 11" xfId="1079" xr:uid="{0F262A87-8DEE-40C1-ACE8-69B90DB73FC2}"/>
    <cellStyle name="Porcentagem 12" xfId="1080" xr:uid="{B314E657-5367-4849-BF92-F9829DCCD6B3}"/>
    <cellStyle name="Porcentagem 12 2" xfId="1081" xr:uid="{095FE0EE-28FA-4FA2-A65C-848FF84F9DB2}"/>
    <cellStyle name="Porcentagem 13" xfId="1082" xr:uid="{5E133D49-B0C7-4554-9A3B-429FCFCE3B3A}"/>
    <cellStyle name="Porcentagem 14" xfId="1083" xr:uid="{8C8DFB67-23C4-4F0A-8C21-7B5B5881F0D5}"/>
    <cellStyle name="Porcentagem 14 2" xfId="1084" xr:uid="{570A15C1-B028-4CC8-B3B1-0A79E771D2A1}"/>
    <cellStyle name="Porcentagem 15" xfId="1085" xr:uid="{705F5907-514B-4C22-9A8F-E3EFF6089D4E}"/>
    <cellStyle name="Porcentagem 18" xfId="1086" xr:uid="{A7E87657-344A-4738-B3A8-7DD4828D156C}"/>
    <cellStyle name="Porcentagem 2" xfId="1087" xr:uid="{882F2CD5-0BA2-4D22-A3EB-2C00B59B167C}"/>
    <cellStyle name="Porcentagem 2 2" xfId="1088" xr:uid="{2D1DCB73-871A-40B3-ACBF-E79EB3663A9F}"/>
    <cellStyle name="Porcentagem 2 2 2" xfId="1089" xr:uid="{511E9FD9-CA72-4BBB-9E19-A530C97968CC}"/>
    <cellStyle name="Porcentagem 2 2 2 2" xfId="1090" xr:uid="{C76E9FD0-41E1-4487-9155-F512CC93878A}"/>
    <cellStyle name="Porcentagem 2 2 2 3" xfId="1091" xr:uid="{4259C2F7-EB06-4B20-A2D3-F695F4276FCF}"/>
    <cellStyle name="Porcentagem 2 2 2 4" xfId="1092" xr:uid="{E889FDC4-FE90-4B5C-A075-D89EF83A0136}"/>
    <cellStyle name="Porcentagem 2 2 3" xfId="1093" xr:uid="{C7825EE8-289A-4BEB-822F-C17C7E829ECE}"/>
    <cellStyle name="Porcentagem 2 2 4" xfId="1094" xr:uid="{A6CBE86F-0888-4E8F-A9E7-D5FC35D50212}"/>
    <cellStyle name="Porcentagem 2 3" xfId="1095" xr:uid="{4BCB52AB-68E6-42EC-B690-CD99E3CBAB1F}"/>
    <cellStyle name="Porcentagem 2 4" xfId="1096" xr:uid="{04DDDB87-2D79-44CE-8E10-C5D77FD0DC2C}"/>
    <cellStyle name="Porcentagem 2 4 2" xfId="1097" xr:uid="{4ED27BD6-8C33-4969-A4F6-A1E626AF1EAD}"/>
    <cellStyle name="Porcentagem 2 5" xfId="1098" xr:uid="{6F190F3C-B29B-46D7-82D8-B7AA48E57D1E}"/>
    <cellStyle name="Porcentagem 2 6" xfId="1099" xr:uid="{49C1B25D-8A39-4720-B52D-7A759B93DCD5}"/>
    <cellStyle name="Porcentagem 3" xfId="1100" xr:uid="{F028226F-9958-4A6E-947B-9B4D702EF722}"/>
    <cellStyle name="Porcentagem 3 2" xfId="1101" xr:uid="{5F15B63B-B0FC-49BD-9DA5-6BEEE9E0679C}"/>
    <cellStyle name="Porcentagem 3 2 10" xfId="1102" xr:uid="{DD9F0E63-952B-40A4-9C6A-03096194A2B4}"/>
    <cellStyle name="Porcentagem 3 2 2" xfId="1103" xr:uid="{FE75DC92-5BDF-46FF-9817-C6BC9D651096}"/>
    <cellStyle name="Porcentagem 3 2 2 2" xfId="1104" xr:uid="{DFD1E3C8-1AC9-4D9E-AE8C-51F570DE2DF5}"/>
    <cellStyle name="Porcentagem 3 2 2 2 2" xfId="1105" xr:uid="{8F71D5B6-B7B2-4EC1-B733-E577881596C1}"/>
    <cellStyle name="Porcentagem 3 2 2 2 2 2" xfId="1106" xr:uid="{C47E0BC2-B192-404C-918A-E05B2A246949}"/>
    <cellStyle name="Porcentagem 3 2 2 2 2 2 2" xfId="1107" xr:uid="{015C1E6F-905E-4F0A-97A9-35701A1C1745}"/>
    <cellStyle name="Porcentagem 3 2 2 2 2 3" xfId="1108" xr:uid="{9315DDF3-F840-4E00-AD02-BF90B20EED4C}"/>
    <cellStyle name="Porcentagem 3 2 2 2 3" xfId="1109" xr:uid="{A72BE5DC-26DB-483C-A000-4BEFEF2E4562}"/>
    <cellStyle name="Porcentagem 3 2 2 2 3 2" xfId="1110" xr:uid="{D34A45F1-A71B-401D-992E-5D6EA2F2AA38}"/>
    <cellStyle name="Porcentagem 3 2 2 3" xfId="1111" xr:uid="{57E4827C-0B71-45D6-9586-F1180EFD6DF5}"/>
    <cellStyle name="Porcentagem 3 2 2 3 2" xfId="1112" xr:uid="{30C758FB-415A-4515-B9FD-C90E6AEF49A4}"/>
    <cellStyle name="Porcentagem 3 2 2 3 2 2" xfId="1113" xr:uid="{65098D58-5CB9-4CC7-B62D-C662F2B8D886}"/>
    <cellStyle name="Porcentagem 3 2 2 3 2 2 2" xfId="1114" xr:uid="{A3BC23FE-6F98-40C8-9798-E07AB315D5FE}"/>
    <cellStyle name="Porcentagem 3 2 2 3 2 3" xfId="1115" xr:uid="{45158C1A-BDE8-42B8-979D-EFC054ED2334}"/>
    <cellStyle name="Porcentagem 3 2 2 3 3" xfId="1116" xr:uid="{97CAFFCD-1D0A-42A9-8CD9-87FE395FAC47}"/>
    <cellStyle name="Porcentagem 3 2 2 3 3 2" xfId="1117" xr:uid="{CAF7B36E-45EA-4416-B9F3-355D23DFE1EE}"/>
    <cellStyle name="Porcentagem 3 2 2 4" xfId="1118" xr:uid="{5311F18B-52E8-47C8-913A-763A5135FD8D}"/>
    <cellStyle name="Porcentagem 3 2 2 4 2" xfId="1119" xr:uid="{801CAC83-99BB-4C44-A28F-D4B2CF8504E2}"/>
    <cellStyle name="Porcentagem 3 2 2 4 3" xfId="1120" xr:uid="{75A13B5D-5253-49AC-B833-1F0AE14EA706}"/>
    <cellStyle name="Porcentagem 3 2 2 4 3 2" xfId="1121" xr:uid="{F43A3CAF-6A0A-4C9C-A114-60D0ADC31181}"/>
    <cellStyle name="Porcentagem 3 2 2 5" xfId="1122" xr:uid="{BBB3B5BE-54A2-4D68-8F13-8D1F4C159478}"/>
    <cellStyle name="Porcentagem 3 2 2 5 2" xfId="1123" xr:uid="{7F31F946-FD98-427F-934B-57692AC24656}"/>
    <cellStyle name="Porcentagem 3 2 2 5 2 2" xfId="1124" xr:uid="{148A9C97-0CF7-4B51-9021-E0C07FC00B1C}"/>
    <cellStyle name="Porcentagem 3 2 2 5 3" xfId="1125" xr:uid="{67132E41-B7E9-4281-9CD7-F2F5F27F74D0}"/>
    <cellStyle name="Porcentagem 3 2 2 6" xfId="1126" xr:uid="{1431327C-FC9A-417D-8F3D-659890BC10C8}"/>
    <cellStyle name="Porcentagem 3 2 2 6 2" xfId="1127" xr:uid="{CBE17C1F-F5C3-4535-AE3B-B61C807A62B2}"/>
    <cellStyle name="Porcentagem 3 2 3" xfId="1128" xr:uid="{BA045AC0-B5F1-4D19-894E-061D3C7B8926}"/>
    <cellStyle name="Porcentagem 3 2 3 2" xfId="1129" xr:uid="{A72FB45F-7D5B-4C7C-B195-FD6C9FD5A610}"/>
    <cellStyle name="Porcentagem 3 2 3 2 2" xfId="1130" xr:uid="{15B84FF0-3234-48B1-B14C-9258F8F14863}"/>
    <cellStyle name="Porcentagem 3 2 3 2 3" xfId="1131" xr:uid="{D91393AC-B629-4ACD-8845-8ABFE41AC518}"/>
    <cellStyle name="Porcentagem 3 2 3 2 3 2" xfId="1132" xr:uid="{0B24C343-990A-4EA4-B911-FEE5B5D77973}"/>
    <cellStyle name="Porcentagem 3 2 3 3" xfId="1133" xr:uid="{384D71FC-78DF-4556-B91F-EE3E9E63F60F}"/>
    <cellStyle name="Porcentagem 3 2 3 3 2" xfId="1134" xr:uid="{88DAAB64-0431-467C-9409-2FAF115FF066}"/>
    <cellStyle name="Porcentagem 3 2 3 3 3" xfId="1135" xr:uid="{D877D1F0-2E1D-4F9D-B01A-BEF52D0CF121}"/>
    <cellStyle name="Porcentagem 3 2 3 3 3 2" xfId="1136" xr:uid="{DFB34614-8840-44C7-B8F2-E3F19FFD5B25}"/>
    <cellStyle name="Porcentagem 3 2 3 4" xfId="1137" xr:uid="{A1F77C35-9BDB-4D1A-9BC0-C9EA81DC00C2}"/>
    <cellStyle name="Porcentagem 3 2 3 4 2" xfId="1138" xr:uid="{625370B3-F22F-4933-A8C1-ABAFB86F8256}"/>
    <cellStyle name="Porcentagem 3 2 3 4 3" xfId="1139" xr:uid="{3E337414-2585-4F21-8682-B33057858BB8}"/>
    <cellStyle name="Porcentagem 3 2 3 4 3 2" xfId="1140" xr:uid="{7F0FE1A6-4BDB-405C-B605-293F2AC8BD8B}"/>
    <cellStyle name="Porcentagem 3 2 3 5" xfId="1141" xr:uid="{BA94223F-576A-41F0-8E99-2D8D52CF8594}"/>
    <cellStyle name="Porcentagem 3 2 3 5 2" xfId="1142" xr:uid="{D57E4BA9-3BE1-4598-8EB5-CC61CD990F51}"/>
    <cellStyle name="Porcentagem 3 2 3 5 2 2" xfId="1143" xr:uid="{8412F4A1-B736-4F4E-A13D-DB892B2D5A58}"/>
    <cellStyle name="Porcentagem 3 2 3 5 3" xfId="1144" xr:uid="{53857300-76A4-4C72-8257-8F4A560572D3}"/>
    <cellStyle name="Porcentagem 3 2 3 6" xfId="1145" xr:uid="{C8BDD9C1-70C4-4F1C-B99B-7FD6C9CCD77F}"/>
    <cellStyle name="Porcentagem 3 2 3 6 2" xfId="1146" xr:uid="{B2C6BF5D-34F3-4B9A-A612-7DAAC7991CEE}"/>
    <cellStyle name="Porcentagem 3 2 4" xfId="1147" xr:uid="{0C7B19D0-9D91-4514-9B35-9D79A78161B8}"/>
    <cellStyle name="Porcentagem 3 2 4 2" xfId="1148" xr:uid="{DB3E0F63-5A56-4CCE-9148-1FA27ED2654A}"/>
    <cellStyle name="Porcentagem 3 2 4 2 2" xfId="1149" xr:uid="{4DA18D2E-77DD-44A4-BA9B-8E7FB3236F4C}"/>
    <cellStyle name="Porcentagem 3 2 4 2 2 2" xfId="1150" xr:uid="{32188455-F8C0-4D69-BFE2-1F992E06AB81}"/>
    <cellStyle name="Porcentagem 3 2 4 2 3" xfId="1151" xr:uid="{6340F6BC-3A37-4A1E-A89B-E0CE218714BE}"/>
    <cellStyle name="Porcentagem 3 2 4 3" xfId="1152" xr:uid="{120BFB9F-8FE0-48F1-9C36-548683353182}"/>
    <cellStyle name="Porcentagem 3 2 4 3 2" xfId="1153" xr:uid="{131A9AD1-64A8-40BF-83B1-B4FC967E54A7}"/>
    <cellStyle name="Porcentagem 3 2 5" xfId="1154" xr:uid="{7CFBB43D-2D36-4C10-851E-1808D89DCE42}"/>
    <cellStyle name="Porcentagem 3 2 5 2" xfId="1155" xr:uid="{7DFD2BF3-914B-44B1-8471-44CE808E5F21}"/>
    <cellStyle name="Porcentagem 3 2 5 2 2" xfId="1156" xr:uid="{58B840D1-0E41-4FBE-8109-307A0F91A7C0}"/>
    <cellStyle name="Porcentagem 3 2 5 3" xfId="1157" xr:uid="{D349AE55-59FF-4B67-AD41-56950FD0031F}"/>
    <cellStyle name="Porcentagem 3 2 5 3 2" xfId="1158" xr:uid="{C7F46717-EB91-40F0-BB46-5020485EB5A6}"/>
    <cellStyle name="Porcentagem 3 2 5 4" xfId="1159" xr:uid="{3163FDC3-CB62-4044-B2AF-047BD2636B57}"/>
    <cellStyle name="Porcentagem 3 2 6" xfId="1160" xr:uid="{AFE74226-9BCC-440E-9A9A-31474603D52F}"/>
    <cellStyle name="Porcentagem 3 2 6 2" xfId="1161" xr:uid="{50512715-F01C-49E3-818C-3D6E2D275B26}"/>
    <cellStyle name="Porcentagem 3 2 6 2 2" xfId="1162" xr:uid="{76CD9AC4-F8AE-4568-8E61-90A296398C2B}"/>
    <cellStyle name="Porcentagem 3 2 6 3" xfId="1163" xr:uid="{205000AC-E475-4B31-B00F-594F439E27A4}"/>
    <cellStyle name="Porcentagem 3 2 6 3 2" xfId="1164" xr:uid="{8E842A6B-545A-4EBD-B720-56B162797359}"/>
    <cellStyle name="Porcentagem 3 2 6 4" xfId="1165" xr:uid="{E08DED01-FDA4-4389-8D6A-51D992EC3351}"/>
    <cellStyle name="Porcentagem 3 2 7" xfId="1166" xr:uid="{B1DB707D-8A42-4AF0-8250-1EB288A656CE}"/>
    <cellStyle name="Porcentagem 3 2 7 2" xfId="1167" xr:uid="{BC2C5052-40E9-4A15-BB6F-038A173CEA7F}"/>
    <cellStyle name="Porcentagem 3 2 7 2 2" xfId="1168" xr:uid="{746DC158-F845-43EB-A08D-3F72FE9BBAAC}"/>
    <cellStyle name="Porcentagem 3 2 7 3" xfId="1169" xr:uid="{5D434608-F7F6-47F6-B8E5-2CB009BF6E72}"/>
    <cellStyle name="Porcentagem 3 2 8" xfId="1170" xr:uid="{B199966C-C00E-4455-ACAD-4372F8DE8AE0}"/>
    <cellStyle name="Porcentagem 3 2 8 2" xfId="1171" xr:uid="{25079B53-419B-46CF-BBC0-E7F9E65F9CD2}"/>
    <cellStyle name="Porcentagem 3 2 9" xfId="1172" xr:uid="{62718460-CA39-4AE7-9C02-0940DC900602}"/>
    <cellStyle name="Porcentagem 3 3" xfId="1173" xr:uid="{3C5A53C0-34F9-449F-8A30-2E2413FDC2A6}"/>
    <cellStyle name="Porcentagem 3 3 2" xfId="1174" xr:uid="{060F2BA1-50C3-4F61-9FCB-671C180C5434}"/>
    <cellStyle name="Porcentagem 3 3 2 2" xfId="1175" xr:uid="{02B9E5E2-DF48-4FEE-97F2-493FCE55FC5C}"/>
    <cellStyle name="Porcentagem 3 3 2 3" xfId="1176" xr:uid="{DB1D94EB-5D30-409D-B281-307722131A97}"/>
    <cellStyle name="Porcentagem 3 3 2 3 2" xfId="1177" xr:uid="{B4E645A7-C00B-47F0-AF67-E19ADC39D32B}"/>
    <cellStyle name="Porcentagem 3 3 3" xfId="1178" xr:uid="{EFF8ADB8-0DD1-4D98-ACCB-42CD33B37605}"/>
    <cellStyle name="Porcentagem 3 3 3 2" xfId="1179" xr:uid="{6C300B22-5714-4C58-843D-CE889693A326}"/>
    <cellStyle name="Porcentagem 3 3 3 3" xfId="1180" xr:uid="{C6490E0E-7C08-4F9F-AEEB-4E1C0206D666}"/>
    <cellStyle name="Porcentagem 3 3 3 3 2" xfId="1181" xr:uid="{AD00DC57-7963-41C5-A0AC-613F0DD482A3}"/>
    <cellStyle name="Porcentagem 3 3 4" xfId="1182" xr:uid="{0D1F9BBE-0E81-4D1F-9BA1-196CFFFECC0F}"/>
    <cellStyle name="Porcentagem 3 3 4 2" xfId="1183" xr:uid="{C36C62EC-7B1D-4D42-9298-4D67651ACF12}"/>
    <cellStyle name="Porcentagem 3 3 4 3" xfId="1184" xr:uid="{57183F25-8A49-4B9F-A525-D2EB4C40CFCA}"/>
    <cellStyle name="Porcentagem 3 3 4 3 2" xfId="1185" xr:uid="{2491080C-0B52-42A6-B911-19AA89C48E51}"/>
    <cellStyle name="Porcentagem 3 3 5" xfId="1186" xr:uid="{BCE8D460-242A-4267-8CDD-A341D56EBA97}"/>
    <cellStyle name="Porcentagem 3 3 5 2" xfId="1187" xr:uid="{C238BE05-43A2-4A45-AE6A-D130128C2845}"/>
    <cellStyle name="Porcentagem 3 3 5 2 2" xfId="1188" xr:uid="{137D194E-91DC-482C-A91D-F2BE9A79A64A}"/>
    <cellStyle name="Porcentagem 3 3 5 3" xfId="1189" xr:uid="{8653C933-9EB8-453E-9BB3-D98D823388D5}"/>
    <cellStyle name="Porcentagem 3 3 6" xfId="1190" xr:uid="{DD571861-E046-4602-99F3-0B9C97A0C997}"/>
    <cellStyle name="Porcentagem 3 3 6 2" xfId="1191" xr:uid="{5D408236-32D8-47D4-A586-A1F425F3AFF4}"/>
    <cellStyle name="Porcentagem 3 3 7" xfId="1192" xr:uid="{FA3E1877-4E15-4EE9-B660-B1B08F67C50D}"/>
    <cellStyle name="Porcentagem 3 4" xfId="1193" xr:uid="{C7BC7424-1C76-4EB9-ADDE-D35D1AF839F2}"/>
    <cellStyle name="Porcentagem 3 4 2" xfId="1194" xr:uid="{9669BF15-B97A-4BA8-8B9E-0E3F761A10E2}"/>
    <cellStyle name="Porcentagem 3 4 2 2" xfId="1195" xr:uid="{5FCDDE69-DC83-421E-960F-6A56046DC4E5}"/>
    <cellStyle name="Porcentagem 3 4 2 3" xfId="1196" xr:uid="{8DF18B23-2DD0-4E2B-A495-BF7164768312}"/>
    <cellStyle name="Porcentagem 3 4 2 3 2" xfId="1197" xr:uid="{DDC056D2-D760-4943-B57D-9DC43103186A}"/>
    <cellStyle name="Porcentagem 3 4 3" xfId="1198" xr:uid="{AD487238-AFAE-4D7A-8D4B-7D5513A000FA}"/>
    <cellStyle name="Porcentagem 3 4 3 2" xfId="1199" xr:uid="{BCC2624D-FAB7-4533-922A-C082AB419945}"/>
    <cellStyle name="Porcentagem 3 4 3 3" xfId="1200" xr:uid="{AEFCEDAE-8723-4479-A021-ADB844C13C8D}"/>
    <cellStyle name="Porcentagem 3 4 3 3 2" xfId="1201" xr:uid="{1F50751F-D30B-4233-B386-45CBDE1CEFF3}"/>
    <cellStyle name="Porcentagem 3 4 4" xfId="1202" xr:uid="{D0B4073C-66F7-48B5-9D42-F5F96B04D5AA}"/>
    <cellStyle name="Porcentagem 3 4 4 2" xfId="1203" xr:uid="{5B54E178-111D-426E-820A-554DC1D95582}"/>
    <cellStyle name="Porcentagem 3 4 4 3" xfId="1204" xr:uid="{31645566-F4D9-4DA1-998F-C5322A52277C}"/>
    <cellStyle name="Porcentagem 3 4 4 3 2" xfId="1205" xr:uid="{870D9636-4A1C-4416-AD77-1518C4AB43A1}"/>
    <cellStyle name="Porcentagem 3 4 5" xfId="1206" xr:uid="{91816E93-379F-4CE7-96A5-9E660668D54F}"/>
    <cellStyle name="Porcentagem 3 4 6" xfId="1207" xr:uid="{98C23892-F547-45F0-B0D0-14DACFCE9688}"/>
    <cellStyle name="Porcentagem 3 4 6 2" xfId="1208" xr:uid="{AF959419-5644-418B-A493-35C4F35EBE1F}"/>
    <cellStyle name="Porcentagem 3 5" xfId="1209" xr:uid="{9F59D260-5CD4-4C5F-A846-C73C660B64A7}"/>
    <cellStyle name="Porcentagem 3 5 2" xfId="1210" xr:uid="{8C11A2BE-309D-410F-A7BF-1C97843DA80C}"/>
    <cellStyle name="Porcentagem 3 5 3" xfId="1211" xr:uid="{374C2388-EAC1-434C-806C-D07BF53D565B}"/>
    <cellStyle name="Porcentagem 3 5 3 2" xfId="1212" xr:uid="{6BB9C63E-CC09-4224-9F33-0BE0D261A034}"/>
    <cellStyle name="Porcentagem 3 6" xfId="1213" xr:uid="{E69CEE20-AB3D-4CDC-83D9-38501E259D07}"/>
    <cellStyle name="Porcentagem 3 6 2" xfId="1214" xr:uid="{CA96AD2A-A733-465E-9AC3-99A31FE851FA}"/>
    <cellStyle name="Porcentagem 3 6 3" xfId="1215" xr:uid="{16793746-2850-4D72-B1C1-29A979975FA7}"/>
    <cellStyle name="Porcentagem 3 6 3 2" xfId="1216" xr:uid="{1F47ED42-CF09-4D15-9F8F-A50A336DFB7A}"/>
    <cellStyle name="Porcentagem 3 7" xfId="1217" xr:uid="{2D0274FC-E841-478D-AC99-08C2D93B9102}"/>
    <cellStyle name="Porcentagem 3 7 2" xfId="1218" xr:uid="{9E227198-4486-4572-8D81-189D6C3558BF}"/>
    <cellStyle name="Porcentagem 3 7 3" xfId="1219" xr:uid="{57E93655-6692-472A-98AE-7821ACFF6885}"/>
    <cellStyle name="Porcentagem 3 7 3 2" xfId="1220" xr:uid="{18972DEF-FE98-4D0D-980B-40F88A0DF9BB}"/>
    <cellStyle name="Porcentagem 3 8" xfId="1221" xr:uid="{9834B482-F3B4-4953-A3E5-A548BF0B084E}"/>
    <cellStyle name="Porcentagem 3 9" xfId="1222" xr:uid="{275CC570-62BF-4CA8-A86B-50DB4E86A6F8}"/>
    <cellStyle name="Porcentagem 3 9 2" xfId="1223" xr:uid="{8D4FA88B-6D62-4D3F-82F3-1EA4DBF65F2D}"/>
    <cellStyle name="Porcentagem 32" xfId="1224" xr:uid="{F26CCC5C-153D-46E5-98ED-83375AF54FC8}"/>
    <cellStyle name="Porcentagem 32 2" xfId="1225" xr:uid="{8E8BC4C6-9282-4AFC-BD7E-B7CD8CC22418}"/>
    <cellStyle name="Porcentagem 4" xfId="1226" xr:uid="{4A00671D-9670-4895-9859-5118EC5165BA}"/>
    <cellStyle name="Porcentagem 4 2" xfId="1227" xr:uid="{79E20F55-2150-4AEB-9ED6-68B70A8BC50B}"/>
    <cellStyle name="Porcentagem 4 3" xfId="1228" xr:uid="{B2E26D5E-06C6-4AA1-9E79-D3E4EF2836F2}"/>
    <cellStyle name="Porcentagem 4 3 2" xfId="1229" xr:uid="{B9E5DBF2-0C65-48D0-81D9-6A439E993EAA}"/>
    <cellStyle name="Porcentagem 4 4" xfId="1230" xr:uid="{2A6327B3-F76D-48BE-93D9-3CBA327E3EBF}"/>
    <cellStyle name="Porcentagem 4 5" xfId="1231" xr:uid="{E8ECAC6B-6D2D-4035-823A-EB5241D21450}"/>
    <cellStyle name="Porcentagem 4 6" xfId="1232" xr:uid="{6D5FB831-A2C8-462A-BE07-95F3636EE183}"/>
    <cellStyle name="Porcentagem 4 6 2" xfId="1233" xr:uid="{E2ABDF9B-1A07-43E0-A52D-70CC3CA3E745}"/>
    <cellStyle name="Porcentagem 5" xfId="1234" xr:uid="{3B76BCC6-F951-434C-AE2D-D5E1E5A737C5}"/>
    <cellStyle name="Porcentagem 5 2" xfId="1235" xr:uid="{3766A1DC-80CD-43AE-AC87-FE36AB48959F}"/>
    <cellStyle name="Porcentagem 5 3" xfId="1236" xr:uid="{92F5087D-5649-4061-A6E6-8FE04ADC61B2}"/>
    <cellStyle name="Porcentagem 6" xfId="1237" xr:uid="{C35E5264-2029-4E6D-86BE-118D838B9767}"/>
    <cellStyle name="Porcentagem 6 2" xfId="1238" xr:uid="{F7EB7E7C-9A1E-4FB4-9217-A37530068469}"/>
    <cellStyle name="Porcentagem 6 2 2" xfId="1239" xr:uid="{DC5F78DB-FCC6-40C6-8BD4-0C33E4806D76}"/>
    <cellStyle name="Porcentagem 6 2 2 2" xfId="1240" xr:uid="{96BE01A1-DEF8-462E-A06F-2481610276E9}"/>
    <cellStyle name="Porcentagem 6 2 2 3" xfId="1241" xr:uid="{31312FFC-E9B3-4250-9B6E-8EDEBB96879A}"/>
    <cellStyle name="Porcentagem 6 2 2 3 2" xfId="1242" xr:uid="{E0597F44-2AE8-4369-B30F-3F5783E4F5DF}"/>
    <cellStyle name="Porcentagem 6 2 3" xfId="1243" xr:uid="{6C30E745-9EA3-458B-915B-0C2FE8E304A3}"/>
    <cellStyle name="Porcentagem 6 2 3 2" xfId="1244" xr:uid="{A6F519A1-B407-4CA1-8525-8777693E1566}"/>
    <cellStyle name="Porcentagem 6 2 3 3" xfId="1245" xr:uid="{6CD5C51C-2DBD-4F35-9E9B-9BF594A6034A}"/>
    <cellStyle name="Porcentagem 6 2 3 3 2" xfId="1246" xr:uid="{A9F8DFBC-2EB8-4E44-9003-AD2594EDDE04}"/>
    <cellStyle name="Porcentagem 6 2 4" xfId="1247" xr:uid="{BCAAAEF8-1DFF-48D3-B2C6-8B4569442325}"/>
    <cellStyle name="Porcentagem 6 2 4 2" xfId="1248" xr:uid="{CB27FD6F-F6FE-4B1A-91F7-109DA802E53B}"/>
    <cellStyle name="Porcentagem 6 2 4 3" xfId="1249" xr:uid="{8A69B1D1-9E6E-4EE3-8458-7A4B01394EC9}"/>
    <cellStyle name="Porcentagem 6 2 4 3 2" xfId="1250" xr:uid="{B98C80E1-9BB7-4932-BED2-423775C02A43}"/>
    <cellStyle name="Porcentagem 6 2 5" xfId="1251" xr:uid="{062A7545-FDC6-4263-90D1-FDACFF688A4B}"/>
    <cellStyle name="Porcentagem 6 2 5 2" xfId="1252" xr:uid="{8F10AB7C-9D48-42B0-9361-5F6CEDDBC507}"/>
    <cellStyle name="Porcentagem 6 2 5 2 2" xfId="1253" xr:uid="{8D4B3C43-CC43-4695-BE7F-F58BE52F5E54}"/>
    <cellStyle name="Porcentagem 6 2 5 3" xfId="1254" xr:uid="{AC088388-A179-4AAB-A5BE-934A23A88097}"/>
    <cellStyle name="Porcentagem 6 2 6" xfId="1255" xr:uid="{900173E1-C9EA-4767-B54D-F009A7F7E52D}"/>
    <cellStyle name="Porcentagem 6 2 6 2" xfId="1256" xr:uid="{93AA3B2E-1378-46ED-9524-21CC2A096929}"/>
    <cellStyle name="Porcentagem 6 2 7" xfId="1257" xr:uid="{A30843FB-F968-46DF-B3A3-8F72D041F2DD}"/>
    <cellStyle name="Porcentagem 6 3" xfId="1258" xr:uid="{7AD9A6AE-F9AC-49E6-BC73-D36FAAAA7657}"/>
    <cellStyle name="Porcentagem 6 3 2" xfId="1259" xr:uid="{DEE6D433-4F3C-4D7F-83A1-C11FFE70EB31}"/>
    <cellStyle name="Porcentagem 6 3 3" xfId="1260" xr:uid="{30A74C98-8D6A-46BB-9A95-3CCFD5D124EC}"/>
    <cellStyle name="Porcentagem 6 3 3 2" xfId="1261" xr:uid="{F7EE77DC-C5B1-4150-8AF6-60558C07039D}"/>
    <cellStyle name="Porcentagem 6 4" xfId="1262" xr:uid="{3C7CD71C-42BA-42F2-9C8B-392C93FC417F}"/>
    <cellStyle name="Porcentagem 6 4 2" xfId="1263" xr:uid="{7A0685F2-800F-447B-AD92-CDB2EA7DB010}"/>
    <cellStyle name="Porcentagem 6 4 3" xfId="1264" xr:uid="{052125FD-4496-49AC-9314-D20E731030DA}"/>
    <cellStyle name="Porcentagem 6 4 3 2" xfId="1265" xr:uid="{2654033D-3619-48A2-8993-B4B260E1DCDE}"/>
    <cellStyle name="Porcentagem 6 5" xfId="1266" xr:uid="{CFC00202-82D2-48C3-A9D7-FD734F534AF2}"/>
    <cellStyle name="Porcentagem 6 5 2" xfId="1267" xr:uid="{D7FC2C3A-DAFD-4DF6-8805-30C689D06AD5}"/>
    <cellStyle name="Porcentagem 6 5 3" xfId="1268" xr:uid="{E685DCB4-D0AA-4A26-9690-6EDF15D0B0F8}"/>
    <cellStyle name="Porcentagem 6 5 3 2" xfId="1269" xr:uid="{994B907F-4B2E-4AA7-ADE0-1173851EF164}"/>
    <cellStyle name="Porcentagem 6 6" xfId="1270" xr:uid="{850BF93B-4DDE-45F9-BD8B-1C148DEF9E0A}"/>
    <cellStyle name="Porcentagem 6 6 2" xfId="1271" xr:uid="{818AE3B4-271C-448A-B8C5-C829515DCBB9}"/>
    <cellStyle name="Porcentagem 6 6 2 2" xfId="1272" xr:uid="{1EA8D057-8EB7-4857-86A3-5240A1E722F4}"/>
    <cellStyle name="Porcentagem 6 6 3" xfId="1273" xr:uid="{38EB7C73-EC6D-4589-BE8B-C87B0F417840}"/>
    <cellStyle name="Porcentagem 6 7" xfId="1274" xr:uid="{BA83849E-B8CE-4051-A01F-6BC42F53CFDE}"/>
    <cellStyle name="Porcentagem 6 7 2" xfId="1275" xr:uid="{E3A1AEFA-42E3-4762-A9B2-71B9FB8F93D2}"/>
    <cellStyle name="Porcentagem 6 8" xfId="1276" xr:uid="{A0CD8CCF-9166-4780-A87C-ED28873782D5}"/>
    <cellStyle name="Porcentagem 7" xfId="1277" xr:uid="{AD0517C9-D5DC-4CD3-99BE-E3A7B5CB0171}"/>
    <cellStyle name="Porcentagem 7 2" xfId="1278" xr:uid="{85B8AC42-D568-439C-8131-12C6FCFB9E26}"/>
    <cellStyle name="Porcentagem 7 2 2" xfId="1279" xr:uid="{1EB08B09-3FA2-4EE7-AD6C-EF504223B98A}"/>
    <cellStyle name="Porcentagem 7 2 2 2" xfId="1280" xr:uid="{9EEFDD0A-A95C-4B59-87CA-D8219FD0042E}"/>
    <cellStyle name="Porcentagem 7 2 3" xfId="1281" xr:uid="{F2BA5814-90B4-4221-B417-5449AF29515F}"/>
    <cellStyle name="Porcentagem 7 3" xfId="1282" xr:uid="{743C6D7C-C6C2-4256-BD62-5FF10C935171}"/>
    <cellStyle name="Porcentagem 7 3 2" xfId="1283" xr:uid="{FBE5AA8C-34E5-4EC6-A3B4-6117E55D75FC}"/>
    <cellStyle name="Porcentagem 7 4" xfId="1284" xr:uid="{BCA7DF4B-C9F4-45D6-9C3F-12DC4DC7717A}"/>
    <cellStyle name="Porcentagem 8" xfId="1285" xr:uid="{8C3B9ED5-8209-4A1D-80B9-B6FC70D3FB74}"/>
    <cellStyle name="Porcentagem 8 2" xfId="1286" xr:uid="{848B8677-43D3-4475-A2D4-1E3B2C0EB77D}"/>
    <cellStyle name="Porcentagem 9" xfId="1287" xr:uid="{FF6D8C2D-EAC4-40B0-BFC2-6CCF13A19CCB}"/>
    <cellStyle name="Porcentaje" xfId="1288" xr:uid="{1A693737-69BB-49E9-B808-581E7FE89AA2}"/>
    <cellStyle name="PrePop Currency (0)" xfId="1289" xr:uid="{080E3ECC-D2FF-44BC-880D-6E42833778AA}"/>
    <cellStyle name="PrePop Currency (2)" xfId="1290" xr:uid="{E0B8B4D7-A427-46A5-A3E3-0CF6230D0C15}"/>
    <cellStyle name="PrePop Currency (2) 2" xfId="1291" xr:uid="{2EC5DBAA-3BF7-45B8-9664-4843F0E2D5BC}"/>
    <cellStyle name="PrePop Units (0)" xfId="1292" xr:uid="{D7617559-4A1A-48FD-93DC-E556101E2EF9}"/>
    <cellStyle name="PrePop Units (1)" xfId="1293" xr:uid="{DFA59B39-4B64-4A58-BC94-026E6D59F768}"/>
    <cellStyle name="PrePop Units (1) 2" xfId="1294" xr:uid="{280120D4-0835-40F2-8539-DC58BDE3CF0D}"/>
    <cellStyle name="PrePop Units (2)" xfId="1295" xr:uid="{5B408EC8-CDF0-4449-84C8-519A394FEF15}"/>
    <cellStyle name="PrePop Units (2) 2" xfId="1296" xr:uid="{ED75B021-43E2-4859-B00D-3BC2240FB67D}"/>
    <cellStyle name="PSChar" xfId="1297" xr:uid="{3D8BA9B8-2CC2-4D0E-8B80-DF465C0B9A95}"/>
    <cellStyle name="PSDate" xfId="1298" xr:uid="{232666FB-F5D4-468E-B12F-6042032480AD}"/>
    <cellStyle name="PSDec" xfId="1299" xr:uid="{3CF036D9-C6AB-4708-8647-625225050C71}"/>
    <cellStyle name="PSHeading" xfId="1300" xr:uid="{B99C7355-86A0-4EAA-B222-F7A740AB0FE0}"/>
    <cellStyle name="PSHeading 2" xfId="1301" xr:uid="{F61950D1-53F1-4344-8EC2-676A4BA2B40A}"/>
    <cellStyle name="PSInt" xfId="1302" xr:uid="{C445DB0A-1EA7-4D21-ADA8-2F824AE88367}"/>
    <cellStyle name="PSSpacer" xfId="1303" xr:uid="{0606021C-EC1F-4182-B2AD-78CA39AD868F}"/>
    <cellStyle name="Ratio" xfId="1304" xr:uid="{EAD2D344-1AF6-4146-8BF9-B8DC9D806776}"/>
    <cellStyle name="Red Text" xfId="1305" xr:uid="{9ECDF998-1B00-425C-953F-EFB3C0C9E618}"/>
    <cellStyle name="RevList" xfId="1306" xr:uid="{C075B17A-449C-4D56-BA95-8C27BFC4595E}"/>
    <cellStyle name="RM" xfId="1307" xr:uid="{C9EBB90B-CB77-465D-8FC4-90E82FF3D8E5}"/>
    <cellStyle name="rodape" xfId="1308" xr:uid="{ED5C1471-E7EE-4050-8AA4-FC67AA6B7E42}"/>
    <cellStyle name="Saída" xfId="1309" builtinId="21" customBuiltin="1"/>
    <cellStyle name="Saída 2" xfId="1310" xr:uid="{2C0317B3-99B0-4CA7-B988-20978C3BA129}"/>
    <cellStyle name="Saída 2 2" xfId="1311" xr:uid="{9E777BDE-F04F-45A0-9DC0-0423E20324CD}"/>
    <cellStyle name="Saída 2 3" xfId="1312" xr:uid="{FDED47E5-F862-4D25-8A37-C4D233899A84}"/>
    <cellStyle name="Saída 3" xfId="1313" xr:uid="{02A100DF-0DDB-41CC-B26E-BBBA592E3B67}"/>
    <cellStyle name="Saída 4" xfId="1314" xr:uid="{21408928-37E3-475D-BFBC-C1AFB581E661}"/>
    <cellStyle name="Salida" xfId="1315" xr:uid="{3A2D2CE0-D86E-4C32-8A09-297D65A1C573}"/>
    <cellStyle name="SelectFormat" xfId="1316" xr:uid="{66D89CE2-716B-4B13-AB7F-47DCB91ABDBD}"/>
    <cellStyle name="Sep. milhar [0]" xfId="1317" xr:uid="{A267B63E-00BA-49D5-8360-CEEF2A8E33B0}"/>
    <cellStyle name="Separador de milhares 10" xfId="1318" xr:uid="{BECE3F0B-DD2B-4A0C-A735-80E0C6891861}"/>
    <cellStyle name="Separador de milhares 10 2" xfId="1319" xr:uid="{FC67C5D0-B3CE-4E93-8B45-D433845CAE64}"/>
    <cellStyle name="Separador de milhares 10 2 2" xfId="1320" xr:uid="{DFECACF6-242E-43D0-9536-768F0A658115}"/>
    <cellStyle name="Separador de milhares 10 3" xfId="1321" xr:uid="{44E4E4DC-5CDC-4240-87BC-F59E2E6FA30B}"/>
    <cellStyle name="Separador de milhares 10 3 10" xfId="1322" xr:uid="{55F2C8EA-51EF-4E2F-9E76-452DBCE05F93}"/>
    <cellStyle name="Separador de milhares 10 3 10 2" xfId="1323" xr:uid="{90761E84-81DE-4904-BA4D-029D4B2ADB1F}"/>
    <cellStyle name="Separador de milhares 10 3 2" xfId="1324" xr:uid="{E71996BF-9159-45F9-986D-FFEB0EBA5593}"/>
    <cellStyle name="Separador de milhares 10 4" xfId="1325" xr:uid="{02B39BA3-698A-4E14-91D0-2930A18EA36D}"/>
    <cellStyle name="Separador de milhares 10 5" xfId="1326" xr:uid="{31851509-3116-490F-8AA3-179D49DC5B9F}"/>
    <cellStyle name="Separador de milhares 11" xfId="1327" xr:uid="{AAE2E021-7E94-4962-986B-E2DFCE739D79}"/>
    <cellStyle name="Separador de milhares 11 2" xfId="1328" xr:uid="{67812282-765B-4543-A8E4-E0EFD9FC901A}"/>
    <cellStyle name="Separador de milhares 11 2 2" xfId="1329" xr:uid="{50E00F9A-BE4A-4672-8C9A-BBE9E38671AD}"/>
    <cellStyle name="Separador de milhares 11 2 3" xfId="1330" xr:uid="{960D7F36-2833-4463-83B3-0DBCD76BA71A}"/>
    <cellStyle name="Separador de milhares 11 2 4" xfId="1331" xr:uid="{12159D8A-7A11-4878-A93E-00807C7DC626}"/>
    <cellStyle name="Separador de milhares 11 2 5" xfId="1332" xr:uid="{901F097C-C0E6-49D6-9CB9-D54761E3926A}"/>
    <cellStyle name="Separador de milhares 11 3" xfId="1333" xr:uid="{43BA4029-DADF-4D64-97F5-A867B5C11781}"/>
    <cellStyle name="Separador de milhares 11 4" xfId="1334" xr:uid="{C463C87C-D17E-4979-BE56-419847E2C836}"/>
    <cellStyle name="Separador de milhares 11 5" xfId="1335" xr:uid="{FD142832-DB68-47C2-83C2-AD11E5A4CA5E}"/>
    <cellStyle name="Separador de milhares 11 6" xfId="1336" xr:uid="{BE6EE7C6-C988-4861-B816-76517E2A3BCC}"/>
    <cellStyle name="Separador de milhares 11 7" xfId="1337" xr:uid="{15B448D9-2B5F-4CA9-A317-0B807A154AE0}"/>
    <cellStyle name="Separador de milhares 12" xfId="1338" xr:uid="{918B09A8-93E8-40AB-B830-52DB09F4C9EE}"/>
    <cellStyle name="Separador de milhares 12 2" xfId="1339" xr:uid="{A5026894-0358-49D5-8428-54657B36C222}"/>
    <cellStyle name="Separador de milhares 13" xfId="1340" xr:uid="{CA8A7076-1675-43F5-B832-D2C8063B55D4}"/>
    <cellStyle name="Separador de milhares 13 2" xfId="1341" xr:uid="{3BFE95A5-88E1-49E3-8FC5-83B214226CE8}"/>
    <cellStyle name="Separador de milhares 13 5" xfId="1342" xr:uid="{9B22C63E-F3C3-4D60-9BA5-865E7F5E8C3B}"/>
    <cellStyle name="Separador de milhares 13 5 2" xfId="1343" xr:uid="{C4B865D9-9883-410C-B74E-F9265A6E1B4A}"/>
    <cellStyle name="Separador de milhares 14" xfId="1344" xr:uid="{969096CC-42C1-42F1-A457-BDA1EA56D478}"/>
    <cellStyle name="Separador de milhares 14 2" xfId="1345" xr:uid="{810467F6-CD53-40B5-BD85-7A4A58923335}"/>
    <cellStyle name="Separador de milhares 15" xfId="1346" xr:uid="{06D4A830-2F85-4A6A-A6B0-50721CE205A0}"/>
    <cellStyle name="Separador de milhares 15 2" xfId="1347" xr:uid="{25FC6C79-E688-4926-8B53-8F7404A77BCB}"/>
    <cellStyle name="Separador de milhares 16" xfId="1348" xr:uid="{108CAD8A-5277-4B77-982A-712354E1C996}"/>
    <cellStyle name="Separador de milhares 16 2" xfId="1349" xr:uid="{08B68902-C6CA-4A1D-A23C-6ACD8BE57FC5}"/>
    <cellStyle name="Separador de milhares 17" xfId="1350" xr:uid="{A244EC03-C397-47CC-94B0-D17AE348A6C0}"/>
    <cellStyle name="Separador de milhares 17 2" xfId="1351" xr:uid="{4D046A55-518B-46B2-8650-5A263EE08919}"/>
    <cellStyle name="Separador de milhares 18" xfId="1352" xr:uid="{C261FAF9-C29B-4FB8-A583-06FF684F0B63}"/>
    <cellStyle name="Separador de milhares 18 2" xfId="1353" xr:uid="{45A5CD44-B320-4B22-892E-8C73FDB85D98}"/>
    <cellStyle name="Separador de milhares 19" xfId="1354" xr:uid="{CDD710B0-86CB-45FD-AC58-4C966FB96CBF}"/>
    <cellStyle name="Separador de milhares 2" xfId="1355" xr:uid="{90889181-721E-49E4-866B-00BB70C8D9E8}"/>
    <cellStyle name="Separador de milhares 2 10" xfId="1356" xr:uid="{1913E426-0A33-477C-8B04-6DD9FFFA3333}"/>
    <cellStyle name="Separador de milhares 2 10 2" xfId="1357" xr:uid="{FFB50C8E-75FD-4E8A-B297-C0EEC839349A}"/>
    <cellStyle name="Separador de milhares 2 10 2 2" xfId="1358" xr:uid="{3553BADD-E618-497B-959B-9BA97FD0CECD}"/>
    <cellStyle name="Separador de milhares 2 10 3" xfId="1359" xr:uid="{5108121F-7C93-4915-955E-884048D8305C}"/>
    <cellStyle name="Separador de milhares 2 11" xfId="1360" xr:uid="{072BAA85-2255-420D-ACB0-9BA949A50A3D}"/>
    <cellStyle name="Separador de milhares 2 11 2" xfId="1361" xr:uid="{B41F67B1-1F9B-4F67-BAA1-ECD8CB628469}"/>
    <cellStyle name="Separador de milhares 2 12" xfId="1362" xr:uid="{0234E320-80FF-415E-A6D0-38268029F60A}"/>
    <cellStyle name="Separador de milhares 2 12 2" xfId="1363" xr:uid="{D396F045-CD79-433B-BECE-1CD76B0D5E71}"/>
    <cellStyle name="Separador de milhares 2 13" xfId="1364" xr:uid="{F12901A5-2A81-4F9D-9877-C42E0EDBD33B}"/>
    <cellStyle name="Separador de milhares 2 13 2" xfId="1365" xr:uid="{432BD66D-DE64-485E-B576-3A3D092578E4}"/>
    <cellStyle name="Separador de milhares 2 14" xfId="1366" xr:uid="{5EA85C49-708C-4B05-9C2E-9AE949B6B7B9}"/>
    <cellStyle name="Separador de milhares 2 14 2" xfId="1367" xr:uid="{278E8E2C-63A8-415A-B5FB-61F0A87FB1CB}"/>
    <cellStyle name="Separador de milhares 2 15" xfId="1368" xr:uid="{0EC506E8-9F6E-4EFC-AD28-64D9C756937B}"/>
    <cellStyle name="Separador de milhares 2 15 2" xfId="1369" xr:uid="{097CC7E9-EBC9-4270-8B71-77CCC8F20DA1}"/>
    <cellStyle name="Separador de milhares 2 16" xfId="1370" xr:uid="{F53819E9-E172-43AD-A49C-465953C280B2}"/>
    <cellStyle name="Separador de milhares 2 16 2" xfId="1371" xr:uid="{04A735F0-6AC4-4D53-8C5B-3861C15829C3}"/>
    <cellStyle name="Separador de milhares 2 16 3" xfId="1372" xr:uid="{77DDC4FC-8478-4AC4-B5C4-F63EA0619484}"/>
    <cellStyle name="Separador de milhares 2 16 3 2" xfId="1373" xr:uid="{FCB5E048-32D5-4895-B975-6A94CFAA2369}"/>
    <cellStyle name="Separador de milhares 2 17" xfId="1374" xr:uid="{460D1A40-AC8F-4AF9-82CE-94720E15F863}"/>
    <cellStyle name="Separador de milhares 2 17 2" xfId="1375" xr:uid="{909F33AC-3ECF-4278-9BF6-2A82630129BD}"/>
    <cellStyle name="Separador de milhares 2 18" xfId="1376" xr:uid="{BB64FA89-9AB3-46A7-A592-B1FAA83B3FDC}"/>
    <cellStyle name="Separador de milhares 2 18 2" xfId="1377" xr:uid="{11D6637F-396E-4910-93DB-AB7630037708}"/>
    <cellStyle name="Separador de milhares 2 19" xfId="1378" xr:uid="{FEB9EACA-8601-468C-9BC3-22BA46644596}"/>
    <cellStyle name="Separador de milhares 2 19 2" xfId="1379" xr:uid="{A51ECC99-2983-47F2-9F8E-E441529D1908}"/>
    <cellStyle name="Separador de milhares 2 2" xfId="1380" xr:uid="{02410A19-2E16-42D7-BBEF-25646E6CBC80}"/>
    <cellStyle name="Separador de milhares 2 2 2" xfId="1381" xr:uid="{09F24421-3606-4F03-9CB3-9B3A1074B3C5}"/>
    <cellStyle name="Separador de milhares 2 2 2 2" xfId="1382" xr:uid="{75D3A5BF-556C-48C4-A748-FB45004DD66D}"/>
    <cellStyle name="Separador de milhares 2 2 3" xfId="1383" xr:uid="{354901C8-4082-4188-995A-3CC23C0A698F}"/>
    <cellStyle name="Separador de milhares 2 2 3 2" xfId="1384" xr:uid="{02B9847E-C5C4-4B76-86D9-9BF1EB26DB6A}"/>
    <cellStyle name="Separador de milhares 2 2 4" xfId="1385" xr:uid="{CA10589E-E8CC-46CE-9B8B-CC9DE1D82099}"/>
    <cellStyle name="Separador de milhares 2 2 5" xfId="1386" xr:uid="{6AFC4EE4-1C85-4279-A0AF-0A15D688D27A}"/>
    <cellStyle name="Separador de milhares 2 20" xfId="1387" xr:uid="{F3A74714-6904-46EF-A716-2F8F3D8C0351}"/>
    <cellStyle name="Separador de milhares 2 20 2" xfId="1388" xr:uid="{C8927A6A-0657-4AA2-9BCA-C54407A705BB}"/>
    <cellStyle name="Separador de milhares 2 21" xfId="1389" xr:uid="{FA897B92-C35D-42C2-B707-8F9B9C90FCBC}"/>
    <cellStyle name="Separador de milhares 2 21 2" xfId="1390" xr:uid="{E3B8B742-68C7-4936-B938-A0DBE0A5CD3D}"/>
    <cellStyle name="Separador de milhares 2 22" xfId="1391" xr:uid="{71CBE423-A2A1-463D-9EE1-C968B101707D}"/>
    <cellStyle name="Separador de milhares 2 22 2" xfId="1392" xr:uid="{D1CC869A-3B01-4CD8-B431-8F28997902DE}"/>
    <cellStyle name="Separador de milhares 2 23" xfId="1393" xr:uid="{2C07C9C9-B3D4-4481-BA76-90BC782441F8}"/>
    <cellStyle name="Separador de milhares 2 23 2" xfId="1394" xr:uid="{62F29773-5BE5-4459-B83F-5758FA37DA10}"/>
    <cellStyle name="Separador de milhares 2 24" xfId="1395" xr:uid="{705ACB1A-1943-4E81-BE6C-486FEF44C81F}"/>
    <cellStyle name="Separador de milhares 2 24 2" xfId="1396" xr:uid="{DC950F3A-9E4E-495A-B81C-9942BCA3E857}"/>
    <cellStyle name="Separador de milhares 2 25" xfId="1397" xr:uid="{8091634B-63C4-43CE-B4B2-312991099DD2}"/>
    <cellStyle name="Separador de milhares 2 25 2" xfId="1398" xr:uid="{70D2400F-A445-4D8E-86AA-145D92ACDA94}"/>
    <cellStyle name="Separador de milhares 2 26" xfId="1399" xr:uid="{D661894D-5A8F-4E2E-9D2E-69E15A9DE83A}"/>
    <cellStyle name="Separador de milhares 2 26 2" xfId="1400" xr:uid="{E0B3A6E0-EDC6-4787-A13F-D59C63EE9181}"/>
    <cellStyle name="Separador de milhares 2 27" xfId="1401" xr:uid="{4892EF0E-7F8A-4B3E-AD33-6B1958DA26AE}"/>
    <cellStyle name="Separador de milhares 2 27 2" xfId="1402" xr:uid="{3DDFF0CE-3691-480D-82A3-42CA061D1AE4}"/>
    <cellStyle name="Separador de milhares 2 28" xfId="1403" xr:uid="{7C0B46E1-2820-4439-A381-D077FA800E25}"/>
    <cellStyle name="Separador de milhares 2 28 2" xfId="1404" xr:uid="{9141BE73-FCF3-4833-88E4-FB3ED278524C}"/>
    <cellStyle name="Separador de milhares 2 29" xfId="1405" xr:uid="{CF8E6573-3A39-4B3F-ACA8-C5F3B7CEA595}"/>
    <cellStyle name="Separador de milhares 2 29 2" xfId="1406" xr:uid="{AA61F3AE-B39C-414D-AB56-C7756FD8AA5A}"/>
    <cellStyle name="Separador de milhares 2 3" xfId="1407" xr:uid="{7B160FB6-C102-438C-8BDD-8C810F15E342}"/>
    <cellStyle name="Separador de milhares 2 3 2" xfId="1408" xr:uid="{BBC2D659-42B8-4153-A329-9E69D1635A9F}"/>
    <cellStyle name="Separador de milhares 2 3 2 2" xfId="1409" xr:uid="{C1855E38-DC2F-4EE2-8477-B786FDBCB48E}"/>
    <cellStyle name="Separador de milhares 2 3 2 2 2" xfId="1410" xr:uid="{A70A66B5-7DB4-4668-8A37-D01100E93C6E}"/>
    <cellStyle name="Separador de milhares 2 3 2 3" xfId="1411" xr:uid="{E197E42C-2553-47FC-9A55-E65EE0C046BF}"/>
    <cellStyle name="Separador de milhares 2 3 2 3 2" xfId="1412" xr:uid="{86AE83EB-541C-4ECE-A133-7DC5903B0357}"/>
    <cellStyle name="Separador de milhares 2 3 2 3 2 2" xfId="1413" xr:uid="{4E1E5F38-8289-446C-AF07-4045CF840713}"/>
    <cellStyle name="Separador de milhares 2 3 2 3 3" xfId="1414" xr:uid="{4D42AE38-B0D6-4D5F-B0FE-8702C5BC7DF5}"/>
    <cellStyle name="Separador de milhares 2 3 2 4" xfId="1415" xr:uid="{DA36A610-8C31-41E6-8757-C3310E1484AB}"/>
    <cellStyle name="Separador de milhares 2 3 3" xfId="1416" xr:uid="{2C030577-B078-4FB0-BFDD-C6A4E66228E1}"/>
    <cellStyle name="Separador de milhares 2 30" xfId="1417" xr:uid="{E173C175-49C5-4E08-A314-8FAC8D3A80B5}"/>
    <cellStyle name="Separador de milhares 2 30 2" xfId="1418" xr:uid="{D5271F76-4C66-4F50-AEBC-1011B2CCCE3A}"/>
    <cellStyle name="Separador de milhares 2 31" xfId="1419" xr:uid="{466C24AC-0FC9-4D37-9270-7402C36E4294}"/>
    <cellStyle name="Separador de milhares 2 31 2" xfId="1420" xr:uid="{B6FC1286-9429-4846-9967-90C7630A0474}"/>
    <cellStyle name="Separador de milhares 2 32" xfId="1421" xr:uid="{7FD40069-1982-411B-B39E-E76D4F8B97F5}"/>
    <cellStyle name="Separador de milhares 2 32 2" xfId="1422" xr:uid="{FB858C14-0D11-4B4A-97A9-24C3E3D1C372}"/>
    <cellStyle name="Separador de milhares 2 33" xfId="1423" xr:uid="{38662239-A3F6-46B5-BA1B-DBF03F30AE3F}"/>
    <cellStyle name="Separador de milhares 2 33 2" xfId="1424" xr:uid="{C3E000F5-EE71-43B9-9F52-B298987428FF}"/>
    <cellStyle name="Separador de milhares 2 34" xfId="1425" xr:uid="{23F29F68-C48E-4F50-8E08-98B90700AE00}"/>
    <cellStyle name="Separador de milhares 2 34 2" xfId="1426" xr:uid="{5B9DE53B-40D2-4181-8667-A371D90073D8}"/>
    <cellStyle name="Separador de milhares 2 35" xfId="1427" xr:uid="{D4E2D0E7-2543-4F0F-B1EA-91242DA3B4E4}"/>
    <cellStyle name="Separador de milhares 2 35 2" xfId="1428" xr:uid="{DE4C930D-C48C-40B2-B902-B31C411F5F45}"/>
    <cellStyle name="Separador de milhares 2 36" xfId="1429" xr:uid="{5D540A8F-0D62-462A-BE90-83B1807852D3}"/>
    <cellStyle name="Separador de milhares 2 36 2" xfId="1430" xr:uid="{B4074D39-56A2-43E0-961A-234A409C04B8}"/>
    <cellStyle name="Separador de milhares 2 37" xfId="1431" xr:uid="{1779ACE4-554D-44BB-810B-518F517DBA9E}"/>
    <cellStyle name="Separador de milhares 2 37 2" xfId="1432" xr:uid="{9BA23990-E1D1-4123-9E57-8BC6A70B8138}"/>
    <cellStyle name="Separador de milhares 2 37 3" xfId="1433" xr:uid="{CDAAC155-0929-45C6-AF7B-F59E5FCCF4D4}"/>
    <cellStyle name="Separador de milhares 2 37 3 2" xfId="1434" xr:uid="{080DE3EE-748B-4D18-BB88-FF409736BF0D}"/>
    <cellStyle name="Separador de milhares 2 38" xfId="1435" xr:uid="{A27D1414-1733-49BF-8CC9-7FFD534DC7FC}"/>
    <cellStyle name="Separador de milhares 2 38 2" xfId="1436" xr:uid="{AA984757-4522-4569-BAC5-421762CAD8B5}"/>
    <cellStyle name="Separador de milhares 2 38 3" xfId="1437" xr:uid="{D20D6436-B094-4DDB-8907-0C95D07217AF}"/>
    <cellStyle name="Separador de milhares 2 38 3 2" xfId="1438" xr:uid="{1A8887C0-B797-4A81-BDC0-B98F9E56FCE2}"/>
    <cellStyle name="Separador de milhares 2 39" xfId="1439" xr:uid="{4C2ACAC5-D129-44FC-89F6-5084684DD56C}"/>
    <cellStyle name="Separador de milhares 2 39 2" xfId="1440" xr:uid="{6785EFAE-BC53-4085-85C1-F9FED0048452}"/>
    <cellStyle name="Separador de milhares 2 39 3" xfId="1441" xr:uid="{F2BBF89F-1B69-430E-8A00-0594D5631399}"/>
    <cellStyle name="Separador de milhares 2 39 3 2" xfId="1442" xr:uid="{F7644A4D-9D9E-45C9-A8E6-0FBFF48452AB}"/>
    <cellStyle name="Separador de milhares 2 4" xfId="1443" xr:uid="{29072276-EB2A-4B67-B2E1-39667F6E0F0B}"/>
    <cellStyle name="Separador de milhares 2 4 2" xfId="1444" xr:uid="{B78979A7-6845-4738-90E2-498E15561C07}"/>
    <cellStyle name="Separador de milhares 2 40" xfId="1445" xr:uid="{D1107E8C-1D0A-446F-BB5C-794379FF26CE}"/>
    <cellStyle name="Separador de milhares 2 41" xfId="1446" xr:uid="{3502FF4C-56DE-42AF-A9AC-B7053D34B261}"/>
    <cellStyle name="Separador de milhares 2 42" xfId="1447" xr:uid="{C8F9F6CC-F4DC-4B08-80F2-DD6D17235661}"/>
    <cellStyle name="Separador de milhares 2 42 2" xfId="1448" xr:uid="{7B96CB60-804F-4C87-8624-3A3820BA96E2}"/>
    <cellStyle name="Separador de milhares 2 42 3" xfId="1449" xr:uid="{99D1B7AE-3C02-45FD-9080-14721CE1B1B1}"/>
    <cellStyle name="Separador de milhares 2 42 3 2" xfId="1450" xr:uid="{8EDDBB97-A6B5-4ADA-96B5-CC904DD4F366}"/>
    <cellStyle name="Separador de milhares 2 43" xfId="1451" xr:uid="{1B770937-3A97-46D9-83B0-88D8BB63D3C9}"/>
    <cellStyle name="Separador de milhares 2 44" xfId="1452" xr:uid="{DB660503-0C13-409B-B78E-E89D54EF5028}"/>
    <cellStyle name="Separador de milhares 2 44 2" xfId="1453" xr:uid="{E54D8FE7-85AE-44B5-B200-9763F3787020}"/>
    <cellStyle name="Separador de milhares 2 44 2 2" xfId="1454" xr:uid="{AD05C468-FEB5-46B6-90C3-51C3CB1A2156}"/>
    <cellStyle name="Separador de milhares 2 44 3" xfId="1455" xr:uid="{DC08480B-3474-4207-BA60-97DCFDF2A346}"/>
    <cellStyle name="Separador de milhares 2 44 3 2" xfId="1456" xr:uid="{FE09AE90-D809-4958-B6F3-159B5E730DB4}"/>
    <cellStyle name="Separador de milhares 2 44 3 2 2" xfId="1457" xr:uid="{BCE90A57-2B49-4D5F-B6A9-26CEA254B317}"/>
    <cellStyle name="Separador de milhares 2 44 3 3" xfId="1458" xr:uid="{D5589BFA-4C33-421A-BBD7-2FA5B74BF16A}"/>
    <cellStyle name="Separador de milhares 2 44 4" xfId="1459" xr:uid="{9BCDCB27-458F-4BBE-8BF5-BA644B191830}"/>
    <cellStyle name="Separador de milhares 2 44 4 2" xfId="1460" xr:uid="{98C2A5AF-DEDF-4C1C-9C90-33F6578EFAB3}"/>
    <cellStyle name="Separador de milhares 2 5" xfId="1461" xr:uid="{0CD428A4-76EB-4C7B-B7D3-25FF822BB5CF}"/>
    <cellStyle name="Separador de milhares 2 5 2" xfId="1462" xr:uid="{C4D419A5-7755-4401-BCFC-6BFC11A0EC0B}"/>
    <cellStyle name="Separador de milhares 2 5 2 2" xfId="1463" xr:uid="{39610A60-E4E5-46BE-9BB6-25C3E3FB0440}"/>
    <cellStyle name="Separador de milhares 2 6" xfId="1464" xr:uid="{1E41C6DD-CE3F-4675-9B39-8B00A30E33D9}"/>
    <cellStyle name="Separador de milhares 2 6 2" xfId="1465" xr:uid="{9717D7E7-4A09-49A6-AD9D-BC5E71FBC8C5}"/>
    <cellStyle name="Separador de milhares 2 7" xfId="1466" xr:uid="{0A96973A-11B9-4D91-9DC0-BB067AC288AB}"/>
    <cellStyle name="Separador de milhares 2 7 2" xfId="1467" xr:uid="{34092D88-F0FC-4F42-8622-54CB1705C15B}"/>
    <cellStyle name="Separador de milhares 2 8" xfId="1468" xr:uid="{07EB267D-CBB0-4E8D-9EC9-8909E8A9DD77}"/>
    <cellStyle name="Separador de milhares 2 8 2" xfId="1469" xr:uid="{68528B18-3D0D-4170-AC8D-F833C63E8B0D}"/>
    <cellStyle name="Separador de milhares 2 9" xfId="1470" xr:uid="{954F9FC5-EEC7-4847-85BE-95302B17AE98}"/>
    <cellStyle name="Separador de milhares 2 9 2" xfId="1471" xr:uid="{56A481BC-B95E-40DD-808C-A645764CFE83}"/>
    <cellStyle name="Separador de milhares 3" xfId="1472" xr:uid="{1E943062-51B2-4BD2-A5C5-F5FB7D2C88BD}"/>
    <cellStyle name="Separador de milhares 3 2" xfId="1473" xr:uid="{D42ADF70-99B6-47B0-953E-F0541F0A7FC8}"/>
    <cellStyle name="Separador de milhares 3 2 2" xfId="1474" xr:uid="{DF76DBC9-8DA2-436F-83A9-9E55309A7613}"/>
    <cellStyle name="Separador de milhares 3 3" xfId="1475" xr:uid="{656DB8B0-51B6-47AF-8DB6-8F5C6D788726}"/>
    <cellStyle name="Separador de milhares 3 4" xfId="1476" xr:uid="{52DC69A9-E3C2-4724-9766-1EAD4DBD1E93}"/>
    <cellStyle name="Separador de milhares 3 5" xfId="1477" xr:uid="{E9E68F06-39F5-4B86-871A-3283D9302690}"/>
    <cellStyle name="Separador de milhares 31" xfId="1478" xr:uid="{C3D9900E-EE12-4007-990B-CFF0AB4043FF}"/>
    <cellStyle name="Separador de milhares 4" xfId="1479" xr:uid="{453401C7-8343-4DF0-81A0-607840CF2BCA}"/>
    <cellStyle name="Separador de milhares 4 10" xfId="1480" xr:uid="{17142745-A27C-40E1-8319-93DC29BEC67B}"/>
    <cellStyle name="Separador de milhares 4 2" xfId="1481" xr:uid="{F1D61ED6-CABE-45DD-AEE2-34BBB5CD733C}"/>
    <cellStyle name="Separador de milhares 4 2 2" xfId="1482" xr:uid="{A4FEAB5D-33BD-4F10-89E2-3B7A97A07B40}"/>
    <cellStyle name="Separador de milhares 4 2 2 2" xfId="1483" xr:uid="{8F111F06-27BB-4784-9135-BB7D6EB3C3B0}"/>
    <cellStyle name="Separador de milhares 4 2 2 2 2" xfId="1484" xr:uid="{FDAB85F5-6FD5-4CC3-B201-6CFE9587C23D}"/>
    <cellStyle name="Separador de milhares 4 2 2 2 3" xfId="1485" xr:uid="{DEF43EB4-2358-4597-A6DD-2AC54032D3E6}"/>
    <cellStyle name="Separador de milhares 4 2 2 2 3 2" xfId="1486" xr:uid="{783FB68D-A756-4AB5-AC2E-EBC0D60701BB}"/>
    <cellStyle name="Separador de milhares 4 2 2 3" xfId="1487" xr:uid="{DBA4C190-0474-46F9-ACB1-623FAA725FE6}"/>
    <cellStyle name="Separador de milhares 4 2 2 3 2" xfId="1488" xr:uid="{B35167C5-3CD1-44FE-A35B-426E43569081}"/>
    <cellStyle name="Separador de milhares 4 2 2 3 3" xfId="1489" xr:uid="{9425CD29-9A98-496F-A0C7-9C7FB9D93587}"/>
    <cellStyle name="Separador de milhares 4 2 2 3 3 2" xfId="1490" xr:uid="{F21C8505-AECD-4FB8-8966-5DEF69D473D4}"/>
    <cellStyle name="Separador de milhares 4 2 2 4" xfId="1491" xr:uid="{1C466519-320E-4452-998C-AFFB94654754}"/>
    <cellStyle name="Separador de milhares 4 2 2 4 2" xfId="1492" xr:uid="{E11C65F9-82F5-4397-B79F-E0C182D006BE}"/>
    <cellStyle name="Separador de milhares 4 2 2 4 3" xfId="1493" xr:uid="{E7893FBD-CAAA-4583-86AC-6525A07B90AD}"/>
    <cellStyle name="Separador de milhares 4 2 2 4 3 2" xfId="1494" xr:uid="{A1727B47-687C-4E2B-8E56-B9C47ED180F8}"/>
    <cellStyle name="Separador de milhares 4 2 2 5" xfId="1495" xr:uid="{F2A5156B-E4EA-4DB8-909B-B2B0004DB515}"/>
    <cellStyle name="Separador de milhares 4 2 2 6" xfId="1496" xr:uid="{15DAB7B3-9B4A-408F-8C77-576B3B032D42}"/>
    <cellStyle name="Separador de milhares 4 2 2 6 2" xfId="1497" xr:uid="{D98B10B6-792F-4294-97DB-4CD8C61CB2E3}"/>
    <cellStyle name="Separador de milhares 4 2 3" xfId="1498" xr:uid="{86EB5E9B-DB10-42E9-BAF7-A2935DE63127}"/>
    <cellStyle name="Separador de milhares 4 2 3 2" xfId="1499" xr:uid="{49C69EEC-948C-4421-B460-50FC360C388C}"/>
    <cellStyle name="Separador de milhares 4 2 3 2 2" xfId="1500" xr:uid="{4BE64988-4AA3-4587-A6C0-89501CAEDC50}"/>
    <cellStyle name="Separador de milhares 4 2 3 2 3" xfId="1501" xr:uid="{78A6164A-8AD5-4B8C-B222-92235E809991}"/>
    <cellStyle name="Separador de milhares 4 2 3 2 3 2" xfId="1502" xr:uid="{27A9AFD3-BAE8-427A-9DB9-F2F9D27E9571}"/>
    <cellStyle name="Separador de milhares 4 2 3 3" xfId="1503" xr:uid="{AFB56CE1-D5D4-40EA-ACFC-24AB7FDD533C}"/>
    <cellStyle name="Separador de milhares 4 2 3 3 2" xfId="1504" xr:uid="{908640E8-6E06-40F6-B32F-C823FA9D8261}"/>
    <cellStyle name="Separador de milhares 4 2 3 3 3" xfId="1505" xr:uid="{95151CD4-FA58-4D82-ACEF-2F360AD7EF85}"/>
    <cellStyle name="Separador de milhares 4 2 3 3 3 2" xfId="1506" xr:uid="{D17BF2CB-8394-4B1D-BE2F-DEC827C66755}"/>
    <cellStyle name="Separador de milhares 4 2 3 4" xfId="1507" xr:uid="{B12530AE-F831-4B30-A33C-7BBE7505DD79}"/>
    <cellStyle name="Separador de milhares 4 2 3 4 2" xfId="1508" xr:uid="{0B6DC47F-CA1A-4396-830E-E93FD9892C45}"/>
    <cellStyle name="Separador de milhares 4 2 3 4 3" xfId="1509" xr:uid="{79C01A1D-3574-4930-971C-C05BEA4F95B2}"/>
    <cellStyle name="Separador de milhares 4 2 3 4 3 2" xfId="1510" xr:uid="{439F3F51-50BB-4134-9DFB-788A0ADAA08A}"/>
    <cellStyle name="Separador de milhares 4 2 3 5" xfId="1511" xr:uid="{1C2D447B-B0E1-40A7-9E26-EC8D59EA6770}"/>
    <cellStyle name="Separador de milhares 4 2 3 6" xfId="1512" xr:uid="{7342E347-4D06-40A7-A8BE-AC686419801C}"/>
    <cellStyle name="Separador de milhares 4 2 3 6 2" xfId="1513" xr:uid="{020D8E3E-C1C3-43CD-90D3-35BF43D4D476}"/>
    <cellStyle name="Separador de milhares 4 2 4" xfId="1514" xr:uid="{9D8BA8CA-CB81-4E41-831F-A3D8781DBEA2}"/>
    <cellStyle name="Separador de milhares 4 2 4 2" xfId="1515" xr:uid="{4278CE1A-2D66-43A1-932D-9DF54E661BA1}"/>
    <cellStyle name="Separador de milhares 4 2 4 3" xfId="1516" xr:uid="{665EE278-1B72-4933-B095-9C0BCCF2D7B4}"/>
    <cellStyle name="Separador de milhares 4 2 4 3 2" xfId="1517" xr:uid="{ED205D93-078A-451C-857C-9F28A792B388}"/>
    <cellStyle name="Separador de milhares 4 2 5" xfId="1518" xr:uid="{6E588E0D-06CD-4A5E-95AD-4A29DC05BBCB}"/>
    <cellStyle name="Separador de milhares 4 2 5 2" xfId="1519" xr:uid="{28376176-D232-44AB-BFD9-E1A7C3BB7FE8}"/>
    <cellStyle name="Separador de milhares 4 2 5 3" xfId="1520" xr:uid="{A83A2D4F-E1A3-4408-A231-590282E53A6A}"/>
    <cellStyle name="Separador de milhares 4 2 5 3 2" xfId="1521" xr:uid="{1E58D41F-2198-4049-98EF-8372969EE8BC}"/>
    <cellStyle name="Separador de milhares 4 2 6" xfId="1522" xr:uid="{E9D7736B-8F2F-4F2D-BD18-65336F3F8225}"/>
    <cellStyle name="Separador de milhares 4 2 6 2" xfId="1523" xr:uid="{3256686C-A3CD-4112-9E6E-DE6BB0E8AFBF}"/>
    <cellStyle name="Separador de milhares 4 2 6 3" xfId="1524" xr:uid="{F4969642-3087-40DA-A7D8-1305BCDFF148}"/>
    <cellStyle name="Separador de milhares 4 2 6 3 2" xfId="1525" xr:uid="{84529138-4B03-49FF-941E-5907AB41FC6A}"/>
    <cellStyle name="Separador de milhares 4 2 7" xfId="1526" xr:uid="{61D6ECE3-947F-41CE-832E-43A468099C8A}"/>
    <cellStyle name="Separador de milhares 4 2 7 2" xfId="1527" xr:uid="{5CAD9E8F-389E-434D-97E5-59E0B1A2BB07}"/>
    <cellStyle name="Separador de milhares 4 2 7 2 2" xfId="1528" xr:uid="{A8059ABC-3A33-4509-9EF7-6DB3F48EC6EA}"/>
    <cellStyle name="Separador de milhares 4 2 7 3" xfId="1529" xr:uid="{E0DC5458-971B-4731-9F66-7C45FBC8A3F5}"/>
    <cellStyle name="Separador de milhares 4 2 8" xfId="1530" xr:uid="{76060885-461A-492C-B8FB-9DFE0743F177}"/>
    <cellStyle name="Separador de milhares 4 2 8 2" xfId="1531" xr:uid="{A0811BF3-4032-4213-95E9-7D4E96BF9B55}"/>
    <cellStyle name="Separador de milhares 4 2 9" xfId="1532" xr:uid="{1028BECB-582A-4C6D-A3C9-04EA23194475}"/>
    <cellStyle name="Separador de milhares 4 3" xfId="1533" xr:uid="{3A353A60-AA30-4B1F-AB86-09F5BF042F29}"/>
    <cellStyle name="Separador de milhares 4 3 2" xfId="1534" xr:uid="{0A3F3C6E-80A6-49E1-B667-1A5E1FC4AB2D}"/>
    <cellStyle name="Separador de milhares 4 3 2 2" xfId="1535" xr:uid="{2F58E11C-BB3A-4895-B77D-5D35B17CF1F0}"/>
    <cellStyle name="Separador de milhares 4 3 2 3" xfId="1536" xr:uid="{1F777E89-8B42-4CD5-97B8-D5D6EC5084A6}"/>
    <cellStyle name="Separador de milhares 4 3 2 3 2" xfId="1537" xr:uid="{95758573-74AF-4538-8D42-AA030227713E}"/>
    <cellStyle name="Separador de milhares 4 3 3" xfId="1538" xr:uid="{78D1492B-D2BA-46B9-B0C1-5DFBFE09D492}"/>
    <cellStyle name="Separador de milhares 4 3 3 2" xfId="1539" xr:uid="{5F5C8EA1-1C10-41EA-AEEE-FBBF8080965A}"/>
    <cellStyle name="Separador de milhares 4 3 3 3" xfId="1540" xr:uid="{158A97C2-28AC-499F-95E8-6CE2395D43A6}"/>
    <cellStyle name="Separador de milhares 4 3 3 3 2" xfId="1541" xr:uid="{54173C2F-1A52-4F2B-9E10-69D8EAE0B2DF}"/>
    <cellStyle name="Separador de milhares 4 3 4" xfId="1542" xr:uid="{E887F11F-8C4F-4765-809F-39695FC35290}"/>
    <cellStyle name="Separador de milhares 4 3 4 2" xfId="1543" xr:uid="{D8D30E5E-BD58-4951-AE42-2568AEC52A8C}"/>
    <cellStyle name="Separador de milhares 4 3 4 3" xfId="1544" xr:uid="{2D59ECE0-5E75-448C-BC71-D572B6F91D45}"/>
    <cellStyle name="Separador de milhares 4 3 4 3 2" xfId="1545" xr:uid="{6FCDC66D-DC56-4C7F-A584-818EE30B7766}"/>
    <cellStyle name="Separador de milhares 4 3 5" xfId="1546" xr:uid="{E12DAD30-EEB3-4F72-BB04-D5D835F3B1C0}"/>
    <cellStyle name="Separador de milhares 4 3 5 2" xfId="1547" xr:uid="{8BD803E2-20F6-4814-AAF7-A9D8762E6704}"/>
    <cellStyle name="Separador de milhares 4 3 5 2 2" xfId="1548" xr:uid="{F75FC892-A991-4E43-8600-FDCC69BA7BBE}"/>
    <cellStyle name="Separador de milhares 4 3 5 3" xfId="1549" xr:uid="{0F04B38B-9EA3-4181-A4DD-F5C9D7DDE63C}"/>
    <cellStyle name="Separador de milhares 4 3 6" xfId="1550" xr:uid="{0BDD6E69-9B2C-4041-A361-FED1305E7DEF}"/>
    <cellStyle name="Separador de milhares 4 3 6 2" xfId="1551" xr:uid="{069A389B-2856-427D-84F5-E9AB44950C00}"/>
    <cellStyle name="Separador de milhares 4 3 7" xfId="1552" xr:uid="{7A89E0A1-9D25-4837-BCA5-9860D8968623}"/>
    <cellStyle name="Separador de milhares 4 4" xfId="1553" xr:uid="{9C301A6F-3785-4E40-9105-76F9BB552B4E}"/>
    <cellStyle name="Separador de milhares 4 4 2" xfId="1554" xr:uid="{98690BE3-B022-438A-A6D7-017FB9C97B01}"/>
    <cellStyle name="Separador de milhares 4 4 2 2" xfId="1555" xr:uid="{BB9CC698-FEEC-49A8-908D-1F3CB2853BD9}"/>
    <cellStyle name="Separador de milhares 4 4 2 3" xfId="1556" xr:uid="{98C591D0-826F-4266-88C1-9C7242B0B043}"/>
    <cellStyle name="Separador de milhares 4 4 2 3 2" xfId="1557" xr:uid="{A4FDF052-B5CA-412F-86DA-729EC7B04C1D}"/>
    <cellStyle name="Separador de milhares 4 4 3" xfId="1558" xr:uid="{BBD61734-6CF0-446A-9D35-3DD4BDBBAACA}"/>
    <cellStyle name="Separador de milhares 4 4 3 2" xfId="1559" xr:uid="{29315844-76D0-4B13-95B0-D78BE79DA952}"/>
    <cellStyle name="Separador de milhares 4 4 3 3" xfId="1560" xr:uid="{134AE259-208A-4260-86E4-4540604BAF85}"/>
    <cellStyle name="Separador de milhares 4 4 3 3 2" xfId="1561" xr:uid="{566744E8-D03D-4713-9D68-4BE1923A296C}"/>
    <cellStyle name="Separador de milhares 4 4 4" xfId="1562" xr:uid="{261604DC-832A-4A41-BD46-E3861E2EE7B6}"/>
    <cellStyle name="Separador de milhares 4 4 4 2" xfId="1563" xr:uid="{12040F02-057C-4454-835F-A0713AF3736F}"/>
    <cellStyle name="Separador de milhares 4 4 4 3" xfId="1564" xr:uid="{8DF7D134-5D02-480B-A5BA-FCD0D0DAE9D7}"/>
    <cellStyle name="Separador de milhares 4 4 4 3 2" xfId="1565" xr:uid="{1E559106-40C7-4FF2-BACF-4AFDB78781A5}"/>
    <cellStyle name="Separador de milhares 4 4 5" xfId="1566" xr:uid="{483E0664-E7B9-4595-AF44-C54B20F586B5}"/>
    <cellStyle name="Separador de milhares 4 4 6" xfId="1567" xr:uid="{E5B70A11-1BED-465B-9E09-BAD673F1C620}"/>
    <cellStyle name="Separador de milhares 4 4 6 2" xfId="1568" xr:uid="{803FEE42-E362-4D52-9961-7170F8221D8F}"/>
    <cellStyle name="Separador de milhares 4 5" xfId="1569" xr:uid="{72E3A484-F277-49ED-99D5-DE9128661A8D}"/>
    <cellStyle name="Separador de milhares 4 5 2" xfId="1570" xr:uid="{D6D06687-1984-4F6F-BEF5-B3DF49867EB2}"/>
    <cellStyle name="Separador de milhares 4 5 3" xfId="1571" xr:uid="{A5409B09-BDF8-4EF0-A70A-A832272E202E}"/>
    <cellStyle name="Separador de milhares 4 5 3 2" xfId="1572" xr:uid="{1C5C0C32-B328-448F-A4E8-2AB8A3E6FEBD}"/>
    <cellStyle name="Separador de milhares 4 6" xfId="1573" xr:uid="{79802F39-D328-4632-8516-2D302249D509}"/>
    <cellStyle name="Separador de milhares 4 6 2" xfId="1574" xr:uid="{244BB4B3-255F-4FF1-A2D5-9E7CDF65F415}"/>
    <cellStyle name="Separador de milhares 4 6 3" xfId="1575" xr:uid="{F0154729-6A1E-4267-B276-D38F2807DFFE}"/>
    <cellStyle name="Separador de milhares 4 6 3 2" xfId="1576" xr:uid="{3FE0DD62-7677-4067-9EA2-3CBD57DEB89F}"/>
    <cellStyle name="Separador de milhares 4 7" xfId="1577" xr:uid="{C10DE172-AD99-4AAD-A172-9A7FE604297F}"/>
    <cellStyle name="Separador de milhares 4 7 2" xfId="1578" xr:uid="{AF9DCF43-986C-4D67-B7F8-ED2B3DBF5DC5}"/>
    <cellStyle name="Separador de milhares 4 7 3" xfId="1579" xr:uid="{9C3DD9DD-5BBA-4952-92D9-1660E7CCDF90}"/>
    <cellStyle name="Separador de milhares 4 7 3 2" xfId="1580" xr:uid="{1BB13754-C029-431F-811A-383196975F88}"/>
    <cellStyle name="Separador de milhares 4 8" xfId="1581" xr:uid="{F5590138-C62B-41AC-B161-A0601A561151}"/>
    <cellStyle name="Separador de milhares 4 8 2" xfId="1582" xr:uid="{0C07B8D8-7BC5-449A-AB0E-D6290B1A4BBD}"/>
    <cellStyle name="Separador de milhares 4 8 2 2" xfId="1583" xr:uid="{4EB02F3C-DBCC-46AA-9A2D-40B055774FD5}"/>
    <cellStyle name="Separador de milhares 4 8 3" xfId="1584" xr:uid="{CABF4AAF-1043-4761-A9D4-B88651DBD70A}"/>
    <cellStyle name="Separador de milhares 4 9" xfId="1585" xr:uid="{6126E73B-D260-4A55-94ED-8FBEBB54FC1F}"/>
    <cellStyle name="Separador de milhares 4 9 2" xfId="1586" xr:uid="{EC702696-09A6-4F56-969A-FD92D9EFF8DD}"/>
    <cellStyle name="Separador de milhares 5" xfId="1587" xr:uid="{07FCEA81-15E2-404E-A35D-87893119B844}"/>
    <cellStyle name="Separador de milhares 5 2" xfId="1588" xr:uid="{31D4BA54-25E9-4BFE-99F8-DC7A7404C545}"/>
    <cellStyle name="Separador de milhares 5 3" xfId="1589" xr:uid="{EEAD13DF-F7DA-42E6-B09A-1CB54A644E99}"/>
    <cellStyle name="Separador de milhares 52" xfId="1590" xr:uid="{213C080A-A3EE-4A0D-B136-0E9BC2213F15}"/>
    <cellStyle name="Separador de milhares 52 2" xfId="1591" xr:uid="{3078E0A9-3725-40C2-9B80-0AD94D060446}"/>
    <cellStyle name="Separador de milhares 52 2 2" xfId="1592" xr:uid="{7DA9CF56-698E-4DA8-A15C-366E3FE76D4E}"/>
    <cellStyle name="Separador de milhares 52 3" xfId="1593" xr:uid="{1773F91A-62F5-4EFB-BD33-4EB872EC4A3F}"/>
    <cellStyle name="Separador de milhares 6" xfId="1594" xr:uid="{497942AE-7F0A-497F-9374-DC08774BCCCD}"/>
    <cellStyle name="Separador de milhares 6 2" xfId="1595" xr:uid="{2E9D3CF3-2485-42D9-89C6-62D1AF51A15C}"/>
    <cellStyle name="Separador de milhares 6 3" xfId="1596" xr:uid="{673B601E-CD1F-45BB-B866-FB4125EF78FD}"/>
    <cellStyle name="Separador de milhares 61" xfId="1597" xr:uid="{0FFBA65F-4392-4A88-9DDB-D2430C354FDD}"/>
    <cellStyle name="Separador de milhares 61 2" xfId="1598" xr:uid="{6B63CA8A-36C7-4805-9F63-1061C734003B}"/>
    <cellStyle name="Separador de milhares 61 2 2" xfId="1599" xr:uid="{6E5EC5FB-60F8-41BC-AEF5-E7EE3DBE0A84}"/>
    <cellStyle name="Separador de milhares 61 3" xfId="1600" xr:uid="{21429B5C-CB3F-42A0-B8F7-A6E6CD10AB18}"/>
    <cellStyle name="Separador de milhares 66" xfId="1601" xr:uid="{5E74A441-520F-45CF-840E-69C56FEE186F}"/>
    <cellStyle name="Separador de milhares 66 2" xfId="1602" xr:uid="{08796313-6899-4B6C-860D-1AE55D49CFD6}"/>
    <cellStyle name="Separador de milhares 66 2 2" xfId="1603" xr:uid="{30267A1D-3343-4998-8DBF-470E3B29E918}"/>
    <cellStyle name="Separador de milhares 66 3" xfId="1604" xr:uid="{DAA4BA71-7A79-4800-983A-93793D460A67}"/>
    <cellStyle name="Separador de milhares 68" xfId="1605" xr:uid="{D0201310-4B56-42B6-8856-EA7CC5FEB1FA}"/>
    <cellStyle name="Separador de milhares 68 2" xfId="1606" xr:uid="{0DDC2A91-0FAD-4E39-9273-4FB27C9BE98E}"/>
    <cellStyle name="Separador de milhares 68 2 2" xfId="1607" xr:uid="{086BEDDE-C4C4-4AEA-99DE-B7A9008AE3D1}"/>
    <cellStyle name="Separador de milhares 68 3" xfId="1608" xr:uid="{29A9ED4A-CBDD-48A5-8EB7-0974CF2B989F}"/>
    <cellStyle name="Separador de milhares 7" xfId="1609" xr:uid="{266C6FA5-3E23-4473-A254-91F35EBEDA69}"/>
    <cellStyle name="Separador de milhares 7 2" xfId="1610" xr:uid="{8B54C82C-7835-4BDF-8A89-27386643B90B}"/>
    <cellStyle name="Separador de milhares 7 2 2" xfId="1611" xr:uid="{CBCC73B9-4430-4FDF-BFAC-5665FF67D738}"/>
    <cellStyle name="Separador de milhares 7 2 2 2" xfId="1612" xr:uid="{8AE38A54-C344-4CE8-9FFB-D67443BBC27B}"/>
    <cellStyle name="Separador de milhares 7 2 2 3" xfId="1613" xr:uid="{A15659D0-055D-4D9A-AC8E-6F6A2FA9B6D8}"/>
    <cellStyle name="Separador de milhares 7 2 2 3 2" xfId="1614" xr:uid="{FDBE88D6-8000-4CB4-B2FE-D579800579F3}"/>
    <cellStyle name="Separador de milhares 7 2 3" xfId="1615" xr:uid="{4B56428F-D362-430D-8C32-8E8F53A5A4D8}"/>
    <cellStyle name="Separador de milhares 7 2 3 2" xfId="1616" xr:uid="{A24DC133-F431-4152-BF93-CDB82FAA6B71}"/>
    <cellStyle name="Separador de milhares 7 2 3 3" xfId="1617" xr:uid="{BC41F8F0-09EC-4FDE-9F9D-3E7DB174D519}"/>
    <cellStyle name="Separador de milhares 7 2 3 3 2" xfId="1618" xr:uid="{BD910C80-9159-4E2E-B249-84D911EF1931}"/>
    <cellStyle name="Separador de milhares 7 2 4" xfId="1619" xr:uid="{2CA2395A-B369-4488-9EDA-BE196FDDA730}"/>
    <cellStyle name="Separador de milhares 7 2 4 2" xfId="1620" xr:uid="{7FCD67FA-CB4F-4F52-9BDD-470FC8E705A7}"/>
    <cellStyle name="Separador de milhares 7 2 4 3" xfId="1621" xr:uid="{6D09519F-1C02-4DBA-A110-ACFF6BBD9F14}"/>
    <cellStyle name="Separador de milhares 7 2 4 3 2" xfId="1622" xr:uid="{5AC46031-992C-4243-B90D-C5688C6C9BF5}"/>
    <cellStyle name="Separador de milhares 7 2 5" xfId="1623" xr:uid="{1D47F395-7160-403A-8199-2337AD89B513}"/>
    <cellStyle name="Separador de milhares 7 2 6" xfId="1624" xr:uid="{B1670645-B02E-49EF-BEAC-D452941130E3}"/>
    <cellStyle name="Separador de milhares 7 2 6 2" xfId="1625" xr:uid="{ECBE8642-54A0-4366-990A-260701C0C76B}"/>
    <cellStyle name="Separador de milhares 7 3" xfId="1626" xr:uid="{69250AD9-B7FB-4508-9EE1-FE5BFB525157}"/>
    <cellStyle name="Separador de milhares 7 3 2" xfId="1627" xr:uid="{EFACA300-980E-4524-8E2C-4E627ACBFE55}"/>
    <cellStyle name="Separador de milhares 7 3 3" xfId="1628" xr:uid="{6020160D-21AB-4666-9DBD-FC699094AF59}"/>
    <cellStyle name="Separador de milhares 7 3 3 2" xfId="1629" xr:uid="{DA931860-1C15-4636-9C68-DB78E5B471A4}"/>
    <cellStyle name="Separador de milhares 7 4" xfId="1630" xr:uid="{D6F2DCD7-CB26-4139-9DB2-5A20FFFA0E0F}"/>
    <cellStyle name="Separador de milhares 7 4 2" xfId="1631" xr:uid="{1990D429-9174-44CB-A5E9-82813A05E5A1}"/>
    <cellStyle name="Separador de milhares 7 4 3" xfId="1632" xr:uid="{AA042E79-C576-4C07-BBD2-3442ADC2FFA9}"/>
    <cellStyle name="Separador de milhares 7 4 3 2" xfId="1633" xr:uid="{39AA7013-6AB5-4222-AF66-F7380E55AB37}"/>
    <cellStyle name="Separador de milhares 7 5" xfId="1634" xr:uid="{89A4201E-4FDF-41E7-9268-14A5F2658964}"/>
    <cellStyle name="Separador de milhares 7 5 2" xfId="1635" xr:uid="{E5C24285-D828-4A53-89BD-FDAD307F7C4A}"/>
    <cellStyle name="Separador de milhares 7 5 3" xfId="1636" xr:uid="{DE44E6A7-E5B9-47D5-9E0C-B35A28D5EE96}"/>
    <cellStyle name="Separador de milhares 7 5 3 2" xfId="1637" xr:uid="{13AEAD98-1DAA-4968-A742-25717D7D3105}"/>
    <cellStyle name="Separador de milhares 7 6" xfId="1638" xr:uid="{81D63D14-9423-431B-AE6B-61B4FFE6BEA5}"/>
    <cellStyle name="Separador de milhares 7 6 2" xfId="1639" xr:uid="{D4C188AE-4651-416B-8BD8-61094C6AC795}"/>
    <cellStyle name="Separador de milhares 7 6 2 2" xfId="1640" xr:uid="{3278ACFE-C7E9-4CA1-90ED-F462C410F25A}"/>
    <cellStyle name="Separador de milhares 7 6 3" xfId="1641" xr:uid="{3A6BD794-9C8A-4F65-810A-AB815AC5A270}"/>
    <cellStyle name="Separador de milhares 7 7" xfId="1642" xr:uid="{97FDD3A1-F6FC-469A-8D91-CC67504FC0B2}"/>
    <cellStyle name="Separador de milhares 7 7 2" xfId="1643" xr:uid="{F348ED2A-9EFC-40D1-B6F3-1E46C3FEEB00}"/>
    <cellStyle name="Separador de milhares 7 8" xfId="1644" xr:uid="{959FB430-EA12-4C4F-818F-E5CF0B3D6ED5}"/>
    <cellStyle name="Separador de milhares 73" xfId="1645" xr:uid="{601A5584-B33D-415F-A021-6324E63BFD0B}"/>
    <cellStyle name="Separador de milhares 73 2" xfId="1646" xr:uid="{73D389AF-1BD7-4AC7-8C78-5ECC72B63DED}"/>
    <cellStyle name="Separador de milhares 73 2 2" xfId="1647" xr:uid="{9EF13484-9C53-4C82-864A-861323389507}"/>
    <cellStyle name="Separador de milhares 73 3" xfId="1648" xr:uid="{5AC17900-746D-48C0-B257-C106E024213D}"/>
    <cellStyle name="Separador de milhares 8" xfId="1649" xr:uid="{C885EAE5-A232-477A-803A-478709E8656E}"/>
    <cellStyle name="Separador de milhares 8 2" xfId="1650" xr:uid="{431FC3A2-3E1B-4A82-AB43-90FCD392DEBD}"/>
    <cellStyle name="Separador de milhares 8 2 2" xfId="1651" xr:uid="{B67458B9-2C06-41F6-978E-0AADB334927E}"/>
    <cellStyle name="Separador de milhares 8 2 2 2" xfId="1652" xr:uid="{F7F26592-9A37-45D3-9442-D151E9A651EC}"/>
    <cellStyle name="Separador de milhares 8 2 3" xfId="1653" xr:uid="{9B34D7E0-0FAD-46B3-AECE-3B6310CB021C}"/>
    <cellStyle name="Separador de milhares 8 3" xfId="1654" xr:uid="{95D1369B-337A-4B6F-9223-461853EE498F}"/>
    <cellStyle name="Separador de milhares 8 3 2" xfId="1655" xr:uid="{50E3EF63-2F2F-462F-8D7D-4D11B864B811}"/>
    <cellStyle name="Separador de milhares 8 4" xfId="1656" xr:uid="{6955086C-4210-43F4-9D6C-C32E90A0A475}"/>
    <cellStyle name="Separador de milhares 9" xfId="1657" xr:uid="{9C48E95E-F215-4458-BB8C-B7E46DAF0FC2}"/>
    <cellStyle name="Separador de milhares 9 2" xfId="1658" xr:uid="{AED4650C-6C86-4587-9379-512D6B2DCC2D}"/>
    <cellStyle name="Separador de milhares 9 2 2" xfId="1659" xr:uid="{1B4CA457-FA67-4481-AB84-8731574339E0}"/>
    <cellStyle name="Separador de milhares 9 3" xfId="1660" xr:uid="{7EC9F27D-213E-4199-92C7-8C910E15A688}"/>
    <cellStyle name="Separador de milhares 9 4" xfId="1661" xr:uid="{EE700646-79AC-4E49-8BD1-986AD3E611C8}"/>
    <cellStyle name="Separador de milhares 9 4 2" xfId="1662" xr:uid="{A07B5BAB-ABBD-4CD8-9827-D512C167C877}"/>
    <cellStyle name="Shading" xfId="1663" xr:uid="{6A4CEC32-04ED-46E0-8A86-12D51BE6F4A1}"/>
    <cellStyle name="SHEET2!Normal" xfId="1664" xr:uid="{56DA8320-BCDD-441C-9E38-1CDA3A881C61}"/>
    <cellStyle name="Standard format" xfId="1665" xr:uid="{1A5D59FD-1F35-4636-8312-96F93B686059}"/>
    <cellStyle name="Standard__Utopia Index Index und Guidance (Deutsch)" xfId="1666" xr:uid="{6F2ECB06-A5E0-4007-AC1D-E3D422667C35}"/>
    <cellStyle name="Style 1" xfId="1667" xr:uid="{3F380259-3873-4D61-B35D-723D9055F5DA}"/>
    <cellStyle name="Subtotal" xfId="1668" xr:uid="{14BE266A-18FD-4FE5-A390-D76BF453510C}"/>
    <cellStyle name="Table Head" xfId="1669" xr:uid="{FD5AAB54-89B6-41DA-8124-B0A66BB112D3}"/>
    <cellStyle name="Table Head Aligned" xfId="1670" xr:uid="{A765E415-B984-4448-99F3-CC1969CA5BEF}"/>
    <cellStyle name="Table Head Blue" xfId="1671" xr:uid="{B8B38715-F1D1-4484-ADD5-6ED5ADF98C2A}"/>
    <cellStyle name="Table Head Green" xfId="1672" xr:uid="{F0BFF351-8C6A-44E4-98E8-D59D08B2A3C6}"/>
    <cellStyle name="Table Title" xfId="1673" xr:uid="{51799A06-63EB-4E69-9555-EBB8CC7C14CC}"/>
    <cellStyle name="Table Units" xfId="1674" xr:uid="{A67C4ADF-4C3C-423D-AA9D-863FFC53AC62}"/>
    <cellStyle name="Text Indent A" xfId="1675" xr:uid="{4588644D-7027-4062-8852-6C27AC76E2E0}"/>
    <cellStyle name="Text Indent B" xfId="1676" xr:uid="{8F339955-902B-4CE0-A06E-04E2A45AB0C7}"/>
    <cellStyle name="Text Indent C" xfId="1677" xr:uid="{C9C99BD7-1F3D-43FA-9FA8-7113C9A058D1}"/>
    <cellStyle name="Texto de advertencia" xfId="1678" xr:uid="{2765F7BC-E83C-4C2A-AACB-BD4A73D841D7}"/>
    <cellStyle name="Texto de Aviso" xfId="1679" builtinId="11" customBuiltin="1"/>
    <cellStyle name="Texto de Aviso 2" xfId="1680" xr:uid="{80266D04-D846-44DE-AC99-7ABEFC136C2F}"/>
    <cellStyle name="Texto de Aviso 2 2" xfId="1681" xr:uid="{45FE92A0-26CC-4EB8-BDC7-9DC02DB7BF82}"/>
    <cellStyle name="Texto de Aviso 2 3" xfId="1682" xr:uid="{9A3764AC-CEE5-4E08-AAAB-E66741049A7B}"/>
    <cellStyle name="Texto de Aviso 3" xfId="1683" xr:uid="{923E27CE-DADE-4D26-915A-57E3482D6D83}"/>
    <cellStyle name="Texto de Aviso 4" xfId="1684" xr:uid="{76AD4159-3B4C-479C-972D-097335ECDEA6}"/>
    <cellStyle name="Texto Explicativo" xfId="1685" builtinId="53" customBuiltin="1"/>
    <cellStyle name="Texto Explicativo 2" xfId="1686" xr:uid="{21D4800B-0D42-405A-B2E2-23E8C72E3FCD}"/>
    <cellStyle name="Texto Explicativo 2 2" xfId="1687" xr:uid="{3B15DAE2-D713-49CE-8A33-856AAACF6A14}"/>
    <cellStyle name="Texto Explicativo 2 3" xfId="1688" xr:uid="{D8664869-F26F-49A3-A05F-E5A61389825F}"/>
    <cellStyle name="Texto Explicativo 3" xfId="1689" xr:uid="{E8639DFC-6DAB-443E-A748-1E639D08B1FC}"/>
    <cellStyle name="Texto Explicativo 4" xfId="1690" xr:uid="{44E411F5-15C9-4BD0-A3BB-496E2CAC0812}"/>
    <cellStyle name="þï_x0006_R_x000c_éþ&quot;_x000d_Üþß_x0007_Ù_x0016_ç4_x0007__x0001__x0001_" xfId="1691" xr:uid="{71F98FC6-EF90-4A5A-835D-7845A724F3E7}"/>
    <cellStyle name="Title" xfId="1692" xr:uid="{79321584-5A7E-45F8-9AF6-23D85654B49F}"/>
    <cellStyle name="Title 2" xfId="1693" xr:uid="{35499EF1-77CC-4D7B-835B-D4CEA5B7B751}"/>
    <cellStyle name="Title 3" xfId="1694" xr:uid="{79058CE5-3D19-4488-9778-E128F32BA166}"/>
    <cellStyle name="Title 4" xfId="1695" xr:uid="{14CD869C-F98A-4A32-9FD1-34DD37FC2B0F}"/>
    <cellStyle name="Title 5" xfId="1696" xr:uid="{E9D0A149-9C0C-49CF-8693-0C97C75E96FF}"/>
    <cellStyle name="Titulo" xfId="1697" xr:uid="{1F68D797-BD81-4A81-8BE6-8C64184AD07C}"/>
    <cellStyle name="Título" xfId="1698" builtinId="15" customBuiltin="1"/>
    <cellStyle name="Título 1" xfId="1699" builtinId="16" customBuiltin="1"/>
    <cellStyle name="Título 1 2" xfId="1700" xr:uid="{D0413614-11A8-4AD1-822B-0C387B6181FC}"/>
    <cellStyle name="Título 1 2 2" xfId="1701" xr:uid="{DB70895E-53E3-41B6-9F8E-11FAA19A893B}"/>
    <cellStyle name="Título 1 2 3" xfId="1702" xr:uid="{41EABA1C-D117-41D6-9908-77242C738BB1}"/>
    <cellStyle name="Título 1 3" xfId="1703" xr:uid="{2E107BDB-16CA-450D-8A24-FC9F01F03373}"/>
    <cellStyle name="Título 1 4" xfId="1704" xr:uid="{6E53DBAA-DE52-4D0E-9754-CF61338158C2}"/>
    <cellStyle name="Título 2" xfId="1705" builtinId="17" customBuiltin="1"/>
    <cellStyle name="Título 2 2" xfId="1706" xr:uid="{EEB0CCE3-8D6E-451C-8E2D-B2E83D6F9FA1}"/>
    <cellStyle name="Título 2 2 2" xfId="1707" xr:uid="{2A26F04A-434E-47C2-893F-7351FF4A09A2}"/>
    <cellStyle name="Título 2 2 3" xfId="1708" xr:uid="{5E9390C7-2F51-4A2E-B308-1B1B3B30769B}"/>
    <cellStyle name="Título 2 3" xfId="1709" xr:uid="{1E3DE120-41AA-4F7C-B9F8-31E5B6499508}"/>
    <cellStyle name="Título 2 4" xfId="1710" xr:uid="{76EA87D2-F9B9-44BD-BBED-91A871A1CB5E}"/>
    <cellStyle name="Título 3" xfId="1711" builtinId="18" customBuiltin="1"/>
    <cellStyle name="Título 3 2" xfId="1712" xr:uid="{94ACD240-56EA-4988-97CE-716BE7156233}"/>
    <cellStyle name="Título 3 2 2" xfId="1713" xr:uid="{D60FFA3B-B57B-4A04-A4C7-19BF287EAAF8}"/>
    <cellStyle name="Título 3 2 3" xfId="1714" xr:uid="{CF28DF97-FA90-4276-8E37-B89D95CC7AA8}"/>
    <cellStyle name="Título 3 3" xfId="1715" xr:uid="{DA132C7F-C6F1-41B6-BE5E-1B83DCF82642}"/>
    <cellStyle name="Título 3 4" xfId="1716" xr:uid="{99749F22-87AB-4A58-AC58-7A10C71573A1}"/>
    <cellStyle name="Título 4" xfId="1717" builtinId="19" customBuiltin="1"/>
    <cellStyle name="Título 4 2" xfId="1718" xr:uid="{58F5AFD3-3396-49AB-B43E-8420EF590489}"/>
    <cellStyle name="Título 4 2 2" xfId="1719" xr:uid="{37A48143-873A-46F3-AE0E-CF5E56B89341}"/>
    <cellStyle name="Título 4 2 3" xfId="1720" xr:uid="{0DF9B4DC-A581-461F-B645-24898FE3B2FE}"/>
    <cellStyle name="Título 4 3" xfId="1721" xr:uid="{DAC6A596-D1FB-4C9F-8D5A-2CCC3B0C7063}"/>
    <cellStyle name="Título 4 4" xfId="1722" xr:uid="{5AE6E571-57CE-4FD1-A402-8A953014DA8D}"/>
    <cellStyle name="Título 5" xfId="1723" xr:uid="{F8ACF56C-772C-44E6-AFF3-7DA5E5ED91AB}"/>
    <cellStyle name="Título 6" xfId="1724" xr:uid="{F9B68CDA-EE8B-4545-9D3B-4671A00377C2}"/>
    <cellStyle name="Título 7" xfId="1725" xr:uid="{6481106D-BA20-4BC5-B115-5230FC04AD77}"/>
    <cellStyle name="Título do Assistente de dados" xfId="1726" xr:uid="{7E58F13B-524D-43BE-A205-DFBA0D6A5EB0}"/>
    <cellStyle name="Titulo_EBI_jun09 ingles" xfId="1727" xr:uid="{A3104CD7-E857-4808-A515-222317EC70F5}"/>
    <cellStyle name="Titulo1" xfId="1728" xr:uid="{D89FF92B-EC81-44E1-B05B-9C1F1271F131}"/>
    <cellStyle name="Titulo1 2" xfId="1729" xr:uid="{C2CB8A98-A4A0-4E16-BA03-F3A59B34ECD2}"/>
    <cellStyle name="Titulo2" xfId="1730" xr:uid="{64E86358-6F3D-4545-90CF-D57B166C6668}"/>
    <cellStyle name="Titulo2 2" xfId="1731" xr:uid="{6BAAE8F3-72A5-4638-9690-04876CC88362}"/>
    <cellStyle name="Total" xfId="1732" builtinId="25" customBuiltin="1"/>
    <cellStyle name="Total 2" xfId="1733" xr:uid="{1541E0A2-1628-4675-8137-3AD72187DAE2}"/>
    <cellStyle name="Total 2 2" xfId="1734" xr:uid="{EE7EADF6-830E-42E6-944D-86B62158E319}"/>
    <cellStyle name="Total 2 3" xfId="1735" xr:uid="{4237E922-0034-4C01-BBEF-A83B50DC8D1F}"/>
    <cellStyle name="Total 2 4" xfId="1736" xr:uid="{E8FB2157-055A-4F3F-B9D5-32C6EB6275D8}"/>
    <cellStyle name="Total 3" xfId="1737" xr:uid="{D3970B23-DE40-4DA4-AED8-340614544DE2}"/>
    <cellStyle name="Total 3 2" xfId="1738" xr:uid="{5C5F9384-E1C2-458C-8329-5AE30D2FB06E}"/>
    <cellStyle name="Total 3 3" xfId="1739" xr:uid="{DE34D5DC-6E62-48C5-8CE5-8A4060059D41}"/>
    <cellStyle name="Total 4" xfId="1740" xr:uid="{DAB3220E-BDF3-40C2-97BD-0D2543E856EB}"/>
    <cellStyle name="Unprot" xfId="1741" xr:uid="{6B5479FC-27D9-4C28-BD45-B8BAFCB2BF02}"/>
    <cellStyle name="Unprot$" xfId="1742" xr:uid="{39F7F41D-91C9-429D-8319-74C10015EF2B}"/>
    <cellStyle name="Unprot$ 2" xfId="1743" xr:uid="{F7504CE0-D10A-40C3-AA7D-34F5F616781B}"/>
    <cellStyle name="Unprotect" xfId="1744" xr:uid="{38D86594-5FAB-4BAE-9751-68A502DD1C15}"/>
    <cellStyle name="V¡rgula" xfId="1745" xr:uid="{4A366753-9D17-4C6E-A3DE-6669C899E281}"/>
    <cellStyle name="V¡rgula0" xfId="1746" xr:uid="{67601362-4225-4CDF-95BB-467FCC1C0BD8}"/>
    <cellStyle name="Vírgula 10" xfId="1747" xr:uid="{97F8C252-88C0-41AA-A14C-0E8D014685C4}"/>
    <cellStyle name="Vírgula 10 2" xfId="1748" xr:uid="{2E3592A6-0BE2-425C-956A-D33A19296632}"/>
    <cellStyle name="Vírgula 11" xfId="1749" xr:uid="{FABDA28D-41ED-40BC-944B-5FC794C00072}"/>
    <cellStyle name="Vírgula 11 2" xfId="1750" xr:uid="{F8EF1D24-8DEE-4A4F-8422-684496945714}"/>
    <cellStyle name="Vírgula 11 2 2" xfId="1751" xr:uid="{5513B03E-6984-49D2-99FC-0CFDC32CB45C}"/>
    <cellStyle name="Vírgula 11 3" xfId="1752" xr:uid="{5F0F9AB7-B0CA-4E1C-BA44-A0FA532BBC83}"/>
    <cellStyle name="Vírgula 12" xfId="1753" xr:uid="{160CDE22-1DBC-4787-BF6C-D017EC759EBF}"/>
    <cellStyle name="Vírgula 12 2" xfId="1754" xr:uid="{FDD2C7B0-10DA-4599-B964-90E37C8EAAB8}"/>
    <cellStyle name="Vírgula 12 2 2" xfId="1755" xr:uid="{44D4B015-DD1C-4D67-98C4-6B0B7F915CA8}"/>
    <cellStyle name="Vírgula 13" xfId="1756" xr:uid="{84DE379D-65A0-464C-BAEF-66220BF8DBE9}"/>
    <cellStyle name="Vírgula 13 2" xfId="1757" xr:uid="{234BA95F-B1AA-4081-BE2D-D7DB44CB7C68}"/>
    <cellStyle name="Vírgula 14" xfId="1758" xr:uid="{599113E0-302B-474D-BC0E-17DE591C1E4E}"/>
    <cellStyle name="Vírgula 14 2" xfId="1759" xr:uid="{F6003CB9-23BB-43F8-8775-3421C36809E0}"/>
    <cellStyle name="Vírgula 15" xfId="1760" xr:uid="{7D871C45-10EB-4E1D-A11A-8712FE94F6FB}"/>
    <cellStyle name="Vírgula 15 2" xfId="1761" xr:uid="{30EB4E3A-1782-443F-ABA9-49F19347DDD2}"/>
    <cellStyle name="Vírgula 2" xfId="1762" xr:uid="{3D5A90B5-10DC-4ADF-A3D7-FCE09D9611F0}"/>
    <cellStyle name="Vírgula 2 2" xfId="1763" xr:uid="{175D2D1D-186E-444D-AB56-A2EDDCF57041}"/>
    <cellStyle name="Vírgula 2 2 2" xfId="1764" xr:uid="{44C84F56-B97D-4BFF-9232-6484959C8854}"/>
    <cellStyle name="Vírgula 2 2 2 2" xfId="1765" xr:uid="{B0FEF24F-B964-45F2-8650-539BCF626434}"/>
    <cellStyle name="Vírgula 2 2 2 3" xfId="1766" xr:uid="{9AF10E0A-E0EE-48D5-9FAC-B79DECF3C5A6}"/>
    <cellStyle name="Vírgula 2 2 2 3 2" xfId="1767" xr:uid="{1A4AED91-5882-4688-8684-BB17CD307F76}"/>
    <cellStyle name="Vírgula 2 2 2 4" xfId="1768" xr:uid="{08861DFE-E3C7-49F9-B4F0-9CAA5ABD30BB}"/>
    <cellStyle name="Vírgula 2 2 2 5" xfId="1769" xr:uid="{93231B42-7C64-49F1-A905-3E9D8C6DB3DF}"/>
    <cellStyle name="Vírgula 2 2 3" xfId="1770" xr:uid="{E3F65EC9-2212-4C3F-B63D-6DB7123A607D}"/>
    <cellStyle name="Vírgula 2 2 4" xfId="1771" xr:uid="{5204E1D5-9168-461F-B178-577036F873CC}"/>
    <cellStyle name="Vírgula 2 2 4 2" xfId="1772" xr:uid="{5CE28332-B552-406E-8428-AF02775DD110}"/>
    <cellStyle name="Vírgula 2 3" xfId="1773" xr:uid="{94A2B192-F657-46B1-873A-07BEB422BCC9}"/>
    <cellStyle name="Vírgula 2 3 2" xfId="1774" xr:uid="{5E3FAD78-FD55-4F37-9225-A393F4D0C4AD}"/>
    <cellStyle name="Vírgula 2 3 3" xfId="1775" xr:uid="{B71F1E26-DA73-46D3-AE88-518B639BCDF9}"/>
    <cellStyle name="Vírgula 2 3 4" xfId="1776" xr:uid="{4F8BCA6C-5AAC-4E8B-8BC5-91CF636FA9EE}"/>
    <cellStyle name="Vírgula 2 4" xfId="1777" xr:uid="{D1E5FFC7-0C2A-45E5-BBB9-2436FE9D45E4}"/>
    <cellStyle name="Vírgula 2 4 2" xfId="1778" xr:uid="{9CC14810-4325-45BB-B0CE-073E275D2ACB}"/>
    <cellStyle name="Vírgula 2 4 2 2" xfId="1779" xr:uid="{C0BE1BA3-31C4-49A3-AA6E-C8F196819443}"/>
    <cellStyle name="Vírgula 2 4 3" xfId="1780" xr:uid="{0135FD5C-2052-4B50-9F20-ED20775831DC}"/>
    <cellStyle name="Vírgula 2 5" xfId="1781" xr:uid="{381D235B-E948-4E50-B177-F8C8939ECFFF}"/>
    <cellStyle name="Vírgula 2 6" xfId="1782" xr:uid="{FE17B76A-AAA5-47B6-8096-9CC19050AFEC}"/>
    <cellStyle name="Vírgula 2 6 2" xfId="1783" xr:uid="{CDE24314-D6B9-462D-A94E-8E2F736E3FDF}"/>
    <cellStyle name="Vírgula 3" xfId="1784" xr:uid="{035977CE-00A7-4AED-9265-18BA3C091D53}"/>
    <cellStyle name="Vírgula 3 2" xfId="1785" xr:uid="{411A486D-8ACE-466C-9237-068463A0BAFC}"/>
    <cellStyle name="Vírgula 3 2 2" xfId="1786" xr:uid="{AEB4712A-82E8-477E-AFDC-BB04F7BC4D07}"/>
    <cellStyle name="Vírgula 3 2 2 2" xfId="1787" xr:uid="{950CFBB2-821A-4F24-B2AC-64611D0C5737}"/>
    <cellStyle name="Vírgula 3 2 3" xfId="1788" xr:uid="{F0F37D73-18FA-45AC-89BC-D725C9C12895}"/>
    <cellStyle name="Vírgula 3 3" xfId="1789" xr:uid="{B755798A-015C-4C8F-A951-6539F7F86CB8}"/>
    <cellStyle name="Vírgula 3 3 2" xfId="1790" xr:uid="{B571829C-E0C3-4608-9252-FEBCADA9405B}"/>
    <cellStyle name="Vírgula 3 4" xfId="1791" xr:uid="{1AD0104F-8BE3-451C-9D7B-0FAF828CA594}"/>
    <cellStyle name="Vírgula 3 5" xfId="1792" xr:uid="{B17F4AA3-6509-4E46-A651-0E8D0850A531}"/>
    <cellStyle name="Vírgula 3 6" xfId="1793" xr:uid="{DC8F340E-39F0-4732-893F-C7942C249B98}"/>
    <cellStyle name="Vírgula 3 7" xfId="1794" xr:uid="{7CC9CC82-7832-4451-9B9D-9055E1AB8614}"/>
    <cellStyle name="Vírgula 4" xfId="1795" xr:uid="{438FA1FF-91D2-4DA4-BBCA-F4300E098A2F}"/>
    <cellStyle name="Vírgula 4 2" xfId="1796" xr:uid="{5E104697-4CA9-4709-859F-7FFDD8C7B942}"/>
    <cellStyle name="Vírgula 4 2 2" xfId="1797" xr:uid="{883F3383-BF31-4011-8910-9249F70C63AA}"/>
    <cellStyle name="Vírgula 4 2 2 2" xfId="1798" xr:uid="{B920A0A0-EB94-4099-87ED-8FEC5147DE68}"/>
    <cellStyle name="Vírgula 4 2 3" xfId="1799" xr:uid="{D62FB6AA-7227-4C82-973C-8D95EE8C4A72}"/>
    <cellStyle name="Vírgula 4 3" xfId="1800" xr:uid="{62147FFB-6812-4695-838D-B668CB706B20}"/>
    <cellStyle name="Vírgula 4 3 2" xfId="1801" xr:uid="{2EB3A333-8E1E-4EC9-BBC8-A2B73CC03E95}"/>
    <cellStyle name="Vírgula 4 3 3" xfId="1802" xr:uid="{7308AE45-49EF-447C-A001-5AD078BEC935}"/>
    <cellStyle name="Vírgula 4 3 4" xfId="1803" xr:uid="{D1EB9381-47F8-4A23-A5EE-6EF9D2E24222}"/>
    <cellStyle name="Vírgula 4 4" xfId="1804" xr:uid="{3BB0E48F-A2C1-4E31-860B-11866E754C11}"/>
    <cellStyle name="Vírgula 4 4 2" xfId="1805" xr:uid="{6AA6733C-2D72-43A4-99A7-375D6980481F}"/>
    <cellStyle name="Vírgula 4 4 2 2" xfId="1806" xr:uid="{C7F0E026-6F92-4799-9ED7-95177970CA14}"/>
    <cellStyle name="Vírgula 4 4 3" xfId="1807" xr:uid="{6AD0EA27-90E4-4E20-AE4E-567E73D10654}"/>
    <cellStyle name="Vírgula 4 4 3 2" xfId="1808" xr:uid="{9973A39F-937E-4E23-BB5E-4E8CFAC54522}"/>
    <cellStyle name="Vírgula 4 4 4" xfId="1809" xr:uid="{1CDC268E-5BA6-4B69-B667-B38996020B46}"/>
    <cellStyle name="Vírgula 4 5" xfId="1810" xr:uid="{BDD373FF-E2ED-474D-A944-FF6A04276DC7}"/>
    <cellStyle name="Vírgula 4 5 2" xfId="1811" xr:uid="{6226B95E-8812-4DD6-8AA1-8E8125EDB431}"/>
    <cellStyle name="Vírgula 4 6" xfId="1812" xr:uid="{05CCA8C7-3067-438D-BEB8-FAE086C1A185}"/>
    <cellStyle name="Vírgula 4 7" xfId="1813" xr:uid="{B7910772-244C-471C-9130-93EE721CB482}"/>
    <cellStyle name="Vírgula 4 8" xfId="1814" xr:uid="{7DA92BDA-2C13-4731-B4CC-6258B14E72BF}"/>
    <cellStyle name="Vírgula 5" xfId="1815" xr:uid="{E0316960-7827-4237-B68B-FF8F7CFF586D}"/>
    <cellStyle name="Vírgula 5 2" xfId="1816" xr:uid="{AB3D3278-29D0-426A-A9FC-B69C3641F9FA}"/>
    <cellStyle name="Vírgula 5 2 2" xfId="1817" xr:uid="{CA516DF9-6765-46C3-9D16-971E7BECB1BE}"/>
    <cellStyle name="Vírgula 5 3" xfId="1818" xr:uid="{3A8AAD4E-B20B-4ED5-8ADF-704E1FAC8CBC}"/>
    <cellStyle name="Vírgula 5 3 2" xfId="1819" xr:uid="{938CAB56-06C9-4B0B-A80F-699D5C3DBFAB}"/>
    <cellStyle name="Vírgula 5 4" xfId="1820" xr:uid="{F6ED63BC-DB30-41DF-8387-02ECBF96AF86}"/>
    <cellStyle name="Vírgula 5 4 2" xfId="1821" xr:uid="{8EB91278-240D-4219-877F-296B392A2521}"/>
    <cellStyle name="Vírgula 6" xfId="1822" xr:uid="{621A2A3B-1DD1-4CC0-83EF-56B4B395B7F3}"/>
    <cellStyle name="Vírgula 6 2" xfId="1823" xr:uid="{3CFE6411-F00A-44AC-AF3F-828BF18A7863}"/>
    <cellStyle name="Vírgula 6 3" xfId="1824" xr:uid="{A08D5908-1059-493E-AC97-D6BB16B04A0F}"/>
    <cellStyle name="Vírgula 6 3 2" xfId="1825" xr:uid="{8085C090-A812-4C0E-A56F-F1423AAFC52D}"/>
    <cellStyle name="Vírgula 7" xfId="1826" xr:uid="{76B05A45-8152-45D9-9B8D-15A2D0FD04FB}"/>
    <cellStyle name="Vírgula 7 2" xfId="1827" xr:uid="{B4DA18A7-6C67-4417-B434-FCA3CCD55557}"/>
    <cellStyle name="Vírgula 7 2 2" xfId="1828" xr:uid="{4DD1F626-CFBE-435A-A743-ECA29EF2E31F}"/>
    <cellStyle name="Vírgula 7 3" xfId="1829" xr:uid="{3564277D-DC32-4FA8-A23C-EAE8BCD26FD8}"/>
    <cellStyle name="Vírgula 7 4" xfId="1830" xr:uid="{6C5B0405-2D8C-45A2-AF20-54974FE47156}"/>
    <cellStyle name="Vírgula 8" xfId="1831" xr:uid="{1434557A-DA0D-48AA-B01E-42F029E72840}"/>
    <cellStyle name="Vírgula 8 2" xfId="1832" xr:uid="{6CCBA28C-2F86-4F54-B9E5-DA9BECB63B7B}"/>
    <cellStyle name="Vírgula 8 2 2" xfId="1833" xr:uid="{BC0AF3EF-DFC2-4C1B-A9A8-D95E6F0EDC48}"/>
    <cellStyle name="Vírgula 9" xfId="1834" xr:uid="{B7A376FE-D985-466B-A8A4-99CA015A7B1D}"/>
    <cellStyle name="Vírgula 9 2" xfId="1835" xr:uid="{CC27C8DC-2BFB-42A5-B987-0990516B2EB6}"/>
    <cellStyle name="Währung [0]_44" xfId="1836" xr:uid="{53176107-4CB8-4A88-9FE2-5439F8AD97BC}"/>
    <cellStyle name="Währung_44" xfId="1837" xr:uid="{9FE68335-2150-47F2-8FB7-9E246C6113D0}"/>
    <cellStyle name="Warning Text" xfId="1838" xr:uid="{2472A367-7F2C-4D47-A486-F1C5FC1E4A5A}"/>
    <cellStyle name="Warning Text 2" xfId="1839" xr:uid="{8463A5AC-6852-450E-84FC-5D58D0A01D8C}"/>
    <cellStyle name="Warning Text 3" xfId="1840" xr:uid="{9DD8F754-D791-4A42-B7CD-7F78EC40A249}"/>
    <cellStyle name="Warning Text 4" xfId="1841" xr:uid="{6F987CFB-9AFF-4761-B748-69BD80621ECD}"/>
    <cellStyle name="xx" xfId="1842" xr:uid="{8329BB07-1F8A-4E27-A0B6-8BD6292A0768}"/>
    <cellStyle name="Yellow" xfId="1843" xr:uid="{98B7B695-CA93-4A5F-A80E-54F1C7A4D374}"/>
    <cellStyle name="YellowBackGreenTxt" xfId="1844" xr:uid="{9871B5E9-767A-40DD-BC43-BE1187D62E9F}"/>
    <cellStyle name="표준_New Scenario" xfId="1845" xr:uid="{92B07EB3-174C-4FA0-86CB-2FDD9FDE5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hyperlink" Target="#'&#205;ndice'!A1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jpeg"/><Relationship Id="rId1" Type="http://schemas.openxmlformats.org/officeDocument/2006/relationships/hyperlink" Target="#'&#205;ndice'!P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57035" name="Button 11" hidden="1">
              <a:extLst>
                <a:ext uri="{63B3BB69-23CF-44E3-9099-C40C66FF867C}">
                  <a14:compatExt spid="_x0000_s257035"/>
                </a:ext>
                <a:ext uri="{FF2B5EF4-FFF2-40B4-BE49-F238E27FC236}">
                  <a16:creationId xmlns:a16="http://schemas.microsoft.com/office/drawing/2014/main" id="{00000000-0008-0000-0000-00000B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Criar Versão de PUBLICAÇÃO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14</xdr:row>
          <xdr:rowOff>0</xdr:rowOff>
        </xdr:from>
        <xdr:to>
          <xdr:col>8</xdr:col>
          <xdr:colOff>0</xdr:colOff>
          <xdr:row>18</xdr:row>
          <xdr:rowOff>0</xdr:rowOff>
        </xdr:to>
        <xdr:sp macro="" textlink="">
          <xdr:nvSpPr>
            <xdr:cNvPr id="257036" name="Button 12" hidden="1">
              <a:extLst>
                <a:ext uri="{63B3BB69-23CF-44E3-9099-C40C66FF867C}">
                  <a14:compatExt spid="_x0000_s257036"/>
                </a:ext>
                <a:ext uri="{FF2B5EF4-FFF2-40B4-BE49-F238E27FC236}">
                  <a16:creationId xmlns:a16="http://schemas.microsoft.com/office/drawing/2014/main" id="{00000000-0008-0000-0000-00000C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Atualizar TRIMESTRE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14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257063" name="Button 39" hidden="1">
              <a:extLst>
                <a:ext uri="{63B3BB69-23CF-44E3-9099-C40C66FF867C}">
                  <a14:compatExt spid="_x0000_s257063"/>
                </a:ext>
                <a:ext uri="{FF2B5EF4-FFF2-40B4-BE49-F238E27FC236}">
                  <a16:creationId xmlns:a16="http://schemas.microsoft.com/office/drawing/2014/main" id="{00000000-0008-0000-0000-000027E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t-BR" sz="1000" b="1" i="0" u="none" strike="noStrike" baseline="0">
                  <a:solidFill>
                    <a:srgbClr val="993300"/>
                  </a:solidFill>
                  <a:latin typeface="Arial"/>
                  <a:cs typeface="Arial"/>
                </a:rPr>
                <a:t>Gerar Novo Índice</a:t>
              </a:r>
            </a:p>
          </xdr:txBody>
        </xdr:sp>
        <xdr:clientData fPrintsWithSheet="0"/>
      </xdr:twoCellAnchor>
    </mc:Choice>
    <mc:Fallback/>
  </mc:AlternateContent>
  <xdr:twoCellAnchor>
    <xdr:from>
      <xdr:col>11</xdr:col>
      <xdr:colOff>346075</xdr:colOff>
      <xdr:row>13</xdr:row>
      <xdr:rowOff>117475</xdr:rowOff>
    </xdr:from>
    <xdr:to>
      <xdr:col>14</xdr:col>
      <xdr:colOff>2689</xdr:colOff>
      <xdr:row>18</xdr:row>
      <xdr:rowOff>76122</xdr:rowOff>
    </xdr:to>
    <xdr:sp macro="[0]!Gerar_HyperLinks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5EC9D000-086B-FBA6-A8E6-75FC722B4487}"/>
            </a:ext>
          </a:extLst>
        </xdr:cNvPr>
        <xdr:cNvSpPr/>
      </xdr:nvSpPr>
      <xdr:spPr bwMode="auto">
        <a:xfrm>
          <a:off x="7486650" y="2292350"/>
          <a:ext cx="2019300" cy="790575"/>
        </a:xfrm>
        <a:prstGeom prst="roundRect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2000">
              <a:solidFill>
                <a:schemeClr val="bg1">
                  <a:lumMod val="20000"/>
                  <a:lumOff val="80000"/>
                </a:schemeClr>
              </a:solidFill>
            </a:rPr>
            <a:t>Índice Série Nova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523875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30D88AD-C45C-E8A4-2FAA-EA7D3D5DE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464344</xdr:colOff>
      <xdr:row>1</xdr:row>
      <xdr:rowOff>89297</xdr:rowOff>
    </xdr:from>
    <xdr:to>
      <xdr:col>0</xdr:col>
      <xdr:colOff>988219</xdr:colOff>
      <xdr:row>2</xdr:row>
      <xdr:rowOff>158507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B05D5F1-F229-3A8A-D8A4-5BF31025E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64344" y="291703"/>
          <a:ext cx="523875" cy="485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1</xdr:row>
      <xdr:rowOff>114300</xdr:rowOff>
    </xdr:from>
    <xdr:to>
      <xdr:col>0</xdr:col>
      <xdr:colOff>1044575</xdr:colOff>
      <xdr:row>2</xdr:row>
      <xdr:rowOff>187479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E871DFC8-3F01-C058-45F7-BD54FE93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23875" y="3143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438150</xdr:colOff>
      <xdr:row>1</xdr:row>
      <xdr:rowOff>120650</xdr:rowOff>
    </xdr:from>
    <xdr:to>
      <xdr:col>0</xdr:col>
      <xdr:colOff>958850</xdr:colOff>
      <xdr:row>3</xdr:row>
      <xdr:rowOff>154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8CFF45A1-56EE-0716-761B-BC8E3461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38150" y="32385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1</xdr:row>
      <xdr:rowOff>139700</xdr:rowOff>
    </xdr:from>
    <xdr:to>
      <xdr:col>0</xdr:col>
      <xdr:colOff>933450</xdr:colOff>
      <xdr:row>2</xdr:row>
      <xdr:rowOff>101754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384DC572-3F0F-75E1-2A30-12E38559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9575" y="358775"/>
          <a:ext cx="523875" cy="504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1</xdr:row>
      <xdr:rowOff>76200</xdr:rowOff>
    </xdr:from>
    <xdr:to>
      <xdr:col>0</xdr:col>
      <xdr:colOff>981075</xdr:colOff>
      <xdr:row>2</xdr:row>
      <xdr:rowOff>149379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3C0331BF-1190-76C6-5811-FB55CC42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57200" y="2762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371475</xdr:colOff>
      <xdr:row>1</xdr:row>
      <xdr:rowOff>196850</xdr:rowOff>
    </xdr:from>
    <xdr:to>
      <xdr:col>0</xdr:col>
      <xdr:colOff>892175</xdr:colOff>
      <xdr:row>2</xdr:row>
      <xdr:rowOff>25554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9821E39-B4A2-89A2-A784-49E68ABA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71475" y="415925"/>
          <a:ext cx="520700" cy="504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1</xdr:row>
      <xdr:rowOff>76200</xdr:rowOff>
    </xdr:from>
    <xdr:to>
      <xdr:col>0</xdr:col>
      <xdr:colOff>942975</xdr:colOff>
      <xdr:row>2</xdr:row>
      <xdr:rowOff>149379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D144EB70-0AB4-06CA-20BD-729E6BEB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19100" y="2762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1</xdr:row>
      <xdr:rowOff>85725</xdr:rowOff>
    </xdr:from>
    <xdr:to>
      <xdr:col>0</xdr:col>
      <xdr:colOff>901700</xdr:colOff>
      <xdr:row>2</xdr:row>
      <xdr:rowOff>158904</xdr:rowOff>
    </xdr:to>
    <xdr:pic>
      <xdr:nvPicPr>
        <xdr:cNvPr id="4" name="Logo" descr="Image">
          <a:extLst>
            <a:ext uri="{FF2B5EF4-FFF2-40B4-BE49-F238E27FC236}">
              <a16:creationId xmlns:a16="http://schemas.microsoft.com/office/drawing/2014/main" id="{A177CE3E-35BF-48F1-2172-D6CE3167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0" y="285750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1</xdr:row>
      <xdr:rowOff>57150</xdr:rowOff>
    </xdr:from>
    <xdr:to>
      <xdr:col>0</xdr:col>
      <xdr:colOff>933450</xdr:colOff>
      <xdr:row>2</xdr:row>
      <xdr:rowOff>130329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6E07FC7-2FBB-0B93-621C-0E643053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9575" y="25717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</xdr:colOff>
      <xdr:row>0</xdr:row>
      <xdr:rowOff>141601</xdr:rowOff>
    </xdr:from>
    <xdr:ext cx="6798376" cy="805817"/>
    <xdr:sp macro="" textlink="">
      <xdr:nvSpPr>
        <xdr:cNvPr id="2" name="BB_Titulo">
          <a:extLst>
            <a:ext uri="{FF2B5EF4-FFF2-40B4-BE49-F238E27FC236}">
              <a16:creationId xmlns:a16="http://schemas.microsoft.com/office/drawing/2014/main" id="{086D11E5-9B3D-7F0B-9EC2-AD8FD26939D8}"/>
            </a:ext>
          </a:extLst>
        </xdr:cNvPr>
        <xdr:cNvSpPr/>
      </xdr:nvSpPr>
      <xdr:spPr>
        <a:xfrm>
          <a:off x="186690" y="100326"/>
          <a:ext cx="6754041" cy="763634"/>
        </a:xfrm>
        <a:prstGeom prst="rect">
          <a:avLst/>
        </a:prstGeom>
        <a:noFill/>
      </xdr:spPr>
      <xdr:txBody>
        <a:bodyPr vertOverflow="clip" horzOverflow="clip" wrap="square">
          <a:spAutoFit/>
          <a:scene3d>
            <a:camera prst="orthographicFront"/>
            <a:lightRig rig="balanced" dir="t">
              <a:rot lat="0" lon="0" rev="2100000"/>
            </a:lightRig>
          </a:scene3d>
          <a:sp3d prstMaterial="metal">
            <a:contourClr>
              <a:schemeClr val="bg2"/>
            </a:contourClr>
          </a:sp3d>
        </a:bodyPr>
        <a:lstStyle/>
        <a:p>
          <a:pPr indent="0" algn="l" rtl="1">
            <a:defRPr sz="1000"/>
          </a:pPr>
          <a:r>
            <a:rPr lang="pt-BR" sz="2000" b="1" i="0" strike="noStrike">
              <a:ln>
                <a:noFill/>
              </a:ln>
              <a:solidFill>
                <a:schemeClr val="bg1"/>
              </a:solidFill>
              <a:effectLst/>
              <a:latin typeface="BancoDoBrasil Titulos Medium" panose="00000600000000000000" pitchFamily="2" charset="0"/>
              <a:cs typeface="Arial"/>
            </a:rPr>
            <a:t>BANCO DO BRASIL</a:t>
          </a:r>
        </a:p>
        <a:p>
          <a:pPr indent="0" algn="l" rtl="1">
            <a:defRPr sz="1000"/>
          </a:pPr>
          <a:r>
            <a:rPr lang="pt-BR" sz="2000" b="1" i="0" strike="noStrike">
              <a:ln>
                <a:noFill/>
              </a:ln>
              <a:solidFill>
                <a:schemeClr val="bg1"/>
              </a:solidFill>
              <a:effectLst/>
              <a:latin typeface="BancoDoBrasil Titulos Medium" panose="00000600000000000000" pitchFamily="2" charset="0"/>
              <a:cs typeface="Arial"/>
            </a:rPr>
            <a:t>Séries Históricas 1T25 - Fluxo Trimestral</a:t>
          </a:r>
        </a:p>
      </xdr:txBody>
    </xdr:sp>
    <xdr:clientData/>
  </xdr:oneCellAnchor>
  <xdr:twoCellAnchor>
    <xdr:from>
      <xdr:col>3</xdr:col>
      <xdr:colOff>460375</xdr:colOff>
      <xdr:row>5</xdr:row>
      <xdr:rowOff>24344</xdr:rowOff>
    </xdr:from>
    <xdr:to>
      <xdr:col>3</xdr:col>
      <xdr:colOff>460375</xdr:colOff>
      <xdr:row>9</xdr:row>
      <xdr:rowOff>122173</xdr:rowOff>
    </xdr:to>
    <xdr:pic>
      <xdr:nvPicPr>
        <xdr:cNvPr id="4" name="Logo" descr="Image">
          <a:extLst>
            <a:ext uri="{FF2B5EF4-FFF2-40B4-BE49-F238E27FC236}">
              <a16:creationId xmlns:a16="http://schemas.microsoft.com/office/drawing/2014/main" id="{DDA6C811-DB9A-1F0D-97C2-3B2C6E18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362450" y="389469"/>
          <a:ext cx="0" cy="9342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447675</xdr:colOff>
      <xdr:row>1</xdr:row>
      <xdr:rowOff>104775</xdr:rowOff>
    </xdr:from>
    <xdr:to>
      <xdr:col>0</xdr:col>
      <xdr:colOff>971550</xdr:colOff>
      <xdr:row>2</xdr:row>
      <xdr:rowOff>177954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2041379B-35BB-BC37-E8D3-A3A5CFCFC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47675" y="30480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1</xdr:row>
      <xdr:rowOff>104775</xdr:rowOff>
    </xdr:from>
    <xdr:to>
      <xdr:col>0</xdr:col>
      <xdr:colOff>901700</xdr:colOff>
      <xdr:row>2</xdr:row>
      <xdr:rowOff>177954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3A8D3290-D46D-94BB-9EA6-26A2DDB1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0" y="304800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63500</xdr:rowOff>
    </xdr:from>
    <xdr:to>
      <xdr:col>0</xdr:col>
      <xdr:colOff>523875</xdr:colOff>
      <xdr:row>2</xdr:row>
      <xdr:rowOff>181129</xdr:rowOff>
    </xdr:to>
    <xdr:pic>
      <xdr:nvPicPr>
        <xdr:cNvPr id="5" name="Logo" descr="Image">
          <a:extLst>
            <a:ext uri="{FF2B5EF4-FFF2-40B4-BE49-F238E27FC236}">
              <a16:creationId xmlns:a16="http://schemas.microsoft.com/office/drawing/2014/main" id="{EB3FBEF0-474A-660B-1692-8052599AB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6667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390525</xdr:colOff>
      <xdr:row>1</xdr:row>
      <xdr:rowOff>104775</xdr:rowOff>
    </xdr:from>
    <xdr:to>
      <xdr:col>0</xdr:col>
      <xdr:colOff>914400</xdr:colOff>
      <xdr:row>2</xdr:row>
      <xdr:rowOff>177954</xdr:rowOff>
    </xdr:to>
    <xdr:pic>
      <xdr:nvPicPr>
        <xdr:cNvPr id="4" name="Logo" descr="Image">
          <a:extLst>
            <a:ext uri="{FF2B5EF4-FFF2-40B4-BE49-F238E27FC236}">
              <a16:creationId xmlns:a16="http://schemas.microsoft.com/office/drawing/2014/main" id="{C8E5E307-7A18-3B1A-6BE3-FFA9B828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90525" y="30480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330200</xdr:colOff>
      <xdr:row>1</xdr:row>
      <xdr:rowOff>19050</xdr:rowOff>
    </xdr:from>
    <xdr:to>
      <xdr:col>0</xdr:col>
      <xdr:colOff>854075</xdr:colOff>
      <xdr:row>2</xdr:row>
      <xdr:rowOff>92229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CAB7E7FB-150B-0A05-1203-FB061438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33375" y="21907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520700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EF0F529-2E2D-DD9E-E04A-77AF4E4FD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520700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404C7361-5E49-C510-4083-1D4956694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311150</xdr:colOff>
      <xdr:row>1</xdr:row>
      <xdr:rowOff>63500</xdr:rowOff>
    </xdr:from>
    <xdr:to>
      <xdr:col>0</xdr:col>
      <xdr:colOff>835025</xdr:colOff>
      <xdr:row>2</xdr:row>
      <xdr:rowOff>143029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DE5CC4D8-999D-547E-387F-49F45569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14325" y="266700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1</xdr:row>
      <xdr:rowOff>76200</xdr:rowOff>
    </xdr:from>
    <xdr:to>
      <xdr:col>0</xdr:col>
      <xdr:colOff>882650</xdr:colOff>
      <xdr:row>2</xdr:row>
      <xdr:rowOff>149379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2CBC40D1-8618-CB5F-2BEE-7E720507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61950" y="2762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1</xdr:row>
      <xdr:rowOff>104775</xdr:rowOff>
    </xdr:from>
    <xdr:to>
      <xdr:col>0</xdr:col>
      <xdr:colOff>933450</xdr:colOff>
      <xdr:row>2</xdr:row>
      <xdr:rowOff>177954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C2B23E95-E420-3338-EB9A-BBBCBC9A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09575" y="30480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34926</xdr:colOff>
      <xdr:row>1</xdr:row>
      <xdr:rowOff>104775</xdr:rowOff>
    </xdr:from>
    <xdr:to>
      <xdr:col>0</xdr:col>
      <xdr:colOff>561976</xdr:colOff>
      <xdr:row>2</xdr:row>
      <xdr:rowOff>177954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F973A912-C785-FB67-BD70-E02516C9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4926" y="30480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37</xdr:row>
      <xdr:rowOff>104775</xdr:rowOff>
    </xdr:from>
    <xdr:to>
      <xdr:col>8</xdr:col>
      <xdr:colOff>19050</xdr:colOff>
      <xdr:row>41</xdr:row>
      <xdr:rowOff>94776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D43228B2-064E-0251-5FA0-EE5098265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8810625" y="6924675"/>
          <a:ext cx="742950" cy="6943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342900</xdr:colOff>
      <xdr:row>1</xdr:row>
      <xdr:rowOff>123825</xdr:rowOff>
    </xdr:from>
    <xdr:to>
      <xdr:col>0</xdr:col>
      <xdr:colOff>866775</xdr:colOff>
      <xdr:row>2</xdr:row>
      <xdr:rowOff>197004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DF51DBB-74A9-7ACC-AA06-FE29A9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42900" y="32385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295276</xdr:colOff>
      <xdr:row>0</xdr:row>
      <xdr:rowOff>190500</xdr:rowOff>
    </xdr:from>
    <xdr:to>
      <xdr:col>0</xdr:col>
      <xdr:colOff>913594</xdr:colOff>
      <xdr:row>2</xdr:row>
      <xdr:rowOff>152401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B862167D-8361-7D20-E030-9AF56D57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95276" y="190500"/>
          <a:ext cx="618318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1</xdr:row>
      <xdr:rowOff>66675</xdr:rowOff>
    </xdr:from>
    <xdr:to>
      <xdr:col>0</xdr:col>
      <xdr:colOff>904875</xdr:colOff>
      <xdr:row>2</xdr:row>
      <xdr:rowOff>139854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DADA5CD7-3A3E-984C-89F6-F7C2D586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0" y="266700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352425</xdr:colOff>
      <xdr:row>1</xdr:row>
      <xdr:rowOff>114300</xdr:rowOff>
    </xdr:from>
    <xdr:to>
      <xdr:col>0</xdr:col>
      <xdr:colOff>873125</xdr:colOff>
      <xdr:row>2</xdr:row>
      <xdr:rowOff>187479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D0C4053-E450-50D3-0146-874FC62B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52425" y="3143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444500</xdr:colOff>
      <xdr:row>1</xdr:row>
      <xdr:rowOff>0</xdr:rowOff>
    </xdr:from>
    <xdr:to>
      <xdr:col>0</xdr:col>
      <xdr:colOff>971550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786FCC2A-B43D-02EF-5A96-A5CC79E4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47675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0</xdr:row>
      <xdr:rowOff>152400</xdr:rowOff>
    </xdr:from>
    <xdr:to>
      <xdr:col>0</xdr:col>
      <xdr:colOff>901700</xdr:colOff>
      <xdr:row>2</xdr:row>
      <xdr:rowOff>25554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DD02A81C-B247-7283-3738-79FD472F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0" y="152400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342900</xdr:colOff>
      <xdr:row>0</xdr:row>
      <xdr:rowOff>177800</xdr:rowOff>
    </xdr:from>
    <xdr:to>
      <xdr:col>0</xdr:col>
      <xdr:colOff>866775</xdr:colOff>
      <xdr:row>2</xdr:row>
      <xdr:rowOff>57304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8A4768CC-287C-8B33-4DDA-10649555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42900" y="177800"/>
          <a:ext cx="523875" cy="498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390525</xdr:colOff>
      <xdr:row>1</xdr:row>
      <xdr:rowOff>76200</xdr:rowOff>
    </xdr:from>
    <xdr:to>
      <xdr:col>0</xdr:col>
      <xdr:colOff>911225</xdr:colOff>
      <xdr:row>2</xdr:row>
      <xdr:rowOff>149379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DBDDE500-2EBE-E2CA-DD54-EAD9E896C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90525" y="2762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1</xdr:row>
      <xdr:rowOff>28575</xdr:rowOff>
    </xdr:from>
    <xdr:to>
      <xdr:col>0</xdr:col>
      <xdr:colOff>949325</xdr:colOff>
      <xdr:row>2</xdr:row>
      <xdr:rowOff>101754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7A33639-4010-F0D8-6D71-DBF8B136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28625" y="228600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349250</xdr:colOff>
      <xdr:row>0</xdr:row>
      <xdr:rowOff>171450</xdr:rowOff>
    </xdr:from>
    <xdr:to>
      <xdr:col>0</xdr:col>
      <xdr:colOff>876300</xdr:colOff>
      <xdr:row>2</xdr:row>
      <xdr:rowOff>44604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7CC63F76-6F82-8A5E-D26B-4AFD1479E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49250" y="171450"/>
          <a:ext cx="52705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520700</xdr:colOff>
      <xdr:row>2</xdr:row>
      <xdr:rowOff>85879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66F8A26F-6ECA-5D51-E942-A7493B0D9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7050" cy="498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466725</xdr:colOff>
      <xdr:row>1</xdr:row>
      <xdr:rowOff>38100</xdr:rowOff>
    </xdr:from>
    <xdr:to>
      <xdr:col>0</xdr:col>
      <xdr:colOff>987425</xdr:colOff>
      <xdr:row>2</xdr:row>
      <xdr:rowOff>111279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33E06550-79AF-6413-EFCE-9571AC33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466725" y="2381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396875</xdr:colOff>
      <xdr:row>0</xdr:row>
      <xdr:rowOff>190500</xdr:rowOff>
    </xdr:from>
    <xdr:to>
      <xdr:col>0</xdr:col>
      <xdr:colOff>923925</xdr:colOff>
      <xdr:row>2</xdr:row>
      <xdr:rowOff>63654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5418576C-B8E0-67DC-43B2-4C47DC7ED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96875" y="190500"/>
          <a:ext cx="52705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1</xdr:row>
      <xdr:rowOff>38100</xdr:rowOff>
    </xdr:from>
    <xdr:to>
      <xdr:col>0</xdr:col>
      <xdr:colOff>1018308</xdr:colOff>
      <xdr:row>2</xdr:row>
      <xdr:rowOff>159790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B2A3C119-A9BD-6E99-899A-B77AF0BD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42875" y="238125"/>
          <a:ext cx="830741" cy="540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1</xdr:row>
      <xdr:rowOff>41274</xdr:rowOff>
    </xdr:from>
    <xdr:to>
      <xdr:col>0</xdr:col>
      <xdr:colOff>1045944</xdr:colOff>
      <xdr:row>2</xdr:row>
      <xdr:rowOff>159177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85BF3E15-B5AC-87FB-6559-429DC0F8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80975" y="247649"/>
          <a:ext cx="820458" cy="530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75872</xdr:colOff>
      <xdr:row>1</xdr:row>
      <xdr:rowOff>28575</xdr:rowOff>
    </xdr:from>
    <xdr:to>
      <xdr:col>0</xdr:col>
      <xdr:colOff>638176</xdr:colOff>
      <xdr:row>3</xdr:row>
      <xdr:rowOff>6917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86EACFF7-B28D-847A-C162-B1E16F83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75872" y="228600"/>
          <a:ext cx="562304" cy="5974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0</xdr:col>
      <xdr:colOff>723900</xdr:colOff>
      <xdr:row>3</xdr:row>
      <xdr:rowOff>7588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2E2E19E4-58A3-F398-EF65-49499012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38100" y="209550"/>
          <a:ext cx="685800" cy="617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</xdr:row>
      <xdr:rowOff>104775</xdr:rowOff>
    </xdr:from>
    <xdr:to>
      <xdr:col>0</xdr:col>
      <xdr:colOff>986945</xdr:colOff>
      <xdr:row>2</xdr:row>
      <xdr:rowOff>159062</xdr:rowOff>
    </xdr:to>
    <xdr:pic>
      <xdr:nvPicPr>
        <xdr:cNvPr id="4" name="Logo" descr="Image">
          <a:extLst>
            <a:ext uri="{FF2B5EF4-FFF2-40B4-BE49-F238E27FC236}">
              <a16:creationId xmlns:a16="http://schemas.microsoft.com/office/drawing/2014/main" id="{EC5EFA21-6411-B7E6-8042-744FB82A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96850" y="304800"/>
          <a:ext cx="746125" cy="4733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</xdr:row>
      <xdr:rowOff>113596</xdr:rowOff>
    </xdr:from>
    <xdr:to>
      <xdr:col>0</xdr:col>
      <xdr:colOff>1098550</xdr:colOff>
      <xdr:row>2</xdr:row>
      <xdr:rowOff>197309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36A85937-A32A-14E2-84AA-69125485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66700" y="313621"/>
          <a:ext cx="781050" cy="5028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224320</xdr:colOff>
      <xdr:row>1</xdr:row>
      <xdr:rowOff>74542</xdr:rowOff>
    </xdr:from>
    <xdr:to>
      <xdr:col>0</xdr:col>
      <xdr:colOff>1087396</xdr:colOff>
      <xdr:row>2</xdr:row>
      <xdr:rowOff>152603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58F6B787-2057-C949-45BF-AD861653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11620" y="273325"/>
          <a:ext cx="831345" cy="500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76200</xdr:rowOff>
    </xdr:from>
    <xdr:to>
      <xdr:col>0</xdr:col>
      <xdr:colOff>1059266</xdr:colOff>
      <xdr:row>2</xdr:row>
      <xdr:rowOff>158525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8CB21158-6E5C-672F-6B19-A0CC639C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28600" y="276225"/>
          <a:ext cx="786014" cy="501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1</xdr:row>
      <xdr:rowOff>76200</xdr:rowOff>
    </xdr:from>
    <xdr:to>
      <xdr:col>0</xdr:col>
      <xdr:colOff>561975</xdr:colOff>
      <xdr:row>2</xdr:row>
      <xdr:rowOff>149379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F460CC30-3075-8AE2-DD37-C18DC829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38100" y="276225"/>
          <a:ext cx="52070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218453</xdr:colOff>
      <xdr:row>1</xdr:row>
      <xdr:rowOff>41275</xdr:rowOff>
    </xdr:from>
    <xdr:to>
      <xdr:col>0</xdr:col>
      <xdr:colOff>1082699</xdr:colOff>
      <xdr:row>2</xdr:row>
      <xdr:rowOff>161925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A6802434-DFB0-902E-18A8-065F58E8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634378" y="647700"/>
          <a:ext cx="832472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217420</xdr:colOff>
      <xdr:row>1</xdr:row>
      <xdr:rowOff>53975</xdr:rowOff>
    </xdr:from>
    <xdr:to>
      <xdr:col>0</xdr:col>
      <xdr:colOff>1121516</xdr:colOff>
      <xdr:row>2</xdr:row>
      <xdr:rowOff>190500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7E08C0EC-15AF-4FCD-A949-D68DC4A7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04720" y="254000"/>
          <a:ext cx="866162" cy="55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88902</xdr:colOff>
      <xdr:row>1</xdr:row>
      <xdr:rowOff>114300</xdr:rowOff>
    </xdr:from>
    <xdr:to>
      <xdr:col>0</xdr:col>
      <xdr:colOff>487176</xdr:colOff>
      <xdr:row>2</xdr:row>
      <xdr:rowOff>766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0A461AC-453C-69BC-15A7-4DB05FC5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88902" y="314325"/>
          <a:ext cx="398274" cy="305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245412</xdr:colOff>
      <xdr:row>1</xdr:row>
      <xdr:rowOff>34926</xdr:rowOff>
    </xdr:from>
    <xdr:to>
      <xdr:col>0</xdr:col>
      <xdr:colOff>1015824</xdr:colOff>
      <xdr:row>2</xdr:row>
      <xdr:rowOff>142876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68B95955-B5E7-5020-02AA-04C3F7FC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32712" y="234951"/>
          <a:ext cx="738838" cy="527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242765</xdr:colOff>
      <xdr:row>1</xdr:row>
      <xdr:rowOff>1</xdr:rowOff>
    </xdr:from>
    <xdr:to>
      <xdr:col>0</xdr:col>
      <xdr:colOff>1049340</xdr:colOff>
      <xdr:row>2</xdr:row>
      <xdr:rowOff>88901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C80F8C9C-49CE-8753-991D-AF1BB778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30065" y="542926"/>
          <a:ext cx="775068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203846</xdr:colOff>
      <xdr:row>1</xdr:row>
      <xdr:rowOff>38100</xdr:rowOff>
    </xdr:from>
    <xdr:to>
      <xdr:col>0</xdr:col>
      <xdr:colOff>1102761</xdr:colOff>
      <xdr:row>2</xdr:row>
      <xdr:rowOff>168346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EF6B86FC-945D-A852-161E-35C43CF3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892821" y="657225"/>
          <a:ext cx="855218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1</xdr:row>
      <xdr:rowOff>57150</xdr:rowOff>
    </xdr:from>
    <xdr:to>
      <xdr:col>0</xdr:col>
      <xdr:colOff>982793</xdr:colOff>
      <xdr:row>2</xdr:row>
      <xdr:rowOff>146050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1921018-1B40-B3CE-A52E-3D91DAD60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19075" y="276225"/>
          <a:ext cx="7195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158101</xdr:colOff>
      <xdr:row>1</xdr:row>
      <xdr:rowOff>79375</xdr:rowOff>
    </xdr:from>
    <xdr:to>
      <xdr:col>0</xdr:col>
      <xdr:colOff>1046662</xdr:colOff>
      <xdr:row>2</xdr:row>
      <xdr:rowOff>165100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A2920E0A-1070-F1DC-A07E-B7AE3FC7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847076" y="704850"/>
          <a:ext cx="843813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163232</xdr:colOff>
      <xdr:row>1</xdr:row>
      <xdr:rowOff>155575</xdr:rowOff>
    </xdr:from>
    <xdr:to>
      <xdr:col>0</xdr:col>
      <xdr:colOff>1044458</xdr:colOff>
      <xdr:row>2</xdr:row>
      <xdr:rowOff>146050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EFAAA6A2-90FB-5F4A-1417-FBFA72D2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56882" y="381000"/>
          <a:ext cx="8362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</xdr:row>
      <xdr:rowOff>76200</xdr:rowOff>
    </xdr:from>
    <xdr:to>
      <xdr:col>0</xdr:col>
      <xdr:colOff>925946</xdr:colOff>
      <xdr:row>2</xdr:row>
      <xdr:rowOff>124404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E627E93-3DA4-E9B8-DCB0-A5FA8B28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828675" y="695325"/>
          <a:ext cx="754543" cy="4736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53975</xdr:colOff>
      <xdr:row>1</xdr:row>
      <xdr:rowOff>0</xdr:rowOff>
    </xdr:from>
    <xdr:to>
      <xdr:col>0</xdr:col>
      <xdr:colOff>581025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221A031A-573B-572D-AF5B-1E47ECD79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3975" y="200025"/>
          <a:ext cx="527050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307974</xdr:colOff>
      <xdr:row>1</xdr:row>
      <xdr:rowOff>79375</xdr:rowOff>
    </xdr:from>
    <xdr:to>
      <xdr:col>0</xdr:col>
      <xdr:colOff>1046037</xdr:colOff>
      <xdr:row>2</xdr:row>
      <xdr:rowOff>159302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2B6DC265-7AA6-AA7A-14BE-A9DCA767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95274" y="285750"/>
          <a:ext cx="699555" cy="492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9525</xdr:rowOff>
    </xdr:from>
    <xdr:to>
      <xdr:col>0</xdr:col>
      <xdr:colOff>1021176</xdr:colOff>
      <xdr:row>2</xdr:row>
      <xdr:rowOff>178385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DC205436-7661-4AE0-DC3E-E20318B5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923925" y="609600"/>
          <a:ext cx="747914" cy="587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288925</xdr:colOff>
      <xdr:row>1</xdr:row>
      <xdr:rowOff>57150</xdr:rowOff>
    </xdr:from>
    <xdr:to>
      <xdr:col>0</xdr:col>
      <xdr:colOff>1011382</xdr:colOff>
      <xdr:row>2</xdr:row>
      <xdr:rowOff>152400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19223E88-31B5-6604-9762-15839327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76225" y="257175"/>
          <a:ext cx="69077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</xdr:row>
      <xdr:rowOff>323850</xdr:rowOff>
    </xdr:from>
    <xdr:to>
      <xdr:col>0</xdr:col>
      <xdr:colOff>1021200</xdr:colOff>
      <xdr:row>2</xdr:row>
      <xdr:rowOff>179539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6A0A5F42-FEB6-3FE9-2F6D-13C28459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000125" y="523875"/>
          <a:ext cx="671714" cy="531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1</xdr:row>
      <xdr:rowOff>295275</xdr:rowOff>
    </xdr:from>
    <xdr:to>
      <xdr:col>0</xdr:col>
      <xdr:colOff>1049349</xdr:colOff>
      <xdr:row>2</xdr:row>
      <xdr:rowOff>169027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54D2EF6C-B660-44F2-CADD-490D9F01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942975" y="895350"/>
          <a:ext cx="757439" cy="5500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194287</xdr:colOff>
      <xdr:row>1</xdr:row>
      <xdr:rowOff>66675</xdr:rowOff>
    </xdr:from>
    <xdr:to>
      <xdr:col>0</xdr:col>
      <xdr:colOff>1079254</xdr:colOff>
      <xdr:row>2</xdr:row>
      <xdr:rowOff>180975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C416CC3A-11A5-D173-CC4A-8A7642F3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87937" y="266700"/>
          <a:ext cx="840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275873</xdr:colOff>
      <xdr:row>1</xdr:row>
      <xdr:rowOff>104774</xdr:rowOff>
    </xdr:from>
    <xdr:to>
      <xdr:col>0</xdr:col>
      <xdr:colOff>1025400</xdr:colOff>
      <xdr:row>2</xdr:row>
      <xdr:rowOff>152399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1E17C6A6-C292-B183-B154-4F54F680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63173" y="304799"/>
          <a:ext cx="717767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1</xdr:row>
      <xdr:rowOff>79375</xdr:rowOff>
    </xdr:from>
    <xdr:to>
      <xdr:col>0</xdr:col>
      <xdr:colOff>1025924</xdr:colOff>
      <xdr:row>2</xdr:row>
      <xdr:rowOff>168741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B7C4C071-D7E7-43B2-0274-5B6A431A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90500" y="285750"/>
          <a:ext cx="791101" cy="502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196851</xdr:colOff>
      <xdr:row>1</xdr:row>
      <xdr:rowOff>57150</xdr:rowOff>
    </xdr:from>
    <xdr:to>
      <xdr:col>0</xdr:col>
      <xdr:colOff>1056158</xdr:colOff>
      <xdr:row>2</xdr:row>
      <xdr:rowOff>159210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4683148A-A2C8-CC49-68D0-DFD09528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90501" y="257175"/>
          <a:ext cx="821116" cy="52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1</xdr:row>
      <xdr:rowOff>57150</xdr:rowOff>
    </xdr:from>
    <xdr:to>
      <xdr:col>0</xdr:col>
      <xdr:colOff>1011115</xdr:colOff>
      <xdr:row>2</xdr:row>
      <xdr:rowOff>197310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A35DEBFD-7594-0AE1-8542-C747B8C2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47650" y="257175"/>
          <a:ext cx="719220" cy="559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523875</xdr:colOff>
      <xdr:row>2</xdr:row>
      <xdr:rowOff>74486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F9D3EA2E-3971-1A31-839D-9565ADA6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1706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55987</xdr:rowOff>
    </xdr:from>
    <xdr:to>
      <xdr:col>0</xdr:col>
      <xdr:colOff>977900</xdr:colOff>
      <xdr:row>2</xdr:row>
      <xdr:rowOff>178384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74ADEA89-BC1B-D424-D8DB-ADCFE96A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09550" y="256012"/>
          <a:ext cx="723900" cy="5414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1</xdr:row>
      <xdr:rowOff>22225</xdr:rowOff>
    </xdr:from>
    <xdr:to>
      <xdr:col>0</xdr:col>
      <xdr:colOff>1046640</xdr:colOff>
      <xdr:row>2</xdr:row>
      <xdr:rowOff>152437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DDD11649-3845-14C3-D1DE-82845C33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885825" y="628650"/>
          <a:ext cx="805064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224758</xdr:colOff>
      <xdr:row>1</xdr:row>
      <xdr:rowOff>19051</xdr:rowOff>
    </xdr:from>
    <xdr:to>
      <xdr:col>0</xdr:col>
      <xdr:colOff>1016195</xdr:colOff>
      <xdr:row>2</xdr:row>
      <xdr:rowOff>133351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639C2254-59C2-CB51-448B-0363CEF5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913733" y="219076"/>
          <a:ext cx="753142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224915</xdr:colOff>
      <xdr:row>1</xdr:row>
      <xdr:rowOff>95250</xdr:rowOff>
    </xdr:from>
    <xdr:to>
      <xdr:col>0</xdr:col>
      <xdr:colOff>1046864</xdr:colOff>
      <xdr:row>2</xdr:row>
      <xdr:rowOff>171450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30EE7A0B-7AA3-93D3-7AE7-F400BF3A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18565" y="295275"/>
          <a:ext cx="776999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1</xdr:row>
      <xdr:rowOff>76200</xdr:rowOff>
    </xdr:from>
    <xdr:to>
      <xdr:col>0</xdr:col>
      <xdr:colOff>1077955</xdr:colOff>
      <xdr:row>3</xdr:row>
      <xdr:rowOff>16335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9CFBAF28-26CF-A26D-204B-E1826DDA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61925" y="276225"/>
          <a:ext cx="865150" cy="559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298450</xdr:colOff>
      <xdr:row>1</xdr:row>
      <xdr:rowOff>57150</xdr:rowOff>
    </xdr:from>
    <xdr:to>
      <xdr:col>0</xdr:col>
      <xdr:colOff>1049339</xdr:colOff>
      <xdr:row>3</xdr:row>
      <xdr:rowOff>7019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779FED82-2FC9-B5A9-6564-E0AFAE03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981075" y="657225"/>
          <a:ext cx="719339" cy="5689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149225</xdr:colOff>
      <xdr:row>1</xdr:row>
      <xdr:rowOff>25812</xdr:rowOff>
    </xdr:from>
    <xdr:to>
      <xdr:col>0</xdr:col>
      <xdr:colOff>778051</xdr:colOff>
      <xdr:row>2</xdr:row>
      <xdr:rowOff>60325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969BE5B2-DD70-7D31-FF13-CA6026E5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42875" y="232187"/>
          <a:ext cx="603160" cy="453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187325</xdr:colOff>
      <xdr:row>1</xdr:row>
      <xdr:rowOff>34925</xdr:rowOff>
    </xdr:from>
    <xdr:to>
      <xdr:col>0</xdr:col>
      <xdr:colOff>930561</xdr:colOff>
      <xdr:row>3</xdr:row>
      <xdr:rowOff>524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CA16CCFF-2CAC-1D40-4F5C-16B2EDF1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80975" y="234950"/>
          <a:ext cx="711200" cy="584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256622</xdr:colOff>
      <xdr:row>1</xdr:row>
      <xdr:rowOff>133350</xdr:rowOff>
    </xdr:from>
    <xdr:to>
      <xdr:col>0</xdr:col>
      <xdr:colOff>1053877</xdr:colOff>
      <xdr:row>3</xdr:row>
      <xdr:rowOff>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4E038996-D7EE-9A37-6E80-9BAAA60C8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243922" y="333375"/>
          <a:ext cx="76536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281322</xdr:colOff>
      <xdr:row>1</xdr:row>
      <xdr:rowOff>266699</xdr:rowOff>
    </xdr:from>
    <xdr:to>
      <xdr:col>0</xdr:col>
      <xdr:colOff>1006243</xdr:colOff>
      <xdr:row>2</xdr:row>
      <xdr:rowOff>136524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EB5180FC-8497-CAE1-290C-9335EBE4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335422" y="815974"/>
          <a:ext cx="693403" cy="574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523875</xdr:colOff>
      <xdr:row>2</xdr:row>
      <xdr:rowOff>73179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34D8C97D-C113-AD75-D780-B03AE0F4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57150</xdr:rowOff>
    </xdr:from>
    <xdr:to>
      <xdr:col>0</xdr:col>
      <xdr:colOff>1021176</xdr:colOff>
      <xdr:row>3</xdr:row>
      <xdr:rowOff>7019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EBC908DA-B52C-58E0-4D22-D22DF0EE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190625" y="257175"/>
          <a:ext cx="747914" cy="5689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</xdr:row>
      <xdr:rowOff>19050</xdr:rowOff>
    </xdr:from>
    <xdr:to>
      <xdr:col>0</xdr:col>
      <xdr:colOff>1098167</xdr:colOff>
      <xdr:row>2</xdr:row>
      <xdr:rowOff>191085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DAE13036-D7E0-6ECC-D7DD-B90267FDB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1038225" y="219075"/>
          <a:ext cx="704487" cy="591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263524</xdr:colOff>
      <xdr:row>1</xdr:row>
      <xdr:rowOff>76200</xdr:rowOff>
    </xdr:from>
    <xdr:to>
      <xdr:col>0</xdr:col>
      <xdr:colOff>1027822</xdr:colOff>
      <xdr:row>3</xdr:row>
      <xdr:rowOff>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8D4D12B5-2CA9-DC16-6416-974070F8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rgbClr val="465EFF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685799" y="676275"/>
          <a:ext cx="719339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2020</xdr:rowOff>
    </xdr:from>
    <xdr:to>
      <xdr:col>2</xdr:col>
      <xdr:colOff>0</xdr:colOff>
      <xdr:row>4</xdr:row>
      <xdr:rowOff>50769</xdr:rowOff>
    </xdr:to>
    <xdr:pic>
      <xdr:nvPicPr>
        <xdr:cNvPr id="2" name="BB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1C8FB6-DAB4-A1BD-3D12-17D9BD706D9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l="1361" r="906" b="12142"/>
        <a:stretch/>
      </xdr:blipFill>
      <xdr:spPr>
        <a:xfrm>
          <a:off x="285750" y="95250"/>
          <a:ext cx="410868" cy="4095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504825</xdr:colOff>
      <xdr:row>1</xdr:row>
      <xdr:rowOff>0</xdr:rowOff>
    </xdr:from>
    <xdr:to>
      <xdr:col>2</xdr:col>
      <xdr:colOff>4822</xdr:colOff>
      <xdr:row>3</xdr:row>
      <xdr:rowOff>18257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76E1BC4-0B92-E13E-BADD-A74F076C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714375" y="171450"/>
          <a:ext cx="348143" cy="3611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2020</xdr:rowOff>
    </xdr:from>
    <xdr:to>
      <xdr:col>2</xdr:col>
      <xdr:colOff>0</xdr:colOff>
      <xdr:row>3</xdr:row>
      <xdr:rowOff>2140</xdr:rowOff>
    </xdr:to>
    <xdr:pic>
      <xdr:nvPicPr>
        <xdr:cNvPr id="2" name="BB_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FF82C-3206-D114-F864-A42186071F5C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l="1361" r="906" b="12142"/>
        <a:stretch/>
      </xdr:blipFill>
      <xdr:spPr>
        <a:xfrm>
          <a:off x="285750" y="85725"/>
          <a:ext cx="410868" cy="415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171450</xdr:colOff>
      <xdr:row>1</xdr:row>
      <xdr:rowOff>47626</xdr:rowOff>
    </xdr:from>
    <xdr:to>
      <xdr:col>2</xdr:col>
      <xdr:colOff>171450</xdr:colOff>
      <xdr:row>3</xdr:row>
      <xdr:rowOff>40040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BBA99F09-2DD7-1283-711D-D8F77F8C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81025" y="180976"/>
          <a:ext cx="352425" cy="3058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44450</xdr:colOff>
      <xdr:row>26</xdr:row>
      <xdr:rowOff>79375</xdr:rowOff>
    </xdr:from>
    <xdr:to>
      <xdr:col>14</xdr:col>
      <xdr:colOff>47292</xdr:colOff>
      <xdr:row>30</xdr:row>
      <xdr:rowOff>124822</xdr:rowOff>
    </xdr:to>
    <xdr:pic>
      <xdr:nvPicPr>
        <xdr:cNvPr id="2" name="Logo" descr="Image">
          <a:extLst>
            <a:ext uri="{FF2B5EF4-FFF2-40B4-BE49-F238E27FC236}">
              <a16:creationId xmlns:a16="http://schemas.microsoft.com/office/drawing/2014/main" id="{F6BC4ECE-555A-237F-9FA0-0711D6D7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3916025" y="6115050"/>
          <a:ext cx="742950" cy="6943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0</xdr:col>
      <xdr:colOff>0</xdr:colOff>
      <xdr:row>1</xdr:row>
      <xdr:rowOff>0</xdr:rowOff>
    </xdr:from>
    <xdr:to>
      <xdr:col>0</xdr:col>
      <xdr:colOff>523875</xdr:colOff>
      <xdr:row>2</xdr:row>
      <xdr:rowOff>73179</xdr:rowOff>
    </xdr:to>
    <xdr:pic>
      <xdr:nvPicPr>
        <xdr:cNvPr id="3" name="Logo" descr="Image">
          <a:extLst>
            <a:ext uri="{FF2B5EF4-FFF2-40B4-BE49-F238E27FC236}">
              <a16:creationId xmlns:a16="http://schemas.microsoft.com/office/drawing/2014/main" id="{19CFF2B7-10A4-74C4-0122-77793C66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0" y="200025"/>
          <a:ext cx="523875" cy="4922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BB 2024">
      <a:dk1>
        <a:srgbClr val="3333BD"/>
      </a:dk1>
      <a:lt1>
        <a:srgbClr val="465EFF"/>
      </a:lt1>
      <a:dk2>
        <a:srgbClr val="FCFC30"/>
      </a:dk2>
      <a:lt2>
        <a:srgbClr val="54DCFC"/>
      </a:lt2>
      <a:accent1>
        <a:srgbClr val="735CC6"/>
      </a:accent1>
      <a:accent2>
        <a:srgbClr val="BDB6FF"/>
      </a:accent2>
      <a:accent3>
        <a:srgbClr val="00EBD0"/>
      </a:accent3>
      <a:accent4>
        <a:srgbClr val="83FFEA"/>
      </a:accent4>
      <a:accent5>
        <a:srgbClr val="FF6E91"/>
      </a:accent5>
      <a:accent6>
        <a:srgbClr val="FFA7D3"/>
      </a:accent6>
      <a:hlink>
        <a:srgbClr val="465EFF"/>
      </a:hlink>
      <a:folHlink>
        <a:srgbClr val="54DCFC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4.xml"/><Relationship Id="rId3" Type="http://schemas.openxmlformats.org/officeDocument/2006/relationships/hyperlink" Target="http://www.bb.com.br/portalbb/jsp/popup/faleComRiEng.jsp" TargetMode="External"/><Relationship Id="rId7" Type="http://schemas.openxmlformats.org/officeDocument/2006/relationships/printerSettings" Target="../printerSettings/printerSettings84.bin"/><Relationship Id="rId2" Type="http://schemas.openxmlformats.org/officeDocument/2006/relationships/hyperlink" Target="https://ri.bb.com.br/en/investor-services/downloads/" TargetMode="External"/><Relationship Id="rId1" Type="http://schemas.openxmlformats.org/officeDocument/2006/relationships/hyperlink" Target="http://www.bb.com.br/portalbb/home2,136,136,0,0,1,8.bb" TargetMode="External"/><Relationship Id="rId6" Type="http://schemas.openxmlformats.org/officeDocument/2006/relationships/hyperlink" Target="https://ri.bb.com.br/en/investor-services/downloads/" TargetMode="External"/><Relationship Id="rId5" Type="http://schemas.openxmlformats.org/officeDocument/2006/relationships/hyperlink" Target="http://www.bb.com.br/portalbb/page22,136,3469,0,0,1,8.bb?codigoNoticia=13428" TargetMode="External"/><Relationship Id="rId4" Type="http://schemas.openxmlformats.org/officeDocument/2006/relationships/hyperlink" Target="http://www.bb.com.br/portalbb/jsp/popup/faleComRiEng.jsp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229F9-A193-4E0F-B540-86B3EA71912C}">
  <sheetPr codeName="Plan3">
    <tabColor rgb="FFC00000"/>
  </sheetPr>
  <dimension ref="A1:AI30"/>
  <sheetViews>
    <sheetView workbookViewId="0"/>
  </sheetViews>
  <sheetFormatPr defaultColWidth="8.81640625" defaultRowHeight="12.5"/>
  <cols>
    <col min="1" max="1" width="3.453125" style="542" customWidth="1"/>
    <col min="2" max="2" width="15.453125" style="542" customWidth="1"/>
    <col min="3" max="3" width="3.453125" style="542" customWidth="1"/>
    <col min="4" max="4" width="10" style="542" bestFit="1" customWidth="1"/>
    <col min="5" max="19" width="10.453125" style="542" customWidth="1"/>
    <col min="20" max="16384" width="8.81640625" style="542"/>
  </cols>
  <sheetData>
    <row r="1" spans="1:35" s="1" customFormat="1" ht="18.5" thickBot="1">
      <c r="A1" s="584"/>
      <c r="B1" s="592"/>
      <c r="C1" s="589"/>
      <c r="D1" s="1280">
        <f ca="1">TODAY()</f>
        <v>45806</v>
      </c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2"/>
      <c r="T1" s="1280">
        <f ca="1">TODAY()</f>
        <v>45806</v>
      </c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2"/>
    </row>
    <row r="2" spans="1:35" s="1" customFormat="1" ht="13">
      <c r="A2" s="585"/>
      <c r="B2" s="593" t="s">
        <v>223</v>
      </c>
      <c r="C2" s="590"/>
      <c r="D2" s="567" t="s">
        <v>0</v>
      </c>
      <c r="E2" s="595" t="str">
        <f t="shared" ref="E2:N2" ca="1" si="0">CONCATENATE(LEFT(I2,2),RIGHT(I2,2)-1)</f>
        <v>4T21</v>
      </c>
      <c r="F2" s="595" t="str">
        <f t="shared" ca="1" si="0"/>
        <v>1T22</v>
      </c>
      <c r="G2" s="595" t="str">
        <f t="shared" ca="1" si="0"/>
        <v>2T22</v>
      </c>
      <c r="H2" s="595" t="str">
        <f t="shared" ca="1" si="0"/>
        <v>3T22</v>
      </c>
      <c r="I2" s="595" t="str">
        <f t="shared" ca="1" si="0"/>
        <v>4T22</v>
      </c>
      <c r="J2" s="595" t="str">
        <f t="shared" ca="1" si="0"/>
        <v>1T23</v>
      </c>
      <c r="K2" s="595" t="str">
        <f t="shared" ca="1" si="0"/>
        <v>2T23</v>
      </c>
      <c r="L2" s="595" t="str">
        <f t="shared" ca="1" si="0"/>
        <v>3T23</v>
      </c>
      <c r="M2" s="595" t="str">
        <f t="shared" ca="1" si="0"/>
        <v>4T23</v>
      </c>
      <c r="N2" s="595" t="str">
        <f t="shared" ca="1" si="0"/>
        <v>1T24</v>
      </c>
      <c r="O2" s="595" t="str">
        <f ca="1">CONCATENATE(LEFT(S2,2),RIGHT(S2,2)-1)</f>
        <v>2T24</v>
      </c>
      <c r="P2" s="595" t="str">
        <f ca="1">IF(LEFT(Q$2,1)="1",CONCATENATE("4T",RIGHT(Q$2,2)-1),CONCATENATE(LEFT(Q$2,1)-1,"T",RIGHT(Q$2,2)))</f>
        <v>3T24</v>
      </c>
      <c r="Q2" s="595" t="str">
        <f ca="1">IF(LEFT(R$2,1)="1",CONCATENATE("4T",RIGHT(R$2,2)-1),CONCATENATE(LEFT(R$2,1)-1,"T",RIGHT(R$2,2)))</f>
        <v>4T24</v>
      </c>
      <c r="R2" s="596" t="str">
        <f ca="1">IF(LEFT(S$2,1)="1",CONCATENATE("4T",RIGHT(S$2,2)-1),CONCATENATE(LEFT(S$2,1)-1,"T",RIGHT(S$2,2)))</f>
        <v>1T25</v>
      </c>
      <c r="S2" s="597" t="str">
        <f ca="1">CONCATENATE(ROUNDUP(MONTH(D1)/3,0),"T",RIGHT(YEAR(D1),2))</f>
        <v>2T25</v>
      </c>
      <c r="T2" s="567" t="s">
        <v>0</v>
      </c>
      <c r="U2" s="595" t="str">
        <f t="shared" ref="U2:AE2" ca="1" si="1">CONCATENATE(LEFT(Y2,2),RIGHT(Y2,2)-1)</f>
        <v>4T21</v>
      </c>
      <c r="V2" s="595" t="str">
        <f t="shared" ca="1" si="1"/>
        <v>1T22</v>
      </c>
      <c r="W2" s="595" t="str">
        <f t="shared" ca="1" si="1"/>
        <v>2T22</v>
      </c>
      <c r="X2" s="595" t="str">
        <f t="shared" ca="1" si="1"/>
        <v>3T22</v>
      </c>
      <c r="Y2" s="595" t="str">
        <f t="shared" ca="1" si="1"/>
        <v>4T22</v>
      </c>
      <c r="Z2" s="595" t="str">
        <f t="shared" ca="1" si="1"/>
        <v>1T23</v>
      </c>
      <c r="AA2" s="595" t="str">
        <f t="shared" ca="1" si="1"/>
        <v>2T23</v>
      </c>
      <c r="AB2" s="595" t="str">
        <f t="shared" ca="1" si="1"/>
        <v>3T23</v>
      </c>
      <c r="AC2" s="595" t="str">
        <f t="shared" ca="1" si="1"/>
        <v>4T23</v>
      </c>
      <c r="AD2" s="595" t="str">
        <f t="shared" ca="1" si="1"/>
        <v>1T24</v>
      </c>
      <c r="AE2" s="595" t="str">
        <f t="shared" ca="1" si="1"/>
        <v>2T24</v>
      </c>
      <c r="AF2" s="595" t="str">
        <f ca="1">IF(LEFT(AG$2,1)="1",CONCATENATE("4T",RIGHT(AG$2,2)-1),CONCATENATE(LEFT(AG$2,1)-1,"T",RIGHT(AG$2,2)))</f>
        <v>3T24</v>
      </c>
      <c r="AG2" s="595" t="str">
        <f ca="1">IF(LEFT(AH$2,1)="1",CONCATENATE("4T",RIGHT(AH$2,2)-1),CONCATENATE(LEFT(AH$2,1)-1,"T",RIGHT(AH$2,2)))</f>
        <v>4T24</v>
      </c>
      <c r="AH2" s="596" t="str">
        <f ca="1">IF(LEFT(AI$2,1)="1",CONCATENATE("4T",RIGHT(AI$2,2)-1),CONCATENATE(LEFT(AI$2,1)-1,"T",RIGHT(AI$2,2)))</f>
        <v>1T25</v>
      </c>
      <c r="AI2" s="597" t="str">
        <f ca="1">CONCATENATE(ROUNDUP(MONTH(T1)/3,0),"T",RIGHT(YEAR(T1),2))</f>
        <v>2T25</v>
      </c>
    </row>
    <row r="3" spans="1:35" s="1" customFormat="1" ht="15.5">
      <c r="A3" s="586"/>
      <c r="B3" s="3" t="s">
        <v>0</v>
      </c>
      <c r="C3" s="590"/>
      <c r="D3" s="556" t="s">
        <v>1</v>
      </c>
      <c r="E3" s="557" t="str">
        <f t="shared" ref="E3:S3" ca="1" si="2">CONCATENATE(LEFT(E2,1),"Q",RIGHT(E2,2))</f>
        <v>4Q21</v>
      </c>
      <c r="F3" s="557" t="str">
        <f t="shared" ca="1" si="2"/>
        <v>1Q22</v>
      </c>
      <c r="G3" s="557" t="str">
        <f t="shared" ca="1" si="2"/>
        <v>2Q22</v>
      </c>
      <c r="H3" s="557" t="str">
        <f t="shared" ca="1" si="2"/>
        <v>3Q22</v>
      </c>
      <c r="I3" s="557" t="str">
        <f t="shared" ca="1" si="2"/>
        <v>4Q22</v>
      </c>
      <c r="J3" s="557" t="str">
        <f t="shared" ca="1" si="2"/>
        <v>1Q23</v>
      </c>
      <c r="K3" s="557" t="str">
        <f t="shared" ca="1" si="2"/>
        <v>2Q23</v>
      </c>
      <c r="L3" s="557" t="str">
        <f t="shared" ca="1" si="2"/>
        <v>3Q23</v>
      </c>
      <c r="M3" s="557" t="str">
        <f t="shared" ca="1" si="2"/>
        <v>4Q23</v>
      </c>
      <c r="N3" s="557" t="str">
        <f t="shared" ca="1" si="2"/>
        <v>1Q24</v>
      </c>
      <c r="O3" s="557" t="str">
        <f ca="1">CONCATENATE(LEFT(O2,1),"Q",RIGHT(O2,2))</f>
        <v>2Q24</v>
      </c>
      <c r="P3" s="557" t="str">
        <f t="shared" ca="1" si="2"/>
        <v>3Q24</v>
      </c>
      <c r="Q3" s="557" t="str">
        <f t="shared" ca="1" si="2"/>
        <v>4Q24</v>
      </c>
      <c r="R3" s="558" t="str">
        <f t="shared" ca="1" si="2"/>
        <v>1Q25</v>
      </c>
      <c r="S3" s="559" t="str">
        <f t="shared" ca="1" si="2"/>
        <v>2Q25</v>
      </c>
      <c r="T3" s="556" t="s">
        <v>1</v>
      </c>
      <c r="U3" s="557" t="str">
        <f t="shared" ref="U3:AD3" ca="1" si="3">CONCATENATE(LEFT(U2,1),"Q",RIGHT(U2,2))</f>
        <v>4Q21</v>
      </c>
      <c r="V3" s="557" t="str">
        <f t="shared" ca="1" si="3"/>
        <v>1Q22</v>
      </c>
      <c r="W3" s="557" t="str">
        <f t="shared" ca="1" si="3"/>
        <v>2Q22</v>
      </c>
      <c r="X3" s="557" t="str">
        <f t="shared" ca="1" si="3"/>
        <v>3Q22</v>
      </c>
      <c r="Y3" s="557" t="str">
        <f t="shared" ca="1" si="3"/>
        <v>4Q22</v>
      </c>
      <c r="Z3" s="557" t="str">
        <f t="shared" ca="1" si="3"/>
        <v>1Q23</v>
      </c>
      <c r="AA3" s="557" t="str">
        <f t="shared" ca="1" si="3"/>
        <v>2Q23</v>
      </c>
      <c r="AB3" s="557" t="str">
        <f t="shared" ca="1" si="3"/>
        <v>3Q23</v>
      </c>
      <c r="AC3" s="557" t="str">
        <f t="shared" ca="1" si="3"/>
        <v>4Q23</v>
      </c>
      <c r="AD3" s="557" t="str">
        <f t="shared" ca="1" si="3"/>
        <v>1Q24</v>
      </c>
      <c r="AE3" s="557" t="str">
        <f ca="1">CONCATENATE(LEFT(AE2,1),"Q",RIGHT(AE2,2))</f>
        <v>2Q24</v>
      </c>
      <c r="AF3" s="557" t="str">
        <f ca="1">CONCATENATE(LEFT(AF2,1),"Q",RIGHT(AF2,2))</f>
        <v>3Q24</v>
      </c>
      <c r="AG3" s="557" t="str">
        <f ca="1">CONCATENATE(LEFT(AG2,1),"Q",RIGHT(AG2,2))</f>
        <v>4Q24</v>
      </c>
      <c r="AH3" s="558" t="str">
        <f ca="1">CONCATENATE(LEFT(AH2,1),"Q",RIGHT(AH2,2))</f>
        <v>1Q25</v>
      </c>
      <c r="AI3" s="559" t="str">
        <f ca="1">CONCATENATE(LEFT(AI2,1),"Q",RIGHT(AI2,2))</f>
        <v>2Q25</v>
      </c>
    </row>
    <row r="4" spans="1:35" s="1" customFormat="1" ht="13">
      <c r="A4" s="586"/>
      <c r="B4" s="594"/>
      <c r="C4" s="590"/>
      <c r="D4" s="556" t="s">
        <v>0</v>
      </c>
      <c r="E4" s="560" t="str">
        <f t="shared" ref="E4:N5" ca="1" si="4">CONCATENATE(LEFT(I4,4),RIGHT(I4,2)-1)</f>
        <v>Dez/21</v>
      </c>
      <c r="F4" s="560" t="str">
        <f t="shared" ca="1" si="4"/>
        <v>Mar/22</v>
      </c>
      <c r="G4" s="560" t="str">
        <f t="shared" ca="1" si="4"/>
        <v>Jun/22</v>
      </c>
      <c r="H4" s="560" t="str">
        <f t="shared" ca="1" si="4"/>
        <v>Set/22</v>
      </c>
      <c r="I4" s="560" t="str">
        <f t="shared" ca="1" si="4"/>
        <v>Dez/22</v>
      </c>
      <c r="J4" s="560" t="str">
        <f t="shared" ca="1" si="4"/>
        <v>Mar/23</v>
      </c>
      <c r="K4" s="560" t="str">
        <f t="shared" ca="1" si="4"/>
        <v>Jun/23</v>
      </c>
      <c r="L4" s="560" t="str">
        <f t="shared" ca="1" si="4"/>
        <v>Set/23</v>
      </c>
      <c r="M4" s="560" t="str">
        <f t="shared" ca="1" si="4"/>
        <v>Dez/23</v>
      </c>
      <c r="N4" s="560" t="str">
        <f t="shared" ca="1" si="4"/>
        <v>Mar/24</v>
      </c>
      <c r="O4" s="560" t="str">
        <f ca="1">CONCATENATE(LEFT(S4,4),RIGHT(S4,2)-1)</f>
        <v>Jun/24</v>
      </c>
      <c r="P4" s="560" t="str">
        <f ca="1">CONCATENATE(IF(LEFT(P2,1)="1","Mar/",IF(LEFT(P2,1)="2","Jun/",IF(LEFT(P2,1)="3","Set/","Dez/"))),RIGHT(P2,2))</f>
        <v>Set/24</v>
      </c>
      <c r="Q4" s="560" t="str">
        <f ca="1">CONCATENATE(IF(LEFT(Q2,1)="1","Mar/",IF(LEFT(Q2,1)="2","Jun/",IF(LEFT(Q2,1)="3","Set/","Dez/"))),RIGHT(Q2,2))</f>
        <v>Dez/24</v>
      </c>
      <c r="R4" s="561" t="str">
        <f ca="1">CONCATENATE(IF(LEFT(R2,1)="1","Mar/",IF(LEFT(R2,1)="2","Jun/",IF(LEFT(R2,1)="3","Set/","Dez/"))),RIGHT(R2,2))</f>
        <v>Mar/25</v>
      </c>
      <c r="S4" s="562" t="str">
        <f ca="1">CONCATENATE(IF(LEFT(S2,1)="1","Mar/",IF(LEFT(S2,1)="2","Jun/",IF(LEFT(S2,1)="3","Set/","Dez/"))),RIGHT(S2,2))</f>
        <v>Jun/25</v>
      </c>
      <c r="T4" s="556" t="s">
        <v>0</v>
      </c>
      <c r="U4" s="560" t="str">
        <f t="shared" ref="U4:AE5" ca="1" si="5">CONCATENATE(LEFT(Y4,4),RIGHT(Y4,2)-1)</f>
        <v>Dez/21</v>
      </c>
      <c r="V4" s="560" t="str">
        <f t="shared" ca="1" si="5"/>
        <v>Mar/22</v>
      </c>
      <c r="W4" s="560" t="str">
        <f t="shared" ca="1" si="5"/>
        <v>Jun/22</v>
      </c>
      <c r="X4" s="560" t="str">
        <f t="shared" ca="1" si="5"/>
        <v>Set/22</v>
      </c>
      <c r="Y4" s="560" t="str">
        <f t="shared" ca="1" si="5"/>
        <v>Dez/22</v>
      </c>
      <c r="Z4" s="560" t="str">
        <f t="shared" ca="1" si="5"/>
        <v>Mar/23</v>
      </c>
      <c r="AA4" s="560" t="str">
        <f t="shared" ca="1" si="5"/>
        <v>Jun/23</v>
      </c>
      <c r="AB4" s="560" t="str">
        <f t="shared" ca="1" si="5"/>
        <v>Set/23</v>
      </c>
      <c r="AC4" s="560" t="str">
        <f t="shared" ca="1" si="5"/>
        <v>Dez/23</v>
      </c>
      <c r="AD4" s="560" t="str">
        <f t="shared" ca="1" si="5"/>
        <v>Mar/24</v>
      </c>
      <c r="AE4" s="560" t="str">
        <f t="shared" ca="1" si="5"/>
        <v>Jun/24</v>
      </c>
      <c r="AF4" s="560" t="str">
        <f ca="1">CONCATENATE(IF(LEFT(AF2,1)="1","Mar/",IF(LEFT(AF2,1)="2","Jun/",IF(LEFT(AF2,1)="3","Set/","Dez/"))),RIGHT(AF2,2))</f>
        <v>Set/24</v>
      </c>
      <c r="AG4" s="560" t="str">
        <f ca="1">CONCATENATE(IF(LEFT(AG2,1)="1","Mar/",IF(LEFT(AG2,1)="2","Jun/",IF(LEFT(AG2,1)="3","Set/","Dez/"))),RIGHT(AG2,2))</f>
        <v>Dez/24</v>
      </c>
      <c r="AH4" s="561" t="str">
        <f ca="1">CONCATENATE(IF(LEFT(AH2,1)="1","Mar/",IF(LEFT(AH2,1)="2","Jun/",IF(LEFT(AH2,1)="3","Set/","Dez/"))),RIGHT(AH2,2))</f>
        <v>Mar/25</v>
      </c>
      <c r="AI4" s="562" t="str">
        <f ca="1">CONCATENATE(IF(LEFT(AI2,1)="1","Mar/",IF(LEFT(AI2,1)="2","Jun/",IF(LEFT(AI2,1)="3","Set/","Dez/"))),RIGHT(AI2,2))</f>
        <v>Jun/25</v>
      </c>
    </row>
    <row r="5" spans="1:35" s="1" customFormat="1" ht="13.5" thickBot="1">
      <c r="A5" s="586"/>
      <c r="B5" s="593" t="s">
        <v>228</v>
      </c>
      <c r="C5" s="590"/>
      <c r="D5" s="563" t="s">
        <v>1</v>
      </c>
      <c r="E5" s="564" t="str">
        <f t="shared" ca="1" si="4"/>
        <v>Dec/21</v>
      </c>
      <c r="F5" s="564" t="str">
        <f t="shared" ca="1" si="4"/>
        <v>Mar/22</v>
      </c>
      <c r="G5" s="564" t="str">
        <f t="shared" ca="1" si="4"/>
        <v>Jun/22</v>
      </c>
      <c r="H5" s="564" t="str">
        <f t="shared" ca="1" si="4"/>
        <v>Sep/22</v>
      </c>
      <c r="I5" s="564" t="str">
        <f t="shared" ca="1" si="4"/>
        <v>Dec/22</v>
      </c>
      <c r="J5" s="564" t="str">
        <f t="shared" ca="1" si="4"/>
        <v>Mar/23</v>
      </c>
      <c r="K5" s="564" t="str">
        <f t="shared" ca="1" si="4"/>
        <v>Jun/23</v>
      </c>
      <c r="L5" s="564" t="str">
        <f t="shared" ca="1" si="4"/>
        <v>Sep/23</v>
      </c>
      <c r="M5" s="564" t="str">
        <f t="shared" ca="1" si="4"/>
        <v>Dec/23</v>
      </c>
      <c r="N5" s="564" t="str">
        <f t="shared" ca="1" si="4"/>
        <v>Mar/24</v>
      </c>
      <c r="O5" s="564" t="str">
        <f ca="1">CONCATENATE(LEFT(S5,4),RIGHT(S5,2)-1)</f>
        <v>Jun/24</v>
      </c>
      <c r="P5" s="564" t="str">
        <f ca="1">CONCATENATE(IF(LEFT(P2,1)="1","Mar/",IF(LEFT(P2,1)="2","Jun/",IF(LEFT(P2,1)="3","Sep/","Dec/"))),RIGHT(P2,2))</f>
        <v>Sep/24</v>
      </c>
      <c r="Q5" s="564" t="str">
        <f ca="1">CONCATENATE(IF(LEFT(Q2,1)="1","Mar/",IF(LEFT(Q2,1)="2","Jun/",IF(LEFT(Q2,1)="3","Sep/","Dec/"))),RIGHT(Q2,2))</f>
        <v>Dec/24</v>
      </c>
      <c r="R5" s="565" t="str">
        <f ca="1">CONCATENATE(IF(LEFT(R2,1)="1","Mar/",IF(LEFT(R2,1)="2","Jun/",IF(LEFT(R2,1)="3","Sep/","Dec/"))),RIGHT(R2,2))</f>
        <v>Mar/25</v>
      </c>
      <c r="S5" s="566" t="str">
        <f ca="1">CONCATENATE(IF(LEFT(S2,1)="1","Mar/",IF(LEFT(S2,1)="2","Jun/",IF(LEFT(S2,1)="3","Sep/","Dec/"))),RIGHT(S2,2))</f>
        <v>Jun/25</v>
      </c>
      <c r="T5" s="563" t="s">
        <v>1</v>
      </c>
      <c r="U5" s="564" t="str">
        <f t="shared" ca="1" si="5"/>
        <v>Dec/21</v>
      </c>
      <c r="V5" s="564" t="str">
        <f t="shared" ca="1" si="5"/>
        <v>Mar/22</v>
      </c>
      <c r="W5" s="564" t="str">
        <f t="shared" ca="1" si="5"/>
        <v>Jun/22</v>
      </c>
      <c r="X5" s="564" t="str">
        <f t="shared" ca="1" si="5"/>
        <v>Sep/22</v>
      </c>
      <c r="Y5" s="564" t="str">
        <f t="shared" ca="1" si="5"/>
        <v>Dec/22</v>
      </c>
      <c r="Z5" s="564" t="str">
        <f t="shared" ca="1" si="5"/>
        <v>Mar/23</v>
      </c>
      <c r="AA5" s="564" t="str">
        <f t="shared" ca="1" si="5"/>
        <v>Jun/23</v>
      </c>
      <c r="AB5" s="564" t="str">
        <f t="shared" ca="1" si="5"/>
        <v>Sep/23</v>
      </c>
      <c r="AC5" s="564" t="str">
        <f t="shared" ca="1" si="5"/>
        <v>Dec/23</v>
      </c>
      <c r="AD5" s="564" t="str">
        <f t="shared" ca="1" si="5"/>
        <v>Mar/24</v>
      </c>
      <c r="AE5" s="564" t="str">
        <f t="shared" ca="1" si="5"/>
        <v>Jun/24</v>
      </c>
      <c r="AF5" s="564" t="str">
        <f ca="1">CONCATENATE(IF(LEFT(AF2,1)="1","Mar/",IF(LEFT(AF2,1)="2","Jun/",IF(LEFT(AF2,1)="3","Sep/","Dec/"))),RIGHT(AF2,2))</f>
        <v>Sep/24</v>
      </c>
      <c r="AG5" s="564" t="str">
        <f ca="1">CONCATENATE(IF(LEFT(AG2,1)="1","Mar/",IF(LEFT(AG2,1)="2","Jun/",IF(LEFT(AG2,1)="3","Sep/","Dec/"))),RIGHT(AG2,2))</f>
        <v>Dec/24</v>
      </c>
      <c r="AH5" s="565" t="str">
        <f ca="1">CONCATENATE(IF(LEFT(AH2,1)="1","Mar/",IF(LEFT(AH2,1)="2","Jun/",IF(LEFT(AH2,1)="3","Sep/","Dec/"))),RIGHT(AH2,2))</f>
        <v>Mar/25</v>
      </c>
      <c r="AI5" s="566" t="str">
        <f ca="1">CONCATENATE(IF(LEFT(AI2,1)="1","Mar/",IF(LEFT(AI2,1)="2","Jun/",IF(LEFT(AI2,1)="3","Sep/","Dec/"))),RIGHT(AI2,2))</f>
        <v>Jun/25</v>
      </c>
    </row>
    <row r="6" spans="1:35" s="1" customFormat="1" ht="13">
      <c r="A6" s="586"/>
      <c r="B6" s="2" t="str">
        <f ca="1">R2</f>
        <v>1T25</v>
      </c>
      <c r="C6" s="590"/>
      <c r="D6" s="567" t="s">
        <v>0</v>
      </c>
      <c r="E6" s="568" t="str">
        <f t="shared" ref="E6:N7" ca="1" si="6">IF(I6&lt;&gt;"-",CONCATENATE(LEFT(I6,2),RIGHT(I6,2)-1),"-")</f>
        <v>2021</v>
      </c>
      <c r="F6" s="568" t="str">
        <f t="shared" ca="1" si="6"/>
        <v>-</v>
      </c>
      <c r="G6" s="568" t="str">
        <f t="shared" ca="1" si="6"/>
        <v>1S22</v>
      </c>
      <c r="H6" s="568" t="str">
        <f t="shared" ca="1" si="6"/>
        <v>9M22</v>
      </c>
      <c r="I6" s="568" t="str">
        <f t="shared" ca="1" si="6"/>
        <v>2022</v>
      </c>
      <c r="J6" s="568" t="str">
        <f t="shared" ca="1" si="6"/>
        <v>-</v>
      </c>
      <c r="K6" s="568" t="str">
        <f t="shared" ca="1" si="6"/>
        <v>1S23</v>
      </c>
      <c r="L6" s="568" t="str">
        <f t="shared" ca="1" si="6"/>
        <v>9M23</v>
      </c>
      <c r="M6" s="568" t="str">
        <f t="shared" ca="1" si="6"/>
        <v>2023</v>
      </c>
      <c r="N6" s="568" t="str">
        <f t="shared" ca="1" si="6"/>
        <v>-</v>
      </c>
      <c r="O6" s="568" t="str">
        <f ca="1">IF(S6&lt;&gt;"-",CONCATENATE(LEFT(S6,2),RIGHT(S6,2)-1),"-")</f>
        <v>1S24</v>
      </c>
      <c r="P6" s="568" t="str">
        <f ca="1">IF(LEFT(P2,1)&lt;&gt;"1",CONCATENATE(IF(LEFT(P2,1)="2","1S",IF(LEFT(P2,1)="3","9M",IF(LEFT(P2,1)="4","20"))),RIGHT(P2,2)),"-")</f>
        <v>9M24</v>
      </c>
      <c r="Q6" s="568" t="str">
        <f ca="1">IF(LEFT(Q2,1)&lt;&gt;"1",CONCATENATE(IF(LEFT(Q2,1)="2","1S",IF(LEFT(Q2,1)="3","9M",IF(LEFT(Q2,1)="4","20"))),RIGHT(Q2,2)),"-")</f>
        <v>2024</v>
      </c>
      <c r="R6" s="569" t="str">
        <f ca="1">IF(LEFT(R2,1)&lt;&gt;"1",CONCATENATE(IF(LEFT(R2,1)="2","1S",IF(LEFT(R2,1)="3","9M",IF(LEFT(R2,1)="4","20"))),RIGHT(R2,2)),"-")</f>
        <v>-</v>
      </c>
      <c r="S6" s="570" t="str">
        <f ca="1">IF(LEFT(S2,1)&lt;&gt;"1",CONCATENATE(IF(LEFT(S2,1)="2","1S",IF(LEFT(S2,1)="3","9M",IF(LEFT(S2,1)="4","20"))),RIGHT(S2,2)),"-")</f>
        <v>1S25</v>
      </c>
      <c r="T6" s="567" t="s">
        <v>0</v>
      </c>
      <c r="U6" s="568" t="str">
        <f t="shared" ref="U6:AE7" ca="1" si="7">IF(Y6&lt;&gt;"-",CONCATENATE(LEFT(Y6,2),RIGHT(Y6,2)-1),"-")</f>
        <v>2021</v>
      </c>
      <c r="V6" s="568" t="str">
        <f t="shared" ca="1" si="7"/>
        <v>-</v>
      </c>
      <c r="W6" s="568" t="str">
        <f t="shared" ca="1" si="7"/>
        <v>1S22</v>
      </c>
      <c r="X6" s="568" t="str">
        <f t="shared" ca="1" si="7"/>
        <v>9M22</v>
      </c>
      <c r="Y6" s="568" t="str">
        <f t="shared" ca="1" si="7"/>
        <v>2022</v>
      </c>
      <c r="Z6" s="568" t="str">
        <f t="shared" ca="1" si="7"/>
        <v>-</v>
      </c>
      <c r="AA6" s="568" t="str">
        <f t="shared" ca="1" si="7"/>
        <v>1S23</v>
      </c>
      <c r="AB6" s="568" t="str">
        <f t="shared" ca="1" si="7"/>
        <v>9M23</v>
      </c>
      <c r="AC6" s="568" t="str">
        <f t="shared" ca="1" si="7"/>
        <v>2023</v>
      </c>
      <c r="AD6" s="568" t="str">
        <f t="shared" ca="1" si="7"/>
        <v>-</v>
      </c>
      <c r="AE6" s="568" t="str">
        <f t="shared" ca="1" si="7"/>
        <v>1S24</v>
      </c>
      <c r="AF6" s="568" t="str">
        <f ca="1">IF(LEFT(AF2,1)&lt;&gt;"1",CONCATENATE(IF(LEFT(AF2,1)="2","1S",IF(LEFT(AF2,1)="3","9M",IF(LEFT(AF2,1)="4","20"))),RIGHT(AF2,2)),"-")</f>
        <v>9M24</v>
      </c>
      <c r="AG6" s="568" t="str">
        <f ca="1">IF(LEFT(AG2,1)&lt;&gt;"1",CONCATENATE(IF(LEFT(AG2,1)="2","1S",IF(LEFT(AG2,1)="3","9M",IF(LEFT(AG2,1)="4","20"))),RIGHT(AG2,2)),"-")</f>
        <v>2024</v>
      </c>
      <c r="AH6" s="569" t="str">
        <f ca="1">IF(LEFT(AH2,1)&lt;&gt;"1",CONCATENATE(IF(LEFT(AH2,1)="2","1S",IF(LEFT(AH2,1)="3","9M",IF(LEFT(AH2,1)="4","20"))),RIGHT(AH2,2)),"-")</f>
        <v>-</v>
      </c>
      <c r="AI6" s="570" t="str">
        <f ca="1">IF(LEFT(AI2,1)&lt;&gt;"1",CONCATENATE(IF(LEFT(AI2,1)="2","1S",IF(LEFT(AI2,1)="3","9M",IF(LEFT(AI2,1)="4","20"))),RIGHT(AI2,2)),"-")</f>
        <v>1S25</v>
      </c>
    </row>
    <row r="7" spans="1:35" s="1" customFormat="1" ht="13.5" thickBot="1">
      <c r="A7" s="586"/>
      <c r="B7" s="2" t="str">
        <f ca="1">HLOOKUP($B$6,$E$2:$S$11,3,0)</f>
        <v>Mar/25</v>
      </c>
      <c r="C7" s="590"/>
      <c r="D7" s="563" t="s">
        <v>1</v>
      </c>
      <c r="E7" s="571" t="str">
        <f t="shared" ca="1" si="6"/>
        <v>2021</v>
      </c>
      <c r="F7" s="571" t="str">
        <f t="shared" ca="1" si="6"/>
        <v>-</v>
      </c>
      <c r="G7" s="571" t="str">
        <f t="shared" ca="1" si="6"/>
        <v>1H22</v>
      </c>
      <c r="H7" s="571" t="str">
        <f t="shared" ca="1" si="6"/>
        <v>9M22</v>
      </c>
      <c r="I7" s="571" t="str">
        <f t="shared" ca="1" si="6"/>
        <v>2022</v>
      </c>
      <c r="J7" s="571" t="str">
        <f t="shared" ca="1" si="6"/>
        <v>-</v>
      </c>
      <c r="K7" s="571" t="str">
        <f t="shared" ca="1" si="6"/>
        <v>1H23</v>
      </c>
      <c r="L7" s="571" t="str">
        <f t="shared" ca="1" si="6"/>
        <v>9M23</v>
      </c>
      <c r="M7" s="571" t="str">
        <f t="shared" ca="1" si="6"/>
        <v>2023</v>
      </c>
      <c r="N7" s="571" t="str">
        <f t="shared" ca="1" si="6"/>
        <v>-</v>
      </c>
      <c r="O7" s="571" t="str">
        <f ca="1">IF(S7&lt;&gt;"-",CONCATENATE(LEFT(S7,2),RIGHT(S7,2)-1),"-")</f>
        <v>1H24</v>
      </c>
      <c r="P7" s="571" t="str">
        <f ca="1">IF(LEFT(P3,1)&lt;&gt;"1",CONCATENATE(IF(LEFT(P3,1)="2","1H",IF(LEFT(P3,1)="3","9M",IF(LEFT(P3,1)="4","20"))),RIGHT(P3,2)),"-")</f>
        <v>9M24</v>
      </c>
      <c r="Q7" s="571" t="str">
        <f ca="1">IF(LEFT(Q3,1)&lt;&gt;"1",CONCATENATE(IF(LEFT(Q3,1)="2","1H",IF(LEFT(Q3,1)="3","9M",IF(LEFT(Q3,1)="4","20"))),RIGHT(Q3,2)),"-")</f>
        <v>2024</v>
      </c>
      <c r="R7" s="572" t="str">
        <f ca="1">IF(LEFT(R3,1)&lt;&gt;"1",CONCATENATE(IF(LEFT(R3,1)="2","1H",IF(LEFT(R3,1)="3","9M",IF(LEFT(R3,1)="4","20"))),RIGHT(R3,2)),"-")</f>
        <v>-</v>
      </c>
      <c r="S7" s="573" t="str">
        <f ca="1">IF(LEFT(S3,1)&lt;&gt;"1",CONCATENATE(IF(LEFT(S3,1)="2","1H",IF(LEFT(S3,1)="3","9M",IF(LEFT(S3,1)="4","20"))),RIGHT(S3,2)),"-")</f>
        <v>1H25</v>
      </c>
      <c r="T7" s="563" t="s">
        <v>1</v>
      </c>
      <c r="U7" s="571" t="str">
        <f t="shared" ca="1" si="7"/>
        <v>2021</v>
      </c>
      <c r="V7" s="571" t="str">
        <f t="shared" ca="1" si="7"/>
        <v>-</v>
      </c>
      <c r="W7" s="571" t="str">
        <f t="shared" ca="1" si="7"/>
        <v>1H22</v>
      </c>
      <c r="X7" s="571" t="str">
        <f t="shared" ca="1" si="7"/>
        <v>9M22</v>
      </c>
      <c r="Y7" s="571" t="str">
        <f t="shared" ca="1" si="7"/>
        <v>2022</v>
      </c>
      <c r="Z7" s="571" t="str">
        <f t="shared" ca="1" si="7"/>
        <v>-</v>
      </c>
      <c r="AA7" s="571" t="str">
        <f t="shared" ca="1" si="7"/>
        <v>1H23</v>
      </c>
      <c r="AB7" s="571" t="str">
        <f t="shared" ca="1" si="7"/>
        <v>9M23</v>
      </c>
      <c r="AC7" s="571" t="str">
        <f t="shared" ca="1" si="7"/>
        <v>2023</v>
      </c>
      <c r="AD7" s="571" t="str">
        <f t="shared" ca="1" si="7"/>
        <v>-</v>
      </c>
      <c r="AE7" s="571" t="str">
        <f t="shared" ca="1" si="7"/>
        <v>1H24</v>
      </c>
      <c r="AF7" s="571" t="str">
        <f ca="1">IF(LEFT(AF3,1)&lt;&gt;"1",CONCATENATE(IF(LEFT(AF3,1)="2","1H",IF(LEFT(AF3,1)="3","9M",IF(LEFT(AF3,1)="4","20"))),RIGHT(AF3,2)),"-")</f>
        <v>9M24</v>
      </c>
      <c r="AG7" s="571" t="str">
        <f ca="1">IF(LEFT(AG3,1)&lt;&gt;"1",CONCATENATE(IF(LEFT(AG3,1)="2","1H",IF(LEFT(AG3,1)="3","9M",IF(LEFT(AG3,1)="4","20"))),RIGHT(AG3,2)),"-")</f>
        <v>2024</v>
      </c>
      <c r="AH7" s="572" t="str">
        <f ca="1">IF(LEFT(AH3,1)&lt;&gt;"1",CONCATENATE(IF(LEFT(AH3,1)="2","1H",IF(LEFT(AH3,1)="3","9M",IF(LEFT(AH3,1)="4","20"))),RIGHT(AH3,2)),"-")</f>
        <v>-</v>
      </c>
      <c r="AI7" s="573" t="str">
        <f ca="1">IF(LEFT(AI3,1)&lt;&gt;"1",CONCATENATE(IF(LEFT(AI3,1)="2","1H",IF(LEFT(AI3,1)="3","9M",IF(LEFT(AI3,1)="4","20"))),RIGHT(AI3,2)),"-")</f>
        <v>1H25</v>
      </c>
    </row>
    <row r="8" spans="1:35" s="1" customFormat="1" ht="13" thickBot="1">
      <c r="A8" s="587"/>
      <c r="B8" s="588"/>
      <c r="C8" s="591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574"/>
      <c r="AC8" s="574"/>
      <c r="AD8" s="574"/>
      <c r="AE8" s="574"/>
      <c r="AF8" s="574"/>
      <c r="AG8" s="574"/>
      <c r="AH8" s="574"/>
      <c r="AI8" s="574"/>
    </row>
    <row r="9" spans="1:35" s="1" customFormat="1" ht="13">
      <c r="A9" s="538"/>
      <c r="B9" s="538"/>
      <c r="C9" s="538"/>
      <c r="D9" s="1283" t="s">
        <v>224</v>
      </c>
      <c r="E9" s="575" t="str">
        <f t="shared" ref="E9:S9" ca="1" si="8">IF($B$3="Inglês",E3,E2)</f>
        <v>4T21</v>
      </c>
      <c r="F9" s="575" t="str">
        <f t="shared" ca="1" si="8"/>
        <v>1T22</v>
      </c>
      <c r="G9" s="575" t="str">
        <f t="shared" ca="1" si="8"/>
        <v>2T22</v>
      </c>
      <c r="H9" s="575" t="str">
        <f t="shared" ca="1" si="8"/>
        <v>3T22</v>
      </c>
      <c r="I9" s="575" t="str">
        <f t="shared" ca="1" si="8"/>
        <v>4T22</v>
      </c>
      <c r="J9" s="575" t="str">
        <f t="shared" ca="1" si="8"/>
        <v>1T23</v>
      </c>
      <c r="K9" s="575" t="str">
        <f t="shared" ca="1" si="8"/>
        <v>2T23</v>
      </c>
      <c r="L9" s="575" t="str">
        <f t="shared" ca="1" si="8"/>
        <v>3T23</v>
      </c>
      <c r="M9" s="575" t="str">
        <f t="shared" ca="1" si="8"/>
        <v>4T23</v>
      </c>
      <c r="N9" s="575" t="str">
        <f t="shared" ca="1" si="8"/>
        <v>1T24</v>
      </c>
      <c r="O9" s="575" t="str">
        <f t="shared" ca="1" si="8"/>
        <v>2T24</v>
      </c>
      <c r="P9" s="575" t="str">
        <f t="shared" ca="1" si="8"/>
        <v>3T24</v>
      </c>
      <c r="Q9" s="575" t="str">
        <f t="shared" ca="1" si="8"/>
        <v>4T24</v>
      </c>
      <c r="R9" s="576" t="str">
        <f t="shared" ca="1" si="8"/>
        <v>1T25</v>
      </c>
      <c r="S9" s="577" t="str">
        <f t="shared" ca="1" si="8"/>
        <v>2T25</v>
      </c>
      <c r="T9" s="1283" t="s">
        <v>224</v>
      </c>
      <c r="U9" s="575" t="str">
        <f t="shared" ref="U9:AI9" ca="1" si="9">IF($B$3="Inglês",U3,U2)</f>
        <v>4T21</v>
      </c>
      <c r="V9" s="575" t="str">
        <f t="shared" ca="1" si="9"/>
        <v>1T22</v>
      </c>
      <c r="W9" s="575" t="str">
        <f t="shared" ca="1" si="9"/>
        <v>2T22</v>
      </c>
      <c r="X9" s="575" t="str">
        <f t="shared" ca="1" si="9"/>
        <v>3T22</v>
      </c>
      <c r="Y9" s="575" t="str">
        <f t="shared" ca="1" si="9"/>
        <v>4T22</v>
      </c>
      <c r="Z9" s="575" t="str">
        <f t="shared" ca="1" si="9"/>
        <v>1T23</v>
      </c>
      <c r="AA9" s="575" t="str">
        <f t="shared" ca="1" si="9"/>
        <v>2T23</v>
      </c>
      <c r="AB9" s="575" t="str">
        <f t="shared" ca="1" si="9"/>
        <v>3T23</v>
      </c>
      <c r="AC9" s="575" t="str">
        <f t="shared" ca="1" si="9"/>
        <v>4T23</v>
      </c>
      <c r="AD9" s="575" t="str">
        <f t="shared" ca="1" si="9"/>
        <v>1T24</v>
      </c>
      <c r="AE9" s="575" t="str">
        <f t="shared" ca="1" si="9"/>
        <v>2T24</v>
      </c>
      <c r="AF9" s="575" t="str">
        <f t="shared" ca="1" si="9"/>
        <v>3T24</v>
      </c>
      <c r="AG9" s="575" t="str">
        <f t="shared" ca="1" si="9"/>
        <v>4T24</v>
      </c>
      <c r="AH9" s="576" t="str">
        <f t="shared" ca="1" si="9"/>
        <v>1T25</v>
      </c>
      <c r="AI9" s="577" t="str">
        <f t="shared" ca="1" si="9"/>
        <v>2T25</v>
      </c>
    </row>
    <row r="10" spans="1:35" s="1" customFormat="1" ht="13.5" thickBot="1">
      <c r="A10" s="538"/>
      <c r="B10" s="539"/>
      <c r="C10" s="538"/>
      <c r="D10" s="1284"/>
      <c r="E10" s="578" t="str">
        <f t="shared" ref="E10:S10" ca="1" si="10">IF($B$3="Inglês",E5,E4)</f>
        <v>Dez/21</v>
      </c>
      <c r="F10" s="578" t="str">
        <f t="shared" ca="1" si="10"/>
        <v>Mar/22</v>
      </c>
      <c r="G10" s="578" t="str">
        <f t="shared" ca="1" si="10"/>
        <v>Jun/22</v>
      </c>
      <c r="H10" s="578" t="str">
        <f t="shared" ca="1" si="10"/>
        <v>Set/22</v>
      </c>
      <c r="I10" s="578" t="str">
        <f t="shared" ca="1" si="10"/>
        <v>Dez/22</v>
      </c>
      <c r="J10" s="578" t="str">
        <f t="shared" ca="1" si="10"/>
        <v>Mar/23</v>
      </c>
      <c r="K10" s="578" t="str">
        <f t="shared" ca="1" si="10"/>
        <v>Jun/23</v>
      </c>
      <c r="L10" s="578" t="str">
        <f t="shared" ca="1" si="10"/>
        <v>Set/23</v>
      </c>
      <c r="M10" s="578" t="str">
        <f t="shared" ca="1" si="10"/>
        <v>Dez/23</v>
      </c>
      <c r="N10" s="578" t="str">
        <f t="shared" ca="1" si="10"/>
        <v>Mar/24</v>
      </c>
      <c r="O10" s="578" t="str">
        <f t="shared" ca="1" si="10"/>
        <v>Jun/24</v>
      </c>
      <c r="P10" s="578" t="str">
        <f t="shared" ca="1" si="10"/>
        <v>Set/24</v>
      </c>
      <c r="Q10" s="578" t="str">
        <f t="shared" ca="1" si="10"/>
        <v>Dez/24</v>
      </c>
      <c r="R10" s="579" t="str">
        <f t="shared" ca="1" si="10"/>
        <v>Mar/25</v>
      </c>
      <c r="S10" s="580" t="str">
        <f t="shared" ca="1" si="10"/>
        <v>Jun/25</v>
      </c>
      <c r="T10" s="1284"/>
      <c r="U10" s="578" t="str">
        <f t="shared" ref="U10:AI10" ca="1" si="11">IF($B$3="Inglês",U5,U4)</f>
        <v>Dez/21</v>
      </c>
      <c r="V10" s="578" t="str">
        <f t="shared" ca="1" si="11"/>
        <v>Mar/22</v>
      </c>
      <c r="W10" s="578" t="str">
        <f t="shared" ca="1" si="11"/>
        <v>Jun/22</v>
      </c>
      <c r="X10" s="578" t="str">
        <f t="shared" ca="1" si="11"/>
        <v>Set/22</v>
      </c>
      <c r="Y10" s="578" t="str">
        <f t="shared" ca="1" si="11"/>
        <v>Dez/22</v>
      </c>
      <c r="Z10" s="578" t="str">
        <f t="shared" ca="1" si="11"/>
        <v>Mar/23</v>
      </c>
      <c r="AA10" s="578" t="str">
        <f t="shared" ca="1" si="11"/>
        <v>Jun/23</v>
      </c>
      <c r="AB10" s="578" t="str">
        <f t="shared" ca="1" si="11"/>
        <v>Set/23</v>
      </c>
      <c r="AC10" s="578" t="str">
        <f t="shared" ca="1" si="11"/>
        <v>Dez/23</v>
      </c>
      <c r="AD10" s="578" t="str">
        <f t="shared" ca="1" si="11"/>
        <v>Mar/24</v>
      </c>
      <c r="AE10" s="578" t="str">
        <f t="shared" ca="1" si="11"/>
        <v>Jun/24</v>
      </c>
      <c r="AF10" s="578" t="str">
        <f t="shared" ca="1" si="11"/>
        <v>Set/24</v>
      </c>
      <c r="AG10" s="578" t="str">
        <f t="shared" ca="1" si="11"/>
        <v>Dez/24</v>
      </c>
      <c r="AH10" s="579" t="str">
        <f t="shared" ca="1" si="11"/>
        <v>Mar/25</v>
      </c>
      <c r="AI10" s="580" t="str">
        <f t="shared" ca="1" si="11"/>
        <v>Jun/25</v>
      </c>
    </row>
    <row r="11" spans="1:35" s="1" customFormat="1" ht="13.5" thickBot="1">
      <c r="A11" s="538"/>
      <c r="B11" s="540" t="s">
        <v>225</v>
      </c>
      <c r="C11" s="538"/>
      <c r="D11" s="1285"/>
      <c r="E11" s="581" t="str">
        <f t="shared" ref="E11:R11" ca="1" si="12">IF($B$3="Inglês",E7,E6)</f>
        <v>2021</v>
      </c>
      <c r="F11" s="581" t="str">
        <f t="shared" ca="1" si="12"/>
        <v>-</v>
      </c>
      <c r="G11" s="581" t="str">
        <f t="shared" ca="1" si="12"/>
        <v>1S22</v>
      </c>
      <c r="H11" s="581" t="str">
        <f t="shared" ca="1" si="12"/>
        <v>9M22</v>
      </c>
      <c r="I11" s="581" t="str">
        <f t="shared" ca="1" si="12"/>
        <v>2022</v>
      </c>
      <c r="J11" s="581" t="str">
        <f t="shared" ca="1" si="12"/>
        <v>-</v>
      </c>
      <c r="K11" s="581" t="str">
        <f t="shared" ca="1" si="12"/>
        <v>1S23</v>
      </c>
      <c r="L11" s="581" t="str">
        <f t="shared" ca="1" si="12"/>
        <v>9M23</v>
      </c>
      <c r="M11" s="581" t="str">
        <f t="shared" ca="1" si="12"/>
        <v>2023</v>
      </c>
      <c r="N11" s="581" t="str">
        <f t="shared" ca="1" si="12"/>
        <v>-</v>
      </c>
      <c r="O11" s="581" t="str">
        <f t="shared" ca="1" si="12"/>
        <v>1S24</v>
      </c>
      <c r="P11" s="581" t="str">
        <f t="shared" ca="1" si="12"/>
        <v>9M24</v>
      </c>
      <c r="Q11" s="581" t="str">
        <f t="shared" ca="1" si="12"/>
        <v>2024</v>
      </c>
      <c r="R11" s="582" t="str">
        <f t="shared" ca="1" si="12"/>
        <v>-</v>
      </c>
      <c r="S11" s="583" t="str">
        <f ca="1">IF($B$3="Inglês",S7,S6)</f>
        <v>1S25</v>
      </c>
      <c r="T11" s="1285"/>
      <c r="U11" s="581" t="str">
        <f t="shared" ref="U11:AH11" ca="1" si="13">IF($B$3="Inglês",U7,U6)</f>
        <v>2021</v>
      </c>
      <c r="V11" s="581" t="str">
        <f t="shared" ca="1" si="13"/>
        <v>-</v>
      </c>
      <c r="W11" s="581" t="str">
        <f t="shared" ca="1" si="13"/>
        <v>1S22</v>
      </c>
      <c r="X11" s="581" t="str">
        <f t="shared" ca="1" si="13"/>
        <v>9M22</v>
      </c>
      <c r="Y11" s="581" t="str">
        <f t="shared" ca="1" si="13"/>
        <v>2022</v>
      </c>
      <c r="Z11" s="581" t="str">
        <f t="shared" ca="1" si="13"/>
        <v>-</v>
      </c>
      <c r="AA11" s="581" t="str">
        <f t="shared" ca="1" si="13"/>
        <v>1S23</v>
      </c>
      <c r="AB11" s="581" t="str">
        <f t="shared" ca="1" si="13"/>
        <v>9M23</v>
      </c>
      <c r="AC11" s="581" t="str">
        <f t="shared" ca="1" si="13"/>
        <v>2023</v>
      </c>
      <c r="AD11" s="581" t="str">
        <f t="shared" ca="1" si="13"/>
        <v>-</v>
      </c>
      <c r="AE11" s="581" t="str">
        <f t="shared" ca="1" si="13"/>
        <v>1S24</v>
      </c>
      <c r="AF11" s="581" t="str">
        <f t="shared" ca="1" si="13"/>
        <v>9M24</v>
      </c>
      <c r="AG11" s="581" t="str">
        <f t="shared" ca="1" si="13"/>
        <v>2024</v>
      </c>
      <c r="AH11" s="582" t="str">
        <f t="shared" ca="1" si="13"/>
        <v>-</v>
      </c>
      <c r="AI11" s="583" t="str">
        <f ca="1">IF($B$3="Inglês",AI7,AI6)</f>
        <v>1S25</v>
      </c>
    </row>
    <row r="12" spans="1:35" ht="13" thickBot="1">
      <c r="A12" s="538"/>
      <c r="B12" s="541" t="str">
        <f>IF($B$3="Inglês","R$ thousand","R$ mil")</f>
        <v>R$ mil</v>
      </c>
      <c r="C12" s="538"/>
      <c r="D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</row>
    <row r="13" spans="1:35">
      <c r="A13" s="538"/>
      <c r="B13" s="541" t="str">
        <f>IF($B$3="Inglês","R$ million","R$ milhões")</f>
        <v>R$ milhões</v>
      </c>
      <c r="C13" s="538"/>
      <c r="E13" s="584"/>
      <c r="F13" s="592"/>
      <c r="G13" s="592"/>
      <c r="H13" s="592"/>
      <c r="I13" s="592"/>
      <c r="J13" s="589"/>
      <c r="K13" s="538"/>
      <c r="L13" s="538"/>
      <c r="M13" s="538"/>
      <c r="N13" s="538"/>
      <c r="O13" s="538"/>
      <c r="P13" s="538"/>
      <c r="Q13" s="538"/>
      <c r="R13" s="538"/>
      <c r="S13" s="538"/>
    </row>
    <row r="14" spans="1:35">
      <c r="A14" s="538"/>
      <c r="B14" s="541" t="str">
        <f>IF($B$3="Inglês","R$ billion","R$ bilhões")</f>
        <v>R$ bilhões</v>
      </c>
      <c r="D14" s="538"/>
      <c r="E14" s="586"/>
      <c r="F14" s="594"/>
      <c r="G14" s="594"/>
      <c r="H14" s="594"/>
      <c r="I14" s="594"/>
      <c r="J14" s="590"/>
      <c r="K14" s="538"/>
      <c r="L14" s="538"/>
      <c r="M14" s="538"/>
      <c r="N14" s="538"/>
      <c r="O14" s="538"/>
      <c r="P14" s="538"/>
      <c r="Q14" s="538"/>
      <c r="R14" s="538"/>
      <c r="S14" s="538"/>
    </row>
    <row r="15" spans="1:35">
      <c r="A15" s="538"/>
      <c r="B15" s="543" t="str">
        <f>IF($B$3="Inglês","Balance","Saldos")</f>
        <v>Saldos</v>
      </c>
      <c r="D15" s="538"/>
      <c r="E15" s="586"/>
      <c r="F15" s="594"/>
      <c r="G15" s="594"/>
      <c r="H15" s="594"/>
      <c r="I15" s="594"/>
      <c r="J15" s="590"/>
      <c r="K15" s="538"/>
      <c r="L15" s="538"/>
      <c r="M15" s="538"/>
      <c r="N15" s="538"/>
      <c r="O15" s="538"/>
      <c r="P15" s="538"/>
      <c r="Q15" s="538"/>
      <c r="R15" s="538"/>
      <c r="S15" s="538"/>
    </row>
    <row r="16" spans="1:35">
      <c r="A16" s="538"/>
      <c r="B16" s="541" t="str">
        <f>IF($B$3="Inglês","Provision","Provisão")</f>
        <v>Provisão</v>
      </c>
      <c r="C16" s="538"/>
      <c r="E16" s="586"/>
      <c r="F16" s="594"/>
      <c r="G16" s="594"/>
      <c r="H16" s="594"/>
      <c r="I16" s="594"/>
      <c r="J16" s="590"/>
      <c r="K16" s="538"/>
      <c r="L16" s="538"/>
      <c r="M16" s="538"/>
      <c r="N16" s="538"/>
      <c r="O16" s="538"/>
      <c r="P16" s="538"/>
      <c r="Q16" s="538"/>
      <c r="R16" s="538"/>
      <c r="S16" s="538"/>
    </row>
    <row r="17" spans="1:19">
      <c r="A17" s="538"/>
      <c r="B17" s="544" t="str">
        <f>IF($B$3="Inglês","Share (%)","Part. (%)")</f>
        <v>Part. (%)</v>
      </c>
      <c r="C17" s="538"/>
      <c r="E17" s="586"/>
      <c r="F17" s="594"/>
      <c r="G17" s="594"/>
      <c r="H17" s="594"/>
      <c r="I17" s="594"/>
      <c r="J17" s="590"/>
      <c r="K17" s="538"/>
      <c r="L17" s="538"/>
      <c r="M17" s="538"/>
      <c r="N17" s="538"/>
      <c r="O17" s="538"/>
      <c r="P17" s="538"/>
      <c r="Q17" s="538"/>
      <c r="R17" s="538"/>
      <c r="S17" s="538"/>
    </row>
    <row r="18" spans="1:19">
      <c r="A18" s="538"/>
      <c r="B18" s="543" t="str">
        <f>IF($B$3="Inglês","Aver. Balance","Saldo Médio")</f>
        <v>Saldo Médio</v>
      </c>
      <c r="C18" s="538"/>
      <c r="E18" s="586"/>
      <c r="F18" s="594"/>
      <c r="G18" s="594"/>
      <c r="H18" s="594"/>
      <c r="I18" s="594"/>
      <c r="J18" s="590"/>
      <c r="K18" s="538"/>
      <c r="L18" s="538"/>
      <c r="M18" s="538"/>
      <c r="N18" s="538"/>
      <c r="O18" s="538"/>
      <c r="P18" s="538"/>
      <c r="Q18" s="538"/>
      <c r="R18" s="538"/>
      <c r="S18" s="538"/>
    </row>
    <row r="19" spans="1:19" ht="13" thickBot="1">
      <c r="A19" s="538"/>
      <c r="B19" s="544" t="str">
        <f>IF($B$3="Inglês","Interest","Juros")</f>
        <v>Juros</v>
      </c>
      <c r="C19" s="538"/>
      <c r="D19" s="545"/>
      <c r="E19" s="587"/>
      <c r="F19" s="598"/>
      <c r="G19" s="598"/>
      <c r="H19" s="598"/>
      <c r="I19" s="598"/>
      <c r="J19" s="591"/>
      <c r="K19" s="538"/>
      <c r="L19" s="538"/>
      <c r="M19" s="538"/>
      <c r="N19" s="538"/>
      <c r="O19" s="538"/>
      <c r="P19" s="538"/>
      <c r="Q19" s="538"/>
      <c r="R19" s="538"/>
      <c r="S19" s="538"/>
    </row>
    <row r="20" spans="1:19" ht="13" thickBot="1">
      <c r="A20" s="538"/>
      <c r="B20" s="541" t="str">
        <f>IF($B$3="Inglês","Q","T")</f>
        <v>T</v>
      </c>
      <c r="C20" s="538"/>
      <c r="D20" s="545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</row>
    <row r="21" spans="1:19" ht="13.5" thickBot="1">
      <c r="A21" s="538"/>
      <c r="B21" s="541" t="str">
        <f>IF($B$3="Inglês","H","S")</f>
        <v>S</v>
      </c>
      <c r="C21" s="538"/>
      <c r="E21" s="162"/>
      <c r="F21" s="165"/>
      <c r="G21" s="165"/>
      <c r="H21" s="165"/>
      <c r="I21" s="165"/>
      <c r="J21" s="166"/>
      <c r="K21" s="538"/>
      <c r="L21" s="538"/>
      <c r="M21" s="538"/>
      <c r="N21" s="538"/>
      <c r="O21" s="538"/>
      <c r="P21" s="538"/>
      <c r="Q21" s="538"/>
      <c r="R21" s="538"/>
      <c r="S21" s="538"/>
    </row>
    <row r="22" spans="1:19" ht="13">
      <c r="A22" s="538"/>
      <c r="B22" s="546" t="s">
        <v>226</v>
      </c>
      <c r="C22" s="547"/>
      <c r="D22" s="547"/>
      <c r="E22" s="163"/>
      <c r="F22" s="119" t="s">
        <v>610</v>
      </c>
      <c r="G22" s="1286" t="s">
        <v>611</v>
      </c>
      <c r="H22" s="1286"/>
      <c r="I22" s="1287"/>
      <c r="J22" s="167"/>
      <c r="K22" s="538"/>
      <c r="L22" s="538"/>
      <c r="M22" s="538"/>
      <c r="N22" s="538"/>
      <c r="O22" s="538"/>
      <c r="P22" s="538"/>
      <c r="Q22" s="538"/>
      <c r="R22" s="538"/>
      <c r="S22" s="538"/>
    </row>
    <row r="23" spans="1:19" ht="13">
      <c r="A23" s="538"/>
      <c r="B23" s="548" t="s">
        <v>227</v>
      </c>
      <c r="C23" s="549"/>
      <c r="D23" s="549"/>
      <c r="E23" s="163"/>
      <c r="F23" s="120">
        <v>1</v>
      </c>
      <c r="G23" s="1288" t="str">
        <f>IF($B$3="Inglês","Financial Informations","Informações Contábeis")</f>
        <v>Informações Contábeis</v>
      </c>
      <c r="H23" s="1288"/>
      <c r="I23" s="1289"/>
      <c r="J23" s="167"/>
      <c r="K23" s="538"/>
      <c r="L23" s="538"/>
      <c r="M23" s="538"/>
      <c r="N23" s="538"/>
      <c r="O23" s="538"/>
      <c r="P23" s="538"/>
      <c r="Q23" s="538"/>
      <c r="R23" s="538"/>
      <c r="S23" s="538"/>
    </row>
    <row r="24" spans="1:19" ht="13">
      <c r="A24" s="538"/>
      <c r="B24" s="541" t="str">
        <f>IF($B$3="Inglês","Sep","Set")</f>
        <v>Set</v>
      </c>
      <c r="C24" s="550"/>
      <c r="D24" s="550"/>
      <c r="E24" s="163"/>
      <c r="F24" s="121">
        <v>2</v>
      </c>
      <c r="G24" s="1288" t="str">
        <f>IF($B$3="Inglês","Loans Portfolio Informations","Informações da Carteira de Crédito")</f>
        <v>Informações da Carteira de Crédito</v>
      </c>
      <c r="H24" s="1288"/>
      <c r="I24" s="1289"/>
      <c r="J24" s="167"/>
      <c r="K24" s="538"/>
      <c r="L24" s="538"/>
      <c r="M24" s="538"/>
      <c r="N24" s="538"/>
      <c r="O24" s="538"/>
      <c r="P24" s="538"/>
      <c r="Q24" s="538"/>
      <c r="R24" s="538"/>
      <c r="S24" s="538"/>
    </row>
    <row r="25" spans="1:19" ht="13.5" thickBot="1">
      <c r="A25" s="538"/>
      <c r="B25" s="551" t="str">
        <f>IF($B$3="Inglês","Dec","Dez")</f>
        <v>Dez</v>
      </c>
      <c r="C25" s="550"/>
      <c r="D25" s="550"/>
      <c r="E25" s="163"/>
      <c r="F25" s="122">
        <v>3</v>
      </c>
      <c r="G25" s="1278" t="str">
        <f>IF($B$3="Inglês","Other Informations","Outras Informações")</f>
        <v>Outras Informações</v>
      </c>
      <c r="H25" s="1278"/>
      <c r="I25" s="1279"/>
      <c r="J25" s="167"/>
      <c r="K25" s="538"/>
      <c r="L25" s="538"/>
      <c r="M25" s="538"/>
      <c r="N25" s="538"/>
      <c r="O25" s="538"/>
      <c r="P25" s="538"/>
      <c r="Q25" s="538"/>
      <c r="R25" s="538"/>
      <c r="S25" s="538"/>
    </row>
    <row r="26" spans="1:19" ht="13.5" thickBot="1">
      <c r="A26" s="538"/>
      <c r="B26" s="552" t="str">
        <f>IF($B$3="Inglês","Unless other indicated","exceto quando indicado")</f>
        <v>exceto quando indicado</v>
      </c>
      <c r="C26" s="538"/>
      <c r="D26" s="539"/>
      <c r="E26" s="164"/>
      <c r="F26" s="842">
        <v>4</v>
      </c>
      <c r="G26" s="1278" t="str">
        <f>IF($B$3="Inglês","Discontinued Sheets","Guias Descontinuadas")</f>
        <v>Guias Descontinuadas</v>
      </c>
      <c r="H26" s="1278"/>
      <c r="I26" s="1279"/>
      <c r="J26" s="168"/>
      <c r="K26" s="538"/>
      <c r="L26" s="538"/>
      <c r="M26" s="538"/>
      <c r="N26" s="538"/>
      <c r="O26" s="538"/>
      <c r="P26" s="538"/>
      <c r="Q26" s="538"/>
      <c r="R26" s="538"/>
      <c r="S26" s="538"/>
    </row>
    <row r="27" spans="1:19">
      <c r="A27" s="538"/>
      <c r="B27" s="553" t="str">
        <f>IF($B$3="Inglês","Index","Índice")</f>
        <v>Índice</v>
      </c>
      <c r="C27" s="538"/>
      <c r="D27" s="539"/>
      <c r="E27" s="538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  <c r="R27" s="538"/>
      <c r="S27" s="538"/>
    </row>
    <row r="28" spans="1:19" ht="13" thickBot="1">
      <c r="A28" s="538"/>
      <c r="B28" s="554" t="str">
        <f>IF($B$3="Inglês","N/A","N/D")</f>
        <v>N/D</v>
      </c>
      <c r="C28" s="538"/>
      <c r="D28" s="539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8"/>
      <c r="R28" s="538"/>
      <c r="S28" s="538"/>
    </row>
    <row r="29" spans="1:19" ht="13" thickBot="1">
      <c r="A29" s="538"/>
      <c r="C29" s="538"/>
      <c r="D29" s="539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8"/>
      <c r="S29" s="538"/>
    </row>
    <row r="30" spans="1:19" ht="13" thickBot="1">
      <c r="A30" s="538"/>
      <c r="B30" s="555" t="str">
        <f>IF($B$3="Inglês","Jointly Controlled Companies","Empresas Controladas em Conjunto")</f>
        <v>Empresas Controladas em Conjunto</v>
      </c>
      <c r="C30" s="538"/>
      <c r="D30" s="538"/>
      <c r="E30" s="538"/>
      <c r="F30" s="538"/>
      <c r="G30" s="538"/>
      <c r="H30" s="538"/>
      <c r="I30" s="538"/>
      <c r="J30" s="538"/>
      <c r="K30" s="538"/>
      <c r="L30" s="538"/>
      <c r="M30" s="538"/>
      <c r="N30" s="538"/>
      <c r="O30" s="538"/>
      <c r="P30" s="538"/>
      <c r="Q30" s="538"/>
      <c r="R30" s="538"/>
      <c r="S30" s="538"/>
    </row>
  </sheetData>
  <sheetProtection sheet="1" objects="1" scenarios="1"/>
  <mergeCells count="9">
    <mergeCell ref="G26:I26"/>
    <mergeCell ref="T1:AI1"/>
    <mergeCell ref="T9:T11"/>
    <mergeCell ref="G22:I22"/>
    <mergeCell ref="G23:I23"/>
    <mergeCell ref="G24:I24"/>
    <mergeCell ref="G25:I25"/>
    <mergeCell ref="D1:S1"/>
    <mergeCell ref="D9:D11"/>
  </mergeCells>
  <dataValidations count="1">
    <dataValidation type="list" allowBlank="1" showErrorMessage="1" sqref="B3" xr:uid="{B6E1B7B7-6CE8-4F33-8A6F-C0469CE7A5BE}">
      <formula1>$D$2:$D$3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headerFooter>
    <oddHeader>&amp;R&amp;"Calibri"&amp;10&amp;K000000 #interna&amp;1#_x000D_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7035" r:id="rId4" name="Button 11">
              <controlPr defaultSize="0" print="0" autoFill="0" autoPict="0" macro="[0]!CopiaPublic">
                <anchor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36" r:id="rId5" name="Button 12">
              <controlPr defaultSize="0" print="0" autoFill="0" autoPict="0" macro="[0]!AtualizaTrimestre">
                <anchor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63" r:id="rId6" name="Button 39">
              <controlPr defaultSize="0" print="0" autoFill="0" autoPict="0" macro="[0]!Gerar_Indice">
                <anchor>
                  <from>
                    <xdr:col>8</xdr:col>
                    <xdr:colOff>0</xdr:colOff>
                    <xdr:row>14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E106-9676-46F7-8DCC-0982A8C68A44}">
  <sheetPr codeName="Plan30">
    <tabColor theme="0"/>
  </sheetPr>
  <dimension ref="A1:BN23"/>
  <sheetViews>
    <sheetView showGridLines="0" showRowColHeaders="0" zoomScaleNormal="100" workbookViewId="0">
      <pane xSplit="1" ySplit="5" topLeftCell="BJ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66" s="5" customFormat="1" ht="16.399999999999999" customHeight="1">
      <c r="A1" s="152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</row>
    <row r="2" spans="1:66" s="5" customFormat="1" ht="33" customHeight="1">
      <c r="A2" s="154" t="s">
        <v>42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</row>
    <row r="3" spans="1:66" s="5" customFormat="1" ht="16.399999999999999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</row>
    <row r="4" spans="1:66" s="6" customFormat="1" ht="16.399999999999999" customHeight="1">
      <c r="A4" s="843" t="s">
        <v>531</v>
      </c>
      <c r="B4" s="158" t="s">
        <v>28</v>
      </c>
      <c r="C4" s="158" t="s">
        <v>817</v>
      </c>
      <c r="D4" s="158" t="s">
        <v>1292</v>
      </c>
      <c r="E4" s="158" t="s">
        <v>1293</v>
      </c>
      <c r="F4" s="159" t="s">
        <v>29</v>
      </c>
      <c r="G4" s="159" t="s">
        <v>1294</v>
      </c>
      <c r="H4" s="159" t="s">
        <v>1295</v>
      </c>
      <c r="I4" s="159" t="s">
        <v>1296</v>
      </c>
      <c r="J4" s="159" t="s">
        <v>1297</v>
      </c>
      <c r="K4" s="159" t="s">
        <v>1298</v>
      </c>
      <c r="L4" s="159" t="s">
        <v>1299</v>
      </c>
      <c r="M4" s="159" t="s">
        <v>1300</v>
      </c>
      <c r="N4" s="159" t="s">
        <v>978</v>
      </c>
      <c r="O4" s="159" t="s">
        <v>979</v>
      </c>
      <c r="P4" s="159" t="s">
        <v>980</v>
      </c>
      <c r="Q4" s="159" t="s">
        <v>981</v>
      </c>
      <c r="R4" s="159" t="s">
        <v>7</v>
      </c>
      <c r="S4" s="159" t="s">
        <v>644</v>
      </c>
      <c r="T4" s="159" t="s">
        <v>645</v>
      </c>
      <c r="U4" s="159" t="s">
        <v>646</v>
      </c>
      <c r="V4" s="159" t="s">
        <v>652</v>
      </c>
      <c r="W4" s="159" t="s">
        <v>653</v>
      </c>
      <c r="X4" s="159" t="s">
        <v>654</v>
      </c>
      <c r="Y4" s="159" t="s">
        <v>655</v>
      </c>
      <c r="Z4" s="159" t="s">
        <v>1248</v>
      </c>
      <c r="AA4" s="159" t="s">
        <v>1249</v>
      </c>
      <c r="AB4" s="159" t="s">
        <v>1250</v>
      </c>
      <c r="AC4" s="159" t="s">
        <v>1251</v>
      </c>
      <c r="AD4" s="159" t="s">
        <v>1252</v>
      </c>
      <c r="AE4" s="159" t="s">
        <v>1253</v>
      </c>
      <c r="AF4" s="159" t="s">
        <v>1254</v>
      </c>
      <c r="AG4" s="159" t="s">
        <v>1255</v>
      </c>
      <c r="AH4" s="159" t="s">
        <v>968</v>
      </c>
      <c r="AI4" s="159" t="s">
        <v>969</v>
      </c>
      <c r="AJ4" s="159" t="s">
        <v>970</v>
      </c>
      <c r="AK4" s="159" t="s">
        <v>971</v>
      </c>
      <c r="AL4" s="159" t="s">
        <v>1256</v>
      </c>
      <c r="AM4" s="159" t="s">
        <v>1257</v>
      </c>
      <c r="AN4" s="159" t="s">
        <v>1258</v>
      </c>
      <c r="AO4" s="159" t="s">
        <v>1259</v>
      </c>
      <c r="AP4" s="159" t="s">
        <v>1016</v>
      </c>
      <c r="AQ4" s="159" t="s">
        <v>1017</v>
      </c>
      <c r="AR4" s="159" t="s">
        <v>1018</v>
      </c>
      <c r="AS4" s="159" t="s">
        <v>888</v>
      </c>
      <c r="AT4" s="159" t="s">
        <v>910</v>
      </c>
      <c r="AU4" s="159" t="s">
        <v>912</v>
      </c>
      <c r="AV4" s="159" t="s">
        <v>914</v>
      </c>
      <c r="AW4" s="159" t="s">
        <v>1260</v>
      </c>
      <c r="AX4" s="159" t="s">
        <v>1261</v>
      </c>
      <c r="AY4" s="159" t="s">
        <v>1262</v>
      </c>
      <c r="AZ4" s="159" t="s">
        <v>1263</v>
      </c>
      <c r="BA4" s="159" t="s">
        <v>1264</v>
      </c>
      <c r="BB4" s="159" t="s">
        <v>1265</v>
      </c>
      <c r="BC4" s="159" t="s">
        <v>1266</v>
      </c>
      <c r="BD4" s="159" t="s">
        <v>1267</v>
      </c>
      <c r="BE4" s="159" t="s">
        <v>1268</v>
      </c>
      <c r="BF4" s="159" t="s">
        <v>1075</v>
      </c>
      <c r="BG4" s="159" t="s">
        <v>1077</v>
      </c>
      <c r="BH4" s="159" t="s">
        <v>1079</v>
      </c>
      <c r="BI4" s="159" t="s">
        <v>1081</v>
      </c>
      <c r="BJ4" s="159" t="s">
        <v>1141</v>
      </c>
      <c r="BK4" s="159" t="s">
        <v>1142</v>
      </c>
      <c r="BL4" s="159" t="s">
        <v>1143</v>
      </c>
      <c r="BM4" s="844" t="s">
        <v>1144</v>
      </c>
      <c r="BN4" s="844" t="s">
        <v>1244</v>
      </c>
    </row>
    <row r="5" spans="1:66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845"/>
      <c r="BN5" s="845"/>
    </row>
    <row r="6" spans="1:66" s="4" customFormat="1" ht="14">
      <c r="A6" s="282"/>
      <c r="B6" s="282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1060"/>
      <c r="BN6" s="1060"/>
    </row>
    <row r="7" spans="1:66" s="4" customFormat="1" ht="14">
      <c r="A7" s="1215" t="s">
        <v>722</v>
      </c>
      <c r="B7" s="1222"/>
      <c r="C7" s="1222"/>
      <c r="D7" s="1222"/>
      <c r="E7" s="1222"/>
      <c r="F7" s="1222"/>
      <c r="G7" s="1222"/>
      <c r="H7" s="1222"/>
      <c r="I7" s="1222"/>
      <c r="J7" s="1222"/>
      <c r="K7" s="1222"/>
      <c r="L7" s="1222"/>
      <c r="M7" s="1222"/>
      <c r="N7" s="1222"/>
      <c r="O7" s="1222"/>
      <c r="P7" s="1222"/>
      <c r="Q7" s="1222"/>
      <c r="R7" s="1222"/>
      <c r="S7" s="1222"/>
      <c r="T7" s="1222"/>
      <c r="U7" s="1222"/>
      <c r="V7" s="1222"/>
      <c r="W7" s="1222"/>
      <c r="X7" s="1222"/>
      <c r="Y7" s="1222"/>
      <c r="Z7" s="1222"/>
      <c r="AA7" s="1222"/>
      <c r="AB7" s="1222"/>
      <c r="AC7" s="1222"/>
      <c r="AD7" s="1222"/>
      <c r="AE7" s="1222"/>
      <c r="AF7" s="1222"/>
      <c r="AG7" s="1222"/>
      <c r="AH7" s="1222"/>
      <c r="AI7" s="1222"/>
      <c r="AJ7" s="1222"/>
      <c r="AK7" s="1222"/>
      <c r="AL7" s="1222"/>
      <c r="AM7" s="1222"/>
      <c r="AN7" s="1222"/>
      <c r="AO7" s="1222"/>
      <c r="AP7" s="1222"/>
      <c r="AQ7" s="1222"/>
      <c r="AR7" s="1222"/>
      <c r="AS7" s="1222"/>
      <c r="AT7" s="1222"/>
      <c r="AU7" s="1222"/>
      <c r="AV7" s="1222"/>
      <c r="AW7" s="1222"/>
      <c r="AX7" s="1222"/>
      <c r="AY7" s="1222"/>
      <c r="AZ7" s="1222"/>
      <c r="BA7" s="1222"/>
      <c r="BB7" s="1222"/>
      <c r="BC7" s="1222"/>
      <c r="BD7" s="1222"/>
      <c r="BE7" s="1222"/>
      <c r="BF7" s="1222"/>
      <c r="BG7" s="1222"/>
      <c r="BH7" s="1222"/>
      <c r="BI7" s="1222"/>
      <c r="BJ7" s="1222"/>
      <c r="BK7" s="1222"/>
      <c r="BL7" s="1222"/>
      <c r="BM7" s="1223"/>
      <c r="BN7" s="1223"/>
    </row>
    <row r="8" spans="1:66" s="4" customFormat="1" ht="14">
      <c r="A8" s="1215" t="s">
        <v>95</v>
      </c>
      <c r="B8" s="1224"/>
      <c r="C8" s="1224"/>
      <c r="D8" s="1224"/>
      <c r="E8" s="1224"/>
      <c r="F8" s="1224"/>
      <c r="G8" s="1224"/>
      <c r="H8" s="1224"/>
      <c r="I8" s="1224"/>
      <c r="J8" s="1224"/>
      <c r="K8" s="1224"/>
      <c r="L8" s="1224"/>
      <c r="M8" s="1224"/>
      <c r="N8" s="1224"/>
      <c r="O8" s="1224"/>
      <c r="P8" s="1224"/>
      <c r="Q8" s="1224"/>
      <c r="R8" s="1224"/>
      <c r="S8" s="1224"/>
      <c r="T8" s="1224"/>
      <c r="U8" s="1224"/>
      <c r="V8" s="1224"/>
      <c r="W8" s="1224"/>
      <c r="X8" s="1224"/>
      <c r="Y8" s="1224"/>
      <c r="Z8" s="1224">
        <v>26879.401000000002</v>
      </c>
      <c r="AA8" s="1224">
        <v>28321.213</v>
      </c>
      <c r="AB8" s="1224">
        <v>36642.233999999997</v>
      </c>
      <c r="AC8" s="1224">
        <v>38432.357000000004</v>
      </c>
      <c r="AD8" s="1224">
        <v>39768.277000000002</v>
      </c>
      <c r="AE8" s="1224">
        <v>42951.184000000001</v>
      </c>
      <c r="AF8" s="1224">
        <v>43939.4</v>
      </c>
      <c r="AG8" s="1224">
        <v>42004.953000000001</v>
      </c>
      <c r="AH8" s="1224">
        <v>40918.004000000001</v>
      </c>
      <c r="AI8" s="1224">
        <v>41257.141000000003</v>
      </c>
      <c r="AJ8" s="1224">
        <v>40618.413</v>
      </c>
      <c r="AK8" s="1224">
        <v>38617.726000000002</v>
      </c>
      <c r="AL8" s="1224">
        <v>37879.756999999998</v>
      </c>
      <c r="AM8" s="1224">
        <v>37434.114999999998</v>
      </c>
      <c r="AN8" s="1224">
        <v>36780.389000000003</v>
      </c>
      <c r="AO8" s="1224">
        <v>36609.071000000004</v>
      </c>
      <c r="AP8" s="1224">
        <v>36488.565999999999</v>
      </c>
      <c r="AQ8" s="1224">
        <v>41380.498</v>
      </c>
      <c r="AR8" s="1224">
        <v>43426.565999999999</v>
      </c>
      <c r="AS8" s="1224">
        <v>56316.275999999998</v>
      </c>
      <c r="AT8" s="1224">
        <v>55777.002999999997</v>
      </c>
      <c r="AU8" s="1224">
        <v>56931.966999999997</v>
      </c>
      <c r="AV8" s="1224">
        <v>54065.915000000001</v>
      </c>
      <c r="AW8" s="1224">
        <v>55158.474999999999</v>
      </c>
      <c r="AX8" s="1224">
        <v>54094.281000000003</v>
      </c>
      <c r="AY8" s="1224">
        <v>56898.387000000002</v>
      </c>
      <c r="AZ8" s="1224">
        <v>53296.065000000002</v>
      </c>
      <c r="BA8" s="1224">
        <v>52319.682999999997</v>
      </c>
      <c r="BB8" s="1224">
        <v>51869.25</v>
      </c>
      <c r="BC8" s="1224">
        <v>53102.731</v>
      </c>
      <c r="BD8" s="1224">
        <v>52330.875</v>
      </c>
      <c r="BE8" s="1224">
        <v>51666.288</v>
      </c>
      <c r="BF8" s="1224">
        <v>51287.46</v>
      </c>
      <c r="BG8" s="1224">
        <v>51685.841999999997</v>
      </c>
      <c r="BH8" s="1224">
        <v>52563.684000000001</v>
      </c>
      <c r="BI8" s="1224">
        <v>54633.557999999997</v>
      </c>
      <c r="BJ8" s="1224">
        <v>55093.277000000002</v>
      </c>
      <c r="BK8" s="1224">
        <v>57622.423999999999</v>
      </c>
      <c r="BL8" s="1224">
        <v>60726.678999999996</v>
      </c>
      <c r="BM8" s="1225">
        <v>64929.61</v>
      </c>
      <c r="BN8" s="1225">
        <v>73409.001999999993</v>
      </c>
    </row>
    <row r="9" spans="1:66" s="4" customFormat="1" ht="14">
      <c r="A9" s="1226" t="s">
        <v>1243</v>
      </c>
      <c r="B9" s="1224"/>
      <c r="C9" s="1224"/>
      <c r="D9" s="1224"/>
      <c r="E9" s="1224"/>
      <c r="F9" s="1224"/>
      <c r="G9" s="1224"/>
      <c r="H9" s="1224"/>
      <c r="I9" s="1224"/>
      <c r="J9" s="1224"/>
      <c r="K9" s="1224"/>
      <c r="L9" s="1224"/>
      <c r="M9" s="1224"/>
      <c r="N9" s="1224"/>
      <c r="O9" s="1224"/>
      <c r="P9" s="1224"/>
      <c r="Q9" s="1224"/>
      <c r="R9" s="1224"/>
      <c r="S9" s="1224"/>
      <c r="T9" s="1224"/>
      <c r="U9" s="1224"/>
      <c r="V9" s="1224"/>
      <c r="W9" s="1224"/>
      <c r="X9" s="1224"/>
      <c r="Y9" s="1224"/>
      <c r="Z9" s="1224">
        <v>16616.78</v>
      </c>
      <c r="AA9" s="1224">
        <v>17303.953000000001</v>
      </c>
      <c r="AB9" s="1224">
        <v>21797.451000000001</v>
      </c>
      <c r="AC9" s="1224">
        <v>22608.880000000001</v>
      </c>
      <c r="AD9" s="1224">
        <v>23559.629000000001</v>
      </c>
      <c r="AE9" s="1224">
        <v>24132.993999999999</v>
      </c>
      <c r="AF9" s="1224">
        <v>24747.309000000001</v>
      </c>
      <c r="AG9" s="1224">
        <v>24419.133999999998</v>
      </c>
      <c r="AH9" s="1224">
        <v>24917.413</v>
      </c>
      <c r="AI9" s="1224">
        <v>25033.109</v>
      </c>
      <c r="AJ9" s="1224">
        <v>24839.608</v>
      </c>
      <c r="AK9" s="1224">
        <v>24684.481</v>
      </c>
      <c r="AL9" s="1224">
        <v>23961.746999999999</v>
      </c>
      <c r="AM9" s="1224">
        <v>23322.52</v>
      </c>
      <c r="AN9" s="1224">
        <v>22529.257000000001</v>
      </c>
      <c r="AO9" s="1224">
        <v>21786.705000000002</v>
      </c>
      <c r="AP9" s="1224">
        <v>21950.444</v>
      </c>
      <c r="AQ9" s="1224">
        <v>21805.228999999999</v>
      </c>
      <c r="AR9" s="1224">
        <v>23493.899000000001</v>
      </c>
      <c r="AS9" s="1224">
        <v>28403.884999999998</v>
      </c>
      <c r="AT9" s="1224">
        <v>29293.598999999998</v>
      </c>
      <c r="AU9" s="1224">
        <v>30241.904999999999</v>
      </c>
      <c r="AV9" s="1224">
        <v>30926.493999999999</v>
      </c>
      <c r="AW9" s="1224">
        <v>32060.635999999999</v>
      </c>
      <c r="AX9" s="1224">
        <v>31574.861000000001</v>
      </c>
      <c r="AY9" s="1224">
        <v>31882.733</v>
      </c>
      <c r="AZ9" s="1224">
        <v>30165.74</v>
      </c>
      <c r="BA9" s="1224">
        <v>29559.508999999998</v>
      </c>
      <c r="BB9" s="1224">
        <v>30001.004000000001</v>
      </c>
      <c r="BC9" s="1224">
        <v>30996.993999999999</v>
      </c>
      <c r="BD9" s="1224">
        <v>30255.084999999999</v>
      </c>
      <c r="BE9" s="1224">
        <v>30823.903999999999</v>
      </c>
      <c r="BF9" s="1224">
        <v>30473.762999999999</v>
      </c>
      <c r="BG9" s="1224">
        <v>31078.210999999999</v>
      </c>
      <c r="BH9" s="1224">
        <v>32609.772000000001</v>
      </c>
      <c r="BI9" s="1224">
        <v>33789.86</v>
      </c>
      <c r="BJ9" s="1224">
        <v>34704.203999999998</v>
      </c>
      <c r="BK9" s="1224">
        <v>35399.256999999998</v>
      </c>
      <c r="BL9" s="1224">
        <v>39001.396999999997</v>
      </c>
      <c r="BM9" s="1225">
        <v>40528.654999999999</v>
      </c>
      <c r="BN9" s="1225">
        <v>50495.635000000002</v>
      </c>
    </row>
    <row r="10" spans="1:66" s="4" customFormat="1" ht="14">
      <c r="A10" s="1213" t="s">
        <v>310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>
        <v>7421.21</v>
      </c>
      <c r="AA10" s="281">
        <v>7633.3209999999999</v>
      </c>
      <c r="AB10" s="281">
        <v>9931.0040000000008</v>
      </c>
      <c r="AC10" s="281">
        <v>8994.8639999999996</v>
      </c>
      <c r="AD10" s="281">
        <v>9201.7909999999993</v>
      </c>
      <c r="AE10" s="281">
        <v>9466.1540000000005</v>
      </c>
      <c r="AF10" s="281">
        <v>10004.299999999999</v>
      </c>
      <c r="AG10" s="281">
        <v>9650.7540000000008</v>
      </c>
      <c r="AH10" s="281">
        <v>9432.9230000000007</v>
      </c>
      <c r="AI10" s="281">
        <v>9447.7839999999997</v>
      </c>
      <c r="AJ10" s="281">
        <v>9464.3729999999996</v>
      </c>
      <c r="AK10" s="281">
        <v>9393.973</v>
      </c>
      <c r="AL10" s="281">
        <v>9625.6779999999999</v>
      </c>
      <c r="AM10" s="281">
        <v>9865.3639999999996</v>
      </c>
      <c r="AN10" s="281">
        <v>10089.605</v>
      </c>
      <c r="AO10" s="281">
        <v>10112.491</v>
      </c>
      <c r="AP10" s="281">
        <v>10016.878000000001</v>
      </c>
      <c r="AQ10" s="281">
        <v>10927.852000000001</v>
      </c>
      <c r="AR10" s="281">
        <v>10844.147999999999</v>
      </c>
      <c r="AS10" s="281">
        <v>14204.233</v>
      </c>
      <c r="AT10" s="281">
        <v>13146.663</v>
      </c>
      <c r="AU10" s="281">
        <v>13074.168</v>
      </c>
      <c r="AV10" s="281">
        <v>12834.636999999999</v>
      </c>
      <c r="AW10" s="281">
        <v>14224.621999999999</v>
      </c>
      <c r="AX10" s="281">
        <v>14654.716999999999</v>
      </c>
      <c r="AY10" s="281">
        <v>15408.894999999999</v>
      </c>
      <c r="AZ10" s="281">
        <v>14686.957999999999</v>
      </c>
      <c r="BA10" s="281">
        <v>14677.641</v>
      </c>
      <c r="BB10" s="281">
        <v>14866.82</v>
      </c>
      <c r="BC10" s="281">
        <v>15607.253000000001</v>
      </c>
      <c r="BD10" s="281">
        <v>15329.736000000001</v>
      </c>
      <c r="BE10" s="281">
        <v>15375.52</v>
      </c>
      <c r="BF10" s="281">
        <v>15219.021000000001</v>
      </c>
      <c r="BG10" s="281">
        <v>15615.953</v>
      </c>
      <c r="BH10" s="281">
        <v>15038.262000000001</v>
      </c>
      <c r="BI10" s="281">
        <v>15655.04</v>
      </c>
      <c r="BJ10" s="281">
        <v>15532.531000000001</v>
      </c>
      <c r="BK10" s="281">
        <v>16681.093000000001</v>
      </c>
      <c r="BL10" s="281">
        <v>16871.224999999999</v>
      </c>
      <c r="BM10" s="847">
        <v>17763.129000000001</v>
      </c>
      <c r="BN10" s="847">
        <v>18163.600000000002</v>
      </c>
    </row>
    <row r="11" spans="1:66" s="4" customFormat="1" ht="14">
      <c r="A11" s="1213" t="s">
        <v>311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>
        <v>0</v>
      </c>
      <c r="AA11" s="281">
        <v>0</v>
      </c>
      <c r="AB11" s="281">
        <v>0</v>
      </c>
      <c r="AC11" s="281">
        <v>0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1">
        <v>0</v>
      </c>
      <c r="AT11" s="281">
        <v>0</v>
      </c>
      <c r="AU11" s="281" t="s">
        <v>40</v>
      </c>
      <c r="AV11" s="281">
        <v>0</v>
      </c>
      <c r="AW11" s="281">
        <v>0</v>
      </c>
      <c r="AX11" s="281">
        <v>0</v>
      </c>
      <c r="AY11" s="281">
        <v>0</v>
      </c>
      <c r="AZ11" s="281">
        <v>0</v>
      </c>
      <c r="BA11" s="281">
        <v>0</v>
      </c>
      <c r="BB11" s="281">
        <v>0</v>
      </c>
      <c r="BC11" s="281">
        <v>0</v>
      </c>
      <c r="BD11" s="281">
        <v>0</v>
      </c>
      <c r="BE11" s="281">
        <v>0</v>
      </c>
      <c r="BF11" s="281">
        <v>0</v>
      </c>
      <c r="BG11" s="281">
        <v>0</v>
      </c>
      <c r="BH11" s="281">
        <v>0</v>
      </c>
      <c r="BI11" s="281">
        <v>0</v>
      </c>
      <c r="BJ11" s="281">
        <v>0</v>
      </c>
      <c r="BK11" s="281">
        <v>0</v>
      </c>
      <c r="BL11" s="281">
        <v>0</v>
      </c>
      <c r="BM11" s="847">
        <v>0</v>
      </c>
      <c r="BN11" s="847">
        <v>0</v>
      </c>
    </row>
    <row r="12" spans="1:66" s="4" customFormat="1" ht="14">
      <c r="A12" s="1213" t="s">
        <v>312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>
        <v>165.95400000000001</v>
      </c>
      <c r="AA12" s="281">
        <v>1251.44</v>
      </c>
      <c r="AB12" s="281">
        <v>1221.057</v>
      </c>
      <c r="AC12" s="281">
        <v>2953.17</v>
      </c>
      <c r="AD12" s="281">
        <v>3172.8809999999999</v>
      </c>
      <c r="AE12" s="281">
        <v>4886.2629999999999</v>
      </c>
      <c r="AF12" s="281">
        <v>4790.8950000000004</v>
      </c>
      <c r="AG12" s="281">
        <v>3721.7959999999998</v>
      </c>
      <c r="AH12" s="281">
        <v>3662.201</v>
      </c>
      <c r="AI12" s="281">
        <v>3925.3919999999998</v>
      </c>
      <c r="AJ12" s="281">
        <v>3866.1480000000001</v>
      </c>
      <c r="AK12" s="281">
        <v>1828.3810000000001</v>
      </c>
      <c r="AL12" s="281">
        <v>1769.8</v>
      </c>
      <c r="AM12" s="281">
        <v>1381.579</v>
      </c>
      <c r="AN12" s="281">
        <v>1322.066</v>
      </c>
      <c r="AO12" s="281">
        <v>2277.2869999999998</v>
      </c>
      <c r="AP12" s="281">
        <v>2256.0590000000002</v>
      </c>
      <c r="AQ12" s="281">
        <v>6358.3549999999996</v>
      </c>
      <c r="AR12" s="281">
        <v>6304.6329999999998</v>
      </c>
      <c r="AS12" s="281">
        <v>10136.487999999999</v>
      </c>
      <c r="AT12" s="281">
        <v>7589.0820000000003</v>
      </c>
      <c r="AU12" s="281">
        <v>9252.41</v>
      </c>
      <c r="AV12" s="281">
        <v>5296.9309999999996</v>
      </c>
      <c r="AW12" s="281">
        <v>4065.5230000000001</v>
      </c>
      <c r="AX12" s="281">
        <v>1988.096</v>
      </c>
      <c r="AY12" s="281">
        <v>3687.8139999999999</v>
      </c>
      <c r="AZ12" s="281">
        <v>2599.1590000000001</v>
      </c>
      <c r="BA12" s="281">
        <v>1282.296</v>
      </c>
      <c r="BB12" s="281">
        <v>1126.1690000000001</v>
      </c>
      <c r="BC12" s="281">
        <v>697.32500000000005</v>
      </c>
      <c r="BD12" s="281">
        <v>1064.0219999999999</v>
      </c>
      <c r="BE12" s="281">
        <v>959.1</v>
      </c>
      <c r="BF12" s="281">
        <v>959.1</v>
      </c>
      <c r="BG12" s="281">
        <v>1874.847</v>
      </c>
      <c r="BH12" s="281">
        <v>1874.848</v>
      </c>
      <c r="BI12" s="281">
        <v>2150.7060000000001</v>
      </c>
      <c r="BJ12" s="281">
        <v>2150.7060000000001</v>
      </c>
      <c r="BK12" s="281">
        <v>2150.7049999999999</v>
      </c>
      <c r="BL12" s="281">
        <v>1460.175</v>
      </c>
      <c r="BM12" s="847">
        <v>498.43900000000002</v>
      </c>
      <c r="BN12" s="847">
        <v>498.43900000000002</v>
      </c>
    </row>
    <row r="13" spans="1:66" s="4" customFormat="1" ht="14">
      <c r="A13" s="1213" t="s">
        <v>313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>
        <v>1670.9169999999999</v>
      </c>
      <c r="AA13" s="281">
        <v>1133.999</v>
      </c>
      <c r="AB13" s="281">
        <v>2251.0340000000001</v>
      </c>
      <c r="AC13" s="281">
        <v>2217.768</v>
      </c>
      <c r="AD13" s="281">
        <v>1895.1089999999999</v>
      </c>
      <c r="AE13" s="281">
        <v>1676.105</v>
      </c>
      <c r="AF13" s="281">
        <v>1556.77</v>
      </c>
      <c r="AG13" s="281">
        <v>1643.604</v>
      </c>
      <c r="AH13" s="281">
        <v>1202.54</v>
      </c>
      <c r="AI13" s="281">
        <v>1156.0940000000001</v>
      </c>
      <c r="AJ13" s="281">
        <v>1097</v>
      </c>
      <c r="AK13" s="281">
        <v>1158.4749999999999</v>
      </c>
      <c r="AL13" s="281">
        <v>973.27599999999995</v>
      </c>
      <c r="AM13" s="281">
        <v>1318.8</v>
      </c>
      <c r="AN13" s="281">
        <v>1565.248</v>
      </c>
      <c r="AO13" s="281">
        <v>826.84699999999998</v>
      </c>
      <c r="AP13" s="281">
        <v>747.32399999999996</v>
      </c>
      <c r="AQ13" s="281">
        <v>752.93399999999997</v>
      </c>
      <c r="AR13" s="281">
        <v>535.36199999999997</v>
      </c>
      <c r="AS13" s="281">
        <v>807.89599999999996</v>
      </c>
      <c r="AT13" s="281">
        <v>1466.5840000000001</v>
      </c>
      <c r="AU13" s="281">
        <v>972.24</v>
      </c>
      <c r="AV13" s="281">
        <v>1195.3579999999999</v>
      </c>
      <c r="AW13" s="281">
        <v>891.53599999999994</v>
      </c>
      <c r="AX13" s="281">
        <v>1555.403</v>
      </c>
      <c r="AY13" s="281">
        <v>1525.759</v>
      </c>
      <c r="AZ13" s="281">
        <v>1759.258</v>
      </c>
      <c r="BA13" s="281">
        <v>2588.48</v>
      </c>
      <c r="BB13" s="281">
        <v>2024.7170000000001</v>
      </c>
      <c r="BC13" s="281">
        <v>1858.4770000000001</v>
      </c>
      <c r="BD13" s="281">
        <v>1646.133</v>
      </c>
      <c r="BE13" s="281">
        <v>1793.835</v>
      </c>
      <c r="BF13" s="281">
        <v>1900.838</v>
      </c>
      <c r="BG13" s="281">
        <v>1553.546</v>
      </c>
      <c r="BH13" s="281">
        <v>1475.5830000000001</v>
      </c>
      <c r="BI13" s="281">
        <v>1354.9839999999999</v>
      </c>
      <c r="BJ13" s="281">
        <v>1042.146</v>
      </c>
      <c r="BK13" s="281">
        <v>1716.8820000000001</v>
      </c>
      <c r="BL13" s="281">
        <v>1756.0029999999999</v>
      </c>
      <c r="BM13" s="847">
        <v>4209.2370000000001</v>
      </c>
      <c r="BN13" s="847">
        <v>2958.1640000000002</v>
      </c>
    </row>
    <row r="14" spans="1:66" s="4" customFormat="1" ht="14">
      <c r="A14" s="1213" t="s">
        <v>314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>
        <v>1004.54</v>
      </c>
      <c r="AA14" s="281">
        <v>998.5</v>
      </c>
      <c r="AB14" s="281">
        <v>1441.6880000000001</v>
      </c>
      <c r="AC14" s="281">
        <v>1657.675</v>
      </c>
      <c r="AD14" s="281">
        <v>1938.867</v>
      </c>
      <c r="AE14" s="281">
        <v>2789.6680000000001</v>
      </c>
      <c r="AF14" s="281">
        <v>2840.1260000000002</v>
      </c>
      <c r="AG14" s="281">
        <v>2569.665</v>
      </c>
      <c r="AH14" s="281">
        <v>1702.9269999999999</v>
      </c>
      <c r="AI14" s="281">
        <v>1694.7619999999999</v>
      </c>
      <c r="AJ14" s="281">
        <v>1351.2840000000001</v>
      </c>
      <c r="AK14" s="281">
        <v>1552.4159999999999</v>
      </c>
      <c r="AL14" s="281">
        <v>1549.2560000000001</v>
      </c>
      <c r="AM14" s="281">
        <v>1545.8520000000001</v>
      </c>
      <c r="AN14" s="281">
        <v>1274.213</v>
      </c>
      <c r="AO14" s="281">
        <v>1605.741</v>
      </c>
      <c r="AP14" s="281">
        <v>1517.8610000000001</v>
      </c>
      <c r="AQ14" s="281">
        <v>1536.1279999999999</v>
      </c>
      <c r="AR14" s="281">
        <v>2248.5239999999999</v>
      </c>
      <c r="AS14" s="281">
        <v>2763.7739999999999</v>
      </c>
      <c r="AT14" s="281">
        <v>4281.0749999999998</v>
      </c>
      <c r="AU14" s="281">
        <v>3391.2440000000001</v>
      </c>
      <c r="AV14" s="281">
        <v>3812.4949999999999</v>
      </c>
      <c r="AW14" s="281">
        <v>3916.1590000000001</v>
      </c>
      <c r="AX14" s="281">
        <v>4321.2039999999997</v>
      </c>
      <c r="AY14" s="281">
        <v>4393.1859999999997</v>
      </c>
      <c r="AZ14" s="281">
        <v>4084.95</v>
      </c>
      <c r="BA14" s="281">
        <v>4211.7569999999996</v>
      </c>
      <c r="BB14" s="281">
        <v>3850.54</v>
      </c>
      <c r="BC14" s="281">
        <v>3942.6819999999998</v>
      </c>
      <c r="BD14" s="281">
        <v>4035.8989999999999</v>
      </c>
      <c r="BE14" s="281">
        <v>2713.9290000000001</v>
      </c>
      <c r="BF14" s="281">
        <v>2734.7379999999998</v>
      </c>
      <c r="BG14" s="281">
        <v>1563.2850000000001</v>
      </c>
      <c r="BH14" s="281">
        <v>1565.2190000000001</v>
      </c>
      <c r="BI14" s="281">
        <v>1682.9680000000001</v>
      </c>
      <c r="BJ14" s="281">
        <v>1663.69</v>
      </c>
      <c r="BK14" s="281">
        <v>1674.4870000000001</v>
      </c>
      <c r="BL14" s="281">
        <v>1637.8789999999999</v>
      </c>
      <c r="BM14" s="847">
        <v>1930.15</v>
      </c>
      <c r="BN14" s="847">
        <v>1293.164</v>
      </c>
    </row>
    <row r="15" spans="1:66" s="4" customFormat="1" ht="14">
      <c r="A15" s="1215" t="s">
        <v>3</v>
      </c>
      <c r="B15" s="1224"/>
      <c r="C15" s="1224"/>
      <c r="D15" s="1224"/>
      <c r="E15" s="1224"/>
      <c r="F15" s="1224"/>
      <c r="G15" s="1224"/>
      <c r="H15" s="1224"/>
      <c r="I15" s="1224"/>
      <c r="J15" s="1224"/>
      <c r="K15" s="1224"/>
      <c r="L15" s="1224"/>
      <c r="M15" s="1224"/>
      <c r="N15" s="1224"/>
      <c r="O15" s="1224"/>
      <c r="P15" s="1224"/>
      <c r="Q15" s="1224"/>
      <c r="R15" s="1224"/>
      <c r="S15" s="1224"/>
      <c r="T15" s="1224"/>
      <c r="U15" s="1224"/>
      <c r="V15" s="1224"/>
      <c r="W15" s="1224"/>
      <c r="X15" s="1224"/>
      <c r="Y15" s="1224"/>
      <c r="Z15" s="1224">
        <v>1247.5039999999999</v>
      </c>
      <c r="AA15" s="1224">
        <v>1159.183</v>
      </c>
      <c r="AB15" s="1224">
        <v>1255.9780000000001</v>
      </c>
      <c r="AC15" s="1224">
        <v>1255.9780000000001</v>
      </c>
      <c r="AD15" s="1224">
        <v>982.27099999999996</v>
      </c>
      <c r="AE15" s="1224">
        <v>704.10799999999995</v>
      </c>
      <c r="AF15" s="1224">
        <v>527.41300000000001</v>
      </c>
      <c r="AG15" s="1224">
        <v>694.37099999999998</v>
      </c>
      <c r="AH15" s="1224">
        <v>639.11599999999999</v>
      </c>
      <c r="AI15" s="1224">
        <v>630.17899999999997</v>
      </c>
      <c r="AJ15" s="1224">
        <v>626.678</v>
      </c>
      <c r="AK15" s="1224">
        <v>667.06</v>
      </c>
      <c r="AL15" s="1224">
        <v>667.06</v>
      </c>
      <c r="AM15" s="1224">
        <v>667.06</v>
      </c>
      <c r="AN15" s="1224">
        <v>667.06</v>
      </c>
      <c r="AO15" s="1224">
        <v>667.06</v>
      </c>
      <c r="AP15" s="1224">
        <v>667.06</v>
      </c>
      <c r="AQ15" s="1224">
        <v>667.06</v>
      </c>
      <c r="AR15" s="1224">
        <v>667.06</v>
      </c>
      <c r="AS15" s="1224">
        <v>636.75199999999995</v>
      </c>
      <c r="AT15" s="1224">
        <v>636.53800000000001</v>
      </c>
      <c r="AU15" s="1224">
        <v>636.53800000000001</v>
      </c>
      <c r="AV15" s="1224">
        <v>636.53800000000001</v>
      </c>
      <c r="AW15" s="1224">
        <v>636.53800000000001</v>
      </c>
      <c r="AX15" s="1224">
        <v>636.53800000000001</v>
      </c>
      <c r="AY15" s="1224">
        <v>636.53800000000001</v>
      </c>
      <c r="AZ15" s="1224">
        <v>636.53800000000001</v>
      </c>
      <c r="BA15" s="1224">
        <v>636.53800000000001</v>
      </c>
      <c r="BB15" s="1224">
        <v>636.53800000000001</v>
      </c>
      <c r="BC15" s="1224">
        <v>636.53800000000001</v>
      </c>
      <c r="BD15" s="1224">
        <v>636.53800000000001</v>
      </c>
      <c r="BE15" s="1224">
        <v>636.53800000000001</v>
      </c>
      <c r="BF15" s="1224">
        <v>636.53800000000001</v>
      </c>
      <c r="BG15" s="1224">
        <v>636.53800000000001</v>
      </c>
      <c r="BH15" s="1224">
        <v>636.53800000000001</v>
      </c>
      <c r="BI15" s="1224">
        <v>636.53800000000001</v>
      </c>
      <c r="BJ15" s="1224">
        <v>636.53800000000001</v>
      </c>
      <c r="BK15" s="1224">
        <v>636.53800000000001</v>
      </c>
      <c r="BL15" s="1224">
        <v>636.53800000000001</v>
      </c>
      <c r="BM15" s="1225">
        <v>636.53800000000001</v>
      </c>
      <c r="BN15" s="1225">
        <v>636.53800000000001</v>
      </c>
    </row>
    <row r="16" spans="1:66" s="4" customFormat="1" ht="14">
      <c r="A16" s="1215" t="s">
        <v>4</v>
      </c>
      <c r="B16" s="1224"/>
      <c r="C16" s="1224"/>
      <c r="D16" s="1224"/>
      <c r="E16" s="1224"/>
      <c r="F16" s="1224"/>
      <c r="G16" s="1224"/>
      <c r="H16" s="1224"/>
      <c r="I16" s="1224"/>
      <c r="J16" s="1224"/>
      <c r="K16" s="1224"/>
      <c r="L16" s="1224"/>
      <c r="M16" s="1224"/>
      <c r="N16" s="1224"/>
      <c r="O16" s="1224"/>
      <c r="P16" s="1224"/>
      <c r="Q16" s="1224"/>
      <c r="R16" s="1224"/>
      <c r="S16" s="1224"/>
      <c r="T16" s="1224"/>
      <c r="U16" s="1224"/>
      <c r="V16" s="1224"/>
      <c r="W16" s="1224"/>
      <c r="X16" s="1224"/>
      <c r="Y16" s="1224"/>
      <c r="Z16" s="1224">
        <v>3.5659999999999998</v>
      </c>
      <c r="AA16" s="1224">
        <v>4.1459999999999999</v>
      </c>
      <c r="AB16" s="1224">
        <v>3.3839999999999999</v>
      </c>
      <c r="AC16" s="1224">
        <v>152.047</v>
      </c>
      <c r="AD16" s="1224">
        <v>63.155000000000001</v>
      </c>
      <c r="AE16" s="1224">
        <v>62.189</v>
      </c>
      <c r="AF16" s="1224">
        <v>62.189</v>
      </c>
      <c r="AG16" s="1224">
        <v>56.863</v>
      </c>
      <c r="AH16" s="1224">
        <v>882.98699999999997</v>
      </c>
      <c r="AI16" s="1224">
        <v>843.16300000000001</v>
      </c>
      <c r="AJ16" s="1224">
        <v>810.93</v>
      </c>
      <c r="AK16" s="1224">
        <v>348.25200000000001</v>
      </c>
      <c r="AL16" s="1224">
        <v>930.31700000000001</v>
      </c>
      <c r="AM16" s="1224">
        <v>1875.903</v>
      </c>
      <c r="AN16" s="1224">
        <v>2437.6849999999999</v>
      </c>
      <c r="AO16" s="1224">
        <v>1304.9690000000001</v>
      </c>
      <c r="AP16" s="1224">
        <v>1798.508</v>
      </c>
      <c r="AQ16" s="1224">
        <v>3245.527</v>
      </c>
      <c r="AR16" s="1224">
        <v>3045.5520000000001</v>
      </c>
      <c r="AS16" s="1224">
        <v>2468.8919999999998</v>
      </c>
      <c r="AT16" s="1224">
        <v>5666.3639999999996</v>
      </c>
      <c r="AU16" s="1224">
        <v>5107.8050000000003</v>
      </c>
      <c r="AV16" s="1224">
        <v>5371.18</v>
      </c>
      <c r="AW16" s="1224">
        <v>2313.163</v>
      </c>
      <c r="AX16" s="1224">
        <v>2893.0830000000001</v>
      </c>
      <c r="AY16" s="1224">
        <v>2247.8809999999999</v>
      </c>
      <c r="AZ16" s="1224">
        <v>4307.3379999999997</v>
      </c>
      <c r="BA16" s="1224">
        <v>3642.2240000000002</v>
      </c>
      <c r="BB16" s="1224">
        <v>3572.7249999999999</v>
      </c>
      <c r="BC16" s="1224">
        <v>3190.7910000000002</v>
      </c>
      <c r="BD16" s="1224">
        <v>3314.5129999999999</v>
      </c>
      <c r="BE16" s="1224">
        <v>2991.1979999999999</v>
      </c>
      <c r="BF16" s="1224">
        <v>3669.779</v>
      </c>
      <c r="BG16" s="1224">
        <v>3009.6460000000002</v>
      </c>
      <c r="BH16" s="1224">
        <v>2866.165</v>
      </c>
      <c r="BI16" s="1224">
        <v>1992.915</v>
      </c>
      <c r="BJ16" s="1224">
        <v>1171.4590000000001</v>
      </c>
      <c r="BK16" s="1224">
        <v>637.18899999999996</v>
      </c>
      <c r="BL16" s="1224">
        <v>537.11300000000006</v>
      </c>
      <c r="BM16" s="1225">
        <v>192.92</v>
      </c>
      <c r="BN16" s="1225">
        <v>193.58099999999999</v>
      </c>
    </row>
    <row r="17" spans="1:66" s="4" customFormat="1" ht="14">
      <c r="A17" s="1215" t="s">
        <v>5</v>
      </c>
      <c r="B17" s="1224"/>
      <c r="C17" s="1224"/>
      <c r="D17" s="1224"/>
      <c r="E17" s="1224"/>
      <c r="F17" s="1224"/>
      <c r="G17" s="1224"/>
      <c r="H17" s="1224"/>
      <c r="I17" s="1224"/>
      <c r="J17" s="1224"/>
      <c r="K17" s="1224"/>
      <c r="L17" s="1224"/>
      <c r="M17" s="1224"/>
      <c r="N17" s="1224"/>
      <c r="O17" s="1224"/>
      <c r="P17" s="1224"/>
      <c r="Q17" s="1224"/>
      <c r="R17" s="1224"/>
      <c r="S17" s="1224"/>
      <c r="T17" s="1224"/>
      <c r="U17" s="1224"/>
      <c r="V17" s="1224"/>
      <c r="W17" s="1224"/>
      <c r="X17" s="1224"/>
      <c r="Y17" s="1224"/>
      <c r="Z17" s="1224">
        <v>180.32400000000001</v>
      </c>
      <c r="AA17" s="1224">
        <v>171.85599999999999</v>
      </c>
      <c r="AB17" s="1224">
        <v>162.63</v>
      </c>
      <c r="AC17" s="1224">
        <v>155.1</v>
      </c>
      <c r="AD17" s="1224">
        <v>145.34200000000001</v>
      </c>
      <c r="AE17" s="1224">
        <v>135.625</v>
      </c>
      <c r="AF17" s="1224">
        <v>127.536</v>
      </c>
      <c r="AG17" s="1224">
        <v>127.31699999999999</v>
      </c>
      <c r="AH17" s="1224">
        <v>114.56</v>
      </c>
      <c r="AI17" s="1224">
        <v>105.40900000000001</v>
      </c>
      <c r="AJ17" s="1224">
        <v>96.816000000000003</v>
      </c>
      <c r="AK17" s="1224">
        <v>89.298000000000002</v>
      </c>
      <c r="AL17" s="1224">
        <v>82.820999999999998</v>
      </c>
      <c r="AM17" s="1224">
        <v>75.263000000000005</v>
      </c>
      <c r="AN17" s="1224">
        <v>68.203999999999994</v>
      </c>
      <c r="AO17" s="1224">
        <v>62.021000000000001</v>
      </c>
      <c r="AP17" s="1224">
        <v>56.1</v>
      </c>
      <c r="AQ17" s="1224">
        <v>50.841999999999999</v>
      </c>
      <c r="AR17" s="1224">
        <v>68.203999999999994</v>
      </c>
      <c r="AS17" s="1224">
        <v>41.012</v>
      </c>
      <c r="AT17" s="1224">
        <v>39.01</v>
      </c>
      <c r="AU17" s="1224">
        <v>37.19</v>
      </c>
      <c r="AV17" s="1224">
        <v>35.853000000000002</v>
      </c>
      <c r="AW17" s="1224">
        <v>34.399000000000001</v>
      </c>
      <c r="AX17" s="1224">
        <v>33.204999999999998</v>
      </c>
      <c r="AY17" s="1224">
        <v>31.210999999999999</v>
      </c>
      <c r="AZ17" s="1224">
        <v>27.283999999999999</v>
      </c>
      <c r="BA17" s="1224">
        <v>21.56</v>
      </c>
      <c r="BB17" s="1224">
        <v>14.31</v>
      </c>
      <c r="BC17" s="1224">
        <v>4.95</v>
      </c>
      <c r="BD17" s="1224" t="s">
        <v>1290</v>
      </c>
      <c r="BE17" s="1224">
        <v>0</v>
      </c>
      <c r="BF17" s="1224">
        <v>0</v>
      </c>
      <c r="BG17" s="1224">
        <v>0</v>
      </c>
      <c r="BH17" s="1224">
        <v>0</v>
      </c>
      <c r="BI17" s="1224">
        <v>0</v>
      </c>
      <c r="BJ17" s="1224">
        <v>0</v>
      </c>
      <c r="BK17" s="1224">
        <v>0</v>
      </c>
      <c r="BL17" s="1224">
        <v>0</v>
      </c>
      <c r="BM17" s="1225">
        <v>0</v>
      </c>
      <c r="BN17" s="1225">
        <v>0</v>
      </c>
    </row>
    <row r="18" spans="1:66" s="4" customFormat="1" ht="14.5" thickBot="1">
      <c r="A18" s="1227" t="s">
        <v>2</v>
      </c>
      <c r="B18" s="1228"/>
      <c r="C18" s="1228"/>
      <c r="D18" s="1228"/>
      <c r="E18" s="1228"/>
      <c r="F18" s="1228"/>
      <c r="G18" s="1228"/>
      <c r="H18" s="1228"/>
      <c r="I18" s="1228"/>
      <c r="J18" s="1228"/>
      <c r="K18" s="1228"/>
      <c r="L18" s="1228"/>
      <c r="M18" s="1228"/>
      <c r="N18" s="1228"/>
      <c r="O18" s="1228"/>
      <c r="P18" s="1228"/>
      <c r="Q18" s="1228"/>
      <c r="R18" s="1228"/>
      <c r="S18" s="1228"/>
      <c r="T18" s="1228"/>
      <c r="U18" s="1228"/>
      <c r="V18" s="1228"/>
      <c r="W18" s="1228"/>
      <c r="X18" s="1228"/>
      <c r="Y18" s="1228"/>
      <c r="Z18" s="1228">
        <v>28310.795000000002</v>
      </c>
      <c r="AA18" s="1228">
        <v>29656.398000000001</v>
      </c>
      <c r="AB18" s="1228">
        <v>38064.225999999995</v>
      </c>
      <c r="AC18" s="1228">
        <v>39995.482000000004</v>
      </c>
      <c r="AD18" s="1228">
        <v>40959.044999999998</v>
      </c>
      <c r="AE18" s="1228">
        <v>43853.106</v>
      </c>
      <c r="AF18" s="1228">
        <v>44656.538</v>
      </c>
      <c r="AG18" s="1228">
        <v>42883.504000000001</v>
      </c>
      <c r="AH18" s="1228">
        <v>42554.667000000001</v>
      </c>
      <c r="AI18" s="1228">
        <v>42835.892</v>
      </c>
      <c r="AJ18" s="1228">
        <v>42152.837</v>
      </c>
      <c r="AK18" s="1228">
        <v>39722.336000000003</v>
      </c>
      <c r="AL18" s="1228">
        <v>39559.955000000002</v>
      </c>
      <c r="AM18" s="1228">
        <v>40052.340999999993</v>
      </c>
      <c r="AN18" s="1228">
        <v>39953.337999999996</v>
      </c>
      <c r="AO18" s="1228">
        <v>38643.120999999999</v>
      </c>
      <c r="AP18" s="1228">
        <v>39010.233999999997</v>
      </c>
      <c r="AQ18" s="1228">
        <v>45343.926999999996</v>
      </c>
      <c r="AR18" s="1228">
        <v>47207.381999999998</v>
      </c>
      <c r="AS18" s="1228">
        <v>59462.932000000001</v>
      </c>
      <c r="AT18" s="1228">
        <v>62118.915000000001</v>
      </c>
      <c r="AU18" s="1228">
        <v>62713.5</v>
      </c>
      <c r="AV18" s="1228">
        <v>60109.485999999997</v>
      </c>
      <c r="AW18" s="1228">
        <v>58142.574999999997</v>
      </c>
      <c r="AX18" s="1228">
        <v>57657.107000000004</v>
      </c>
      <c r="AY18" s="1228">
        <v>59814.017000000007</v>
      </c>
      <c r="AZ18" s="1228">
        <v>58267.225000000006</v>
      </c>
      <c r="BA18" s="1228">
        <v>56620.004999999997</v>
      </c>
      <c r="BB18" s="1228">
        <v>56092.822999999997</v>
      </c>
      <c r="BC18" s="1228">
        <v>56935.009999999995</v>
      </c>
      <c r="BD18" s="1228">
        <v>56281.925999999999</v>
      </c>
      <c r="BE18" s="1228">
        <v>55294.023999999998</v>
      </c>
      <c r="BF18" s="1228">
        <v>55593.777000000002</v>
      </c>
      <c r="BG18" s="1228">
        <v>55332.025999999998</v>
      </c>
      <c r="BH18" s="1228">
        <v>56066.387000000002</v>
      </c>
      <c r="BI18" s="1228">
        <v>57263.010999999999</v>
      </c>
      <c r="BJ18" s="1228">
        <v>56901.274000000005</v>
      </c>
      <c r="BK18" s="1228">
        <v>58896.150999999998</v>
      </c>
      <c r="BL18" s="1228">
        <v>61900.329999999994</v>
      </c>
      <c r="BM18" s="1229">
        <v>65759.067999999999</v>
      </c>
      <c r="BN18" s="1229">
        <v>74239.120999999999</v>
      </c>
    </row>
    <row r="19" spans="1:66" s="4" customFormat="1" ht="14.5" thickTop="1">
      <c r="A19" s="2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s="4" customFormat="1" ht="14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66" s="4" customFormat="1" ht="14"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66" s="4" customFormat="1" ht="14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66" s="4" customFormat="1" ht="14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</sheetData>
  <sheetProtection sheet="1" objects="1" scenarios="1"/>
  <hyperlinks>
    <hyperlink ref="A4" location="Índice!A1" display="Índice!A1" xr:uid="{523F56B5-22E9-4B7E-B833-7E04DBA757EB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6847-122E-41EF-865B-688E3F06386F}">
  <sheetPr codeName="Plan31">
    <tabColor theme="0"/>
  </sheetPr>
  <dimension ref="A1:AT39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9" sqref="A19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</row>
    <row r="2" spans="1:46" s="71" customFormat="1" ht="33" customHeight="1">
      <c r="A2" s="361" t="s">
        <v>1204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</row>
    <row r="3" spans="1:46" s="71" customFormat="1" ht="16.399999999999999" customHeight="1">
      <c r="A3" s="362" t="s">
        <v>1247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</row>
    <row r="4" spans="1:46" s="75" customFormat="1" ht="16.399999999999999" customHeight="1">
      <c r="A4" s="843" t="s">
        <v>531</v>
      </c>
      <c r="B4" s="159" t="s">
        <v>652</v>
      </c>
      <c r="C4" s="159" t="s">
        <v>653</v>
      </c>
      <c r="D4" s="159" t="s">
        <v>654</v>
      </c>
      <c r="E4" s="159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  <c r="AT5" s="186"/>
    </row>
    <row r="6" spans="1:46" s="13" customFormat="1" ht="14.5" thickBot="1">
      <c r="A6" s="836"/>
      <c r="B6" s="835"/>
      <c r="C6" s="835"/>
      <c r="D6" s="835"/>
      <c r="E6" s="835"/>
      <c r="F6" s="835"/>
      <c r="G6" s="835"/>
      <c r="H6" s="835"/>
      <c r="I6" s="835"/>
      <c r="J6" s="835"/>
      <c r="K6" s="835"/>
      <c r="L6" s="835"/>
      <c r="M6" s="835"/>
      <c r="N6" s="835"/>
      <c r="O6" s="835"/>
      <c r="P6" s="835"/>
      <c r="Q6" s="835"/>
      <c r="R6" s="835"/>
      <c r="S6" s="835"/>
      <c r="T6" s="835"/>
      <c r="U6" s="835"/>
      <c r="V6" s="835"/>
      <c r="W6" s="835"/>
      <c r="X6" s="835"/>
      <c r="Y6" s="835"/>
      <c r="Z6" s="835"/>
      <c r="AA6" s="835"/>
      <c r="AB6" s="835"/>
      <c r="AC6" s="835"/>
      <c r="AD6" s="835"/>
      <c r="AE6" s="835"/>
      <c r="AF6" s="835"/>
      <c r="AG6" s="835"/>
      <c r="AH6" s="835"/>
      <c r="AI6" s="835"/>
      <c r="AJ6" s="835"/>
      <c r="AK6" s="835"/>
      <c r="AL6" s="835"/>
      <c r="AM6" s="835"/>
      <c r="AN6" s="835"/>
      <c r="AO6" s="835"/>
      <c r="AP6" s="835"/>
      <c r="AQ6" s="835"/>
      <c r="AR6" s="835"/>
      <c r="AS6" s="835"/>
      <c r="AT6" s="835"/>
    </row>
    <row r="7" spans="1:46" s="76" customFormat="1" ht="14.5" thickTop="1">
      <c r="A7" s="1230" t="s">
        <v>1201</v>
      </c>
      <c r="B7" s="1231">
        <v>156683.23549670025</v>
      </c>
      <c r="C7" s="1231">
        <v>159954.66733181005</v>
      </c>
      <c r="D7" s="1231">
        <v>163323.93143425992</v>
      </c>
      <c r="E7" s="1231">
        <v>167615.18848419833</v>
      </c>
      <c r="F7" s="1231">
        <v>172405.79843904174</v>
      </c>
      <c r="G7" s="1231">
        <v>178284.39382108106</v>
      </c>
      <c r="H7" s="1231">
        <v>180803.09932552202</v>
      </c>
      <c r="I7" s="1231">
        <v>184323.82080967003</v>
      </c>
      <c r="J7" s="1231">
        <v>187170.33492371524</v>
      </c>
      <c r="K7" s="1231">
        <v>189222.4758879836</v>
      </c>
      <c r="L7" s="1231">
        <v>187144.39844897759</v>
      </c>
      <c r="M7" s="1231">
        <v>187431.35315666001</v>
      </c>
      <c r="N7" s="1231">
        <v>184751.82061612001</v>
      </c>
      <c r="O7" s="1231">
        <v>185530.36161808003</v>
      </c>
      <c r="P7" s="1231">
        <v>187186.14211425415</v>
      </c>
      <c r="Q7" s="1231">
        <v>187335.86035317284</v>
      </c>
      <c r="R7" s="1231">
        <v>185557.92921215168</v>
      </c>
      <c r="S7" s="1231">
        <v>189627.57331393161</v>
      </c>
      <c r="T7" s="1231">
        <v>191574.92069694999</v>
      </c>
      <c r="U7" s="1231">
        <v>196654.43109955997</v>
      </c>
      <c r="V7" s="1231">
        <v>199921.4648172725</v>
      </c>
      <c r="W7" s="1231">
        <v>204046.39922049292</v>
      </c>
      <c r="X7" s="1231">
        <v>208942.18235585847</v>
      </c>
      <c r="Y7" s="1231">
        <v>214069.50014213979</v>
      </c>
      <c r="Z7" s="1231">
        <v>217201.15515538282</v>
      </c>
      <c r="AA7" s="1231">
        <v>216834.18557036927</v>
      </c>
      <c r="AB7" s="1231">
        <v>221388.83787632515</v>
      </c>
      <c r="AC7" s="1231">
        <v>228201.95367207227</v>
      </c>
      <c r="AD7" s="1231">
        <v>232645.30316574077</v>
      </c>
      <c r="AE7" s="1231">
        <v>239531.95399636813</v>
      </c>
      <c r="AF7" s="1231">
        <v>252893.88158183199</v>
      </c>
      <c r="AG7" s="1231">
        <v>264111.22236742091</v>
      </c>
      <c r="AH7" s="1231">
        <v>267433.26945641206</v>
      </c>
      <c r="AI7" s="1231">
        <v>273014.46130137309</v>
      </c>
      <c r="AJ7" s="1231">
        <v>280204.06348315789</v>
      </c>
      <c r="AK7" s="1231">
        <v>287793.82792285702</v>
      </c>
      <c r="AL7" s="1231">
        <v>298137.92536523135</v>
      </c>
      <c r="AM7" s="1231">
        <v>300136.13208197895</v>
      </c>
      <c r="AN7" s="1231">
        <v>302118.54792352353</v>
      </c>
      <c r="AO7" s="1231">
        <v>310507.76787254366</v>
      </c>
      <c r="AP7" s="1231">
        <v>314881.91000393091</v>
      </c>
      <c r="AQ7" s="1231">
        <v>317235.46049059537</v>
      </c>
      <c r="AR7" s="1231">
        <v>324824.0643342142</v>
      </c>
      <c r="AS7" s="1231">
        <v>331764.67558703467</v>
      </c>
      <c r="AT7" s="1231">
        <v>335733.70005211938</v>
      </c>
    </row>
    <row r="8" spans="1:46" s="13" customFormat="1" ht="14">
      <c r="A8" s="1232" t="s">
        <v>1182</v>
      </c>
      <c r="B8" s="1233">
        <v>8324.9913323700112</v>
      </c>
      <c r="C8" s="1233">
        <v>8254.8160994799982</v>
      </c>
      <c r="D8" s="1233">
        <v>8501.1825291800124</v>
      </c>
      <c r="E8" s="1233">
        <v>8601.4488371000516</v>
      </c>
      <c r="F8" s="1233">
        <v>8801.2939567801786</v>
      </c>
      <c r="G8" s="1233">
        <v>8430.135730480084</v>
      </c>
      <c r="H8" s="1233">
        <v>8571.7320152800457</v>
      </c>
      <c r="I8" s="1233">
        <v>8791.7591025799993</v>
      </c>
      <c r="J8" s="1233">
        <v>9009.9971904199192</v>
      </c>
      <c r="K8" s="1233">
        <v>9041.1487924300091</v>
      </c>
      <c r="L8" s="1233">
        <v>9143.7099759902012</v>
      </c>
      <c r="M8" s="1233">
        <v>9993.1628226100001</v>
      </c>
      <c r="N8" s="1233">
        <v>10511.62851782</v>
      </c>
      <c r="O8" s="1233">
        <v>10981.069417659999</v>
      </c>
      <c r="P8" s="1233">
        <v>11194.702602609672</v>
      </c>
      <c r="Q8" s="1233">
        <v>11016.023776679813</v>
      </c>
      <c r="R8" s="1233">
        <v>10891.166886650102</v>
      </c>
      <c r="S8" s="1233">
        <v>11106.051676110215</v>
      </c>
      <c r="T8" s="1233">
        <v>11343.156713380002</v>
      </c>
      <c r="U8" s="1233">
        <v>11785.492118999999</v>
      </c>
      <c r="V8" s="1233">
        <v>12103.825446830539</v>
      </c>
      <c r="W8" s="1233">
        <v>12435.920833560464</v>
      </c>
      <c r="X8" s="1233">
        <v>13065.002605240472</v>
      </c>
      <c r="Y8" s="1233">
        <v>14564.789793140524</v>
      </c>
      <c r="Z8" s="1233">
        <v>16042.760348450212</v>
      </c>
      <c r="AA8" s="1233">
        <v>15576.90012648037</v>
      </c>
      <c r="AB8" s="1233">
        <v>15107.125489160306</v>
      </c>
      <c r="AC8" s="1233">
        <v>16442.308844389678</v>
      </c>
      <c r="AD8" s="1233">
        <v>16223.727921190159</v>
      </c>
      <c r="AE8" s="1233">
        <v>17417.819512080016</v>
      </c>
      <c r="AF8" s="1233">
        <v>18972.963223931565</v>
      </c>
      <c r="AG8" s="1233">
        <v>19922.600344429349</v>
      </c>
      <c r="AH8" s="1233">
        <v>19980.15819315095</v>
      </c>
      <c r="AI8" s="1233">
        <v>21357.74609213138</v>
      </c>
      <c r="AJ8" s="1233">
        <v>24470.485821328104</v>
      </c>
      <c r="AK8" s="1233">
        <v>25667.777607986311</v>
      </c>
      <c r="AL8" s="1233">
        <v>24721.764241417332</v>
      </c>
      <c r="AM8" s="1233">
        <v>25444.221573768555</v>
      </c>
      <c r="AN8" s="1233">
        <v>25659.835858820745</v>
      </c>
      <c r="AO8" s="1233">
        <v>25571.467783059561</v>
      </c>
      <c r="AP8" s="1233">
        <v>25594.801681989295</v>
      </c>
      <c r="AQ8" s="1233">
        <v>26255.747099388223</v>
      </c>
      <c r="AR8" s="1233">
        <v>26716.060383378339</v>
      </c>
      <c r="AS8" s="1233">
        <v>25235.027300188332</v>
      </c>
      <c r="AT8" s="1233">
        <v>30265.101706831054</v>
      </c>
    </row>
    <row r="9" spans="1:46" s="13" customFormat="1" ht="14">
      <c r="A9" s="1232" t="s">
        <v>1198</v>
      </c>
      <c r="B9" s="1233">
        <v>3820.10745877001</v>
      </c>
      <c r="C9" s="1233">
        <v>3703.82895009002</v>
      </c>
      <c r="D9" s="1233">
        <v>3909.3110041499899</v>
      </c>
      <c r="E9" s="1233">
        <v>3855.4541466201476</v>
      </c>
      <c r="F9" s="1233">
        <v>3743.9864558701288</v>
      </c>
      <c r="G9" s="1233">
        <v>3812.4428121901487</v>
      </c>
      <c r="H9" s="1233">
        <v>3890.8237032701491</v>
      </c>
      <c r="I9" s="1233">
        <v>3957.0969293100034</v>
      </c>
      <c r="J9" s="1233">
        <v>4464.3097538000065</v>
      </c>
      <c r="K9" s="1233">
        <v>4491.1593508099795</v>
      </c>
      <c r="L9" s="1233">
        <v>4790.7160448600753</v>
      </c>
      <c r="M9" s="1233">
        <v>5007.37181521</v>
      </c>
      <c r="N9" s="1233">
        <v>5716.7725145100012</v>
      </c>
      <c r="O9" s="1233">
        <v>6201.6820706000008</v>
      </c>
      <c r="P9" s="1233">
        <v>6538.1344274798676</v>
      </c>
      <c r="Q9" s="1233">
        <v>6301.1190699699682</v>
      </c>
      <c r="R9" s="1233">
        <v>6472.8806958400883</v>
      </c>
      <c r="S9" s="1233">
        <v>6319.2227739603059</v>
      </c>
      <c r="T9" s="1233">
        <v>6262.1174865900002</v>
      </c>
      <c r="U9" s="1233">
        <v>6063.5415935000001</v>
      </c>
      <c r="V9" s="1233">
        <v>6489.4696140804344</v>
      </c>
      <c r="W9" s="1233">
        <v>6752.108452530334</v>
      </c>
      <c r="X9" s="1233">
        <v>7348.9075550803591</v>
      </c>
      <c r="Y9" s="1233">
        <v>7303.8600161906179</v>
      </c>
      <c r="Z9" s="1233">
        <v>8051.809434940049</v>
      </c>
      <c r="AA9" s="1233">
        <v>7438.3307238501948</v>
      </c>
      <c r="AB9" s="1233">
        <v>6043.4027687505977</v>
      </c>
      <c r="AC9" s="1233">
        <v>6092.3835525702743</v>
      </c>
      <c r="AD9" s="1233">
        <v>6966.2785949104955</v>
      </c>
      <c r="AE9" s="1233">
        <v>7101.5304816506386</v>
      </c>
      <c r="AF9" s="1233">
        <v>8117.9624930812643</v>
      </c>
      <c r="AG9" s="1233">
        <v>8743.5171104797682</v>
      </c>
      <c r="AH9" s="1233">
        <v>10205.168088410077</v>
      </c>
      <c r="AI9" s="1233">
        <v>11766.937603361626</v>
      </c>
      <c r="AJ9" s="1233">
        <v>14710.316863589354</v>
      </c>
      <c r="AK9" s="1233">
        <v>15656.681916257856</v>
      </c>
      <c r="AL9" s="1233">
        <v>16073.8085580891</v>
      </c>
      <c r="AM9" s="1233">
        <v>15808.420810998614</v>
      </c>
      <c r="AN9" s="1233">
        <v>15173.41504663965</v>
      </c>
      <c r="AO9" s="1233">
        <v>14885.573018359404</v>
      </c>
      <c r="AP9" s="1233">
        <v>15009.021647269639</v>
      </c>
      <c r="AQ9" s="1233">
        <v>15273.473805929947</v>
      </c>
      <c r="AR9" s="1233">
        <v>16324.370038490169</v>
      </c>
      <c r="AS9" s="1233">
        <v>15446.567989579542</v>
      </c>
      <c r="AT9" s="1233">
        <v>17120.288057990227</v>
      </c>
    </row>
    <row r="10" spans="1:46" s="13" customFormat="1" ht="14">
      <c r="A10" s="1232" t="s">
        <v>1199</v>
      </c>
      <c r="B10" s="1234">
        <v>2.4381086123604216</v>
      </c>
      <c r="C10" s="1234">
        <v>2.3155491564411776</v>
      </c>
      <c r="D10" s="1234">
        <v>2.393593498405064</v>
      </c>
      <c r="E10" s="1234">
        <v>2.3001818519469164</v>
      </c>
      <c r="F10" s="1234">
        <v>2.1716128400367616</v>
      </c>
      <c r="G10" s="1234">
        <v>2.138405235859377</v>
      </c>
      <c r="H10" s="1234">
        <v>2.1519673710155938</v>
      </c>
      <c r="I10" s="1234">
        <v>2.1468179814892405</v>
      </c>
      <c r="J10" s="1234">
        <v>2.3851588210383441</v>
      </c>
      <c r="K10" s="1234">
        <v>2.3734809143226028</v>
      </c>
      <c r="L10" s="1234">
        <v>2.5599035207918339</v>
      </c>
      <c r="M10" s="1234">
        <v>2.6715764096440728</v>
      </c>
      <c r="N10" s="1234">
        <v>3.0942983378704523</v>
      </c>
      <c r="O10" s="1234">
        <v>3.3426777248277855</v>
      </c>
      <c r="P10" s="1234">
        <v>3.4928517429934205</v>
      </c>
      <c r="Q10" s="1234">
        <v>3.3635413199004467</v>
      </c>
      <c r="R10" s="1234">
        <v>3.4883341947837367</v>
      </c>
      <c r="S10" s="1234">
        <v>3.3324387711795094</v>
      </c>
      <c r="T10" s="1234">
        <v>3.2687564028779983</v>
      </c>
      <c r="U10" s="1234">
        <v>3.0833485722120439</v>
      </c>
      <c r="V10" s="1234">
        <v>3.2460094367614731</v>
      </c>
      <c r="W10" s="1234">
        <v>3.3091044381694736</v>
      </c>
      <c r="X10" s="1234">
        <v>3.5171967059117417</v>
      </c>
      <c r="Y10" s="1234">
        <v>3.4119106231111558</v>
      </c>
      <c r="Z10" s="1234">
        <v>3.7070748676174818</v>
      </c>
      <c r="AA10" s="1234">
        <v>3.4304234382065326</v>
      </c>
      <c r="AB10" s="1234">
        <v>2.7297685044657198</v>
      </c>
      <c r="AC10" s="1234">
        <v>2.6697333018125997</v>
      </c>
      <c r="AD10" s="1234">
        <v>2.9943774923096518</v>
      </c>
      <c r="AE10" s="1234">
        <v>2.9647528704075592</v>
      </c>
      <c r="AF10" s="1234">
        <v>3.2100272423769316</v>
      </c>
      <c r="AG10" s="1234">
        <v>3.3105435778552939</v>
      </c>
      <c r="AH10" s="1234">
        <v>3.8159680391124184</v>
      </c>
      <c r="AI10" s="1234">
        <v>4.3100052456094735</v>
      </c>
      <c r="AJ10" s="1234">
        <v>5.2498585069497183</v>
      </c>
      <c r="AK10" s="1234">
        <v>5.440242422591016</v>
      </c>
      <c r="AL10" s="1234">
        <v>5.3914001509194165</v>
      </c>
      <c r="AM10" s="1234">
        <v>5.267083540171936</v>
      </c>
      <c r="AN10" s="1234">
        <v>5.0223381354528938</v>
      </c>
      <c r="AO10" s="1234">
        <v>4.7939454527493792</v>
      </c>
      <c r="AP10" s="1234">
        <v>4.7665557056238228</v>
      </c>
      <c r="AQ10" s="1234">
        <v>4.8145543951202576</v>
      </c>
      <c r="AR10" s="1234">
        <v>5.02560365161058</v>
      </c>
      <c r="AS10" s="1234">
        <v>4.6558808475459017</v>
      </c>
      <c r="AT10" s="1234">
        <v>5.0993653765864044</v>
      </c>
    </row>
    <row r="11" spans="1:46" s="13" customFormat="1" ht="14.5" thickBot="1">
      <c r="A11" s="1235" t="s">
        <v>1200</v>
      </c>
      <c r="B11" s="1236">
        <v>217.92557990110762</v>
      </c>
      <c r="C11" s="1236">
        <v>222.87249791271728</v>
      </c>
      <c r="D11" s="1236">
        <v>217.45986748446083</v>
      </c>
      <c r="E11" s="1236">
        <v>223.09820088615089</v>
      </c>
      <c r="F11" s="1236">
        <v>235.0781462625429</v>
      </c>
      <c r="G11" s="1236">
        <v>221.12163108453794</v>
      </c>
      <c r="H11" s="1236">
        <v>220.3063584730323</v>
      </c>
      <c r="I11" s="1236">
        <v>222.17699641016915</v>
      </c>
      <c r="J11" s="1236">
        <v>201.8228502793884</v>
      </c>
      <c r="K11" s="1236">
        <v>201.30990878333986</v>
      </c>
      <c r="L11" s="1236">
        <v>190.86311712839716</v>
      </c>
      <c r="M11" s="1236">
        <v>199.56901926586625</v>
      </c>
      <c r="N11" s="1236">
        <v>183.87347915523935</v>
      </c>
      <c r="O11" s="1236">
        <v>177.06598456114668</v>
      </c>
      <c r="P11" s="1236">
        <v>171.22166463201162</v>
      </c>
      <c r="Q11" s="1236">
        <v>174.82646581271976</v>
      </c>
      <c r="R11" s="1236">
        <v>168.25842153478132</v>
      </c>
      <c r="S11" s="1236">
        <v>175.75027932034698</v>
      </c>
      <c r="T11" s="1236">
        <v>181.13931489900634</v>
      </c>
      <c r="U11" s="1236">
        <v>194.36647604815343</v>
      </c>
      <c r="V11" s="1236">
        <v>186.51486433603813</v>
      </c>
      <c r="W11" s="1236">
        <v>184.17833364184392</v>
      </c>
      <c r="X11" s="1236">
        <v>177.78156150853374</v>
      </c>
      <c r="Y11" s="1236">
        <v>199.41222532817514</v>
      </c>
      <c r="Z11" s="1236">
        <v>199.24416341542067</v>
      </c>
      <c r="AA11" s="1236">
        <v>209.4139223540403</v>
      </c>
      <c r="AB11" s="1236">
        <v>249.97714147527398</v>
      </c>
      <c r="AC11" s="1236">
        <v>269.88302201447812</v>
      </c>
      <c r="AD11" s="1236">
        <v>232.8894502301857</v>
      </c>
      <c r="AE11" s="1236">
        <v>245.26853129878447</v>
      </c>
      <c r="AF11" s="1236">
        <v>233.71582758730094</v>
      </c>
      <c r="AG11" s="1236">
        <v>227.85567973042112</v>
      </c>
      <c r="AH11" s="1236">
        <v>195.78470457377617</v>
      </c>
      <c r="AI11" s="1236">
        <v>181.50641069117091</v>
      </c>
      <c r="AJ11" s="1236">
        <v>166.34914154634492</v>
      </c>
      <c r="AK11" s="1236">
        <v>163.94136219458454</v>
      </c>
      <c r="AL11" s="1236">
        <v>153.80153466476477</v>
      </c>
      <c r="AM11" s="1236">
        <v>160.95359478326822</v>
      </c>
      <c r="AN11" s="1236">
        <v>169.11048554295922</v>
      </c>
      <c r="AO11" s="1236">
        <v>171.78692248877826</v>
      </c>
      <c r="AP11" s="1236">
        <v>170.52944744499962</v>
      </c>
      <c r="AQ11" s="1236">
        <v>171.90422711298586</v>
      </c>
      <c r="AR11" s="1236">
        <v>163.65752749041022</v>
      </c>
      <c r="AS11" s="1236">
        <v>163.36980044507112</v>
      </c>
      <c r="AT11" s="1236">
        <v>176.77916168417505</v>
      </c>
    </row>
    <row r="12" spans="1:46" s="13" customFormat="1" ht="15" thickTop="1" thickBot="1">
      <c r="A12" s="1237"/>
      <c r="B12" s="1233"/>
      <c r="C12" s="1233"/>
      <c r="D12" s="1233"/>
      <c r="E12" s="1233"/>
      <c r="F12" s="1233"/>
      <c r="G12" s="1233"/>
      <c r="H12" s="1233"/>
      <c r="I12" s="1233"/>
      <c r="J12" s="1233"/>
      <c r="K12" s="1233"/>
      <c r="L12" s="1233"/>
      <c r="M12" s="1233"/>
      <c r="N12" s="1233"/>
      <c r="O12" s="1233"/>
      <c r="P12" s="1233"/>
      <c r="Q12" s="1233"/>
      <c r="R12" s="1233"/>
      <c r="S12" s="1233"/>
      <c r="T12" s="1233"/>
      <c r="U12" s="1233"/>
      <c r="V12" s="1233"/>
      <c r="W12" s="1233"/>
      <c r="X12" s="1233"/>
      <c r="Y12" s="1233"/>
      <c r="Z12" s="1233"/>
      <c r="AA12" s="1233"/>
      <c r="AB12" s="1233"/>
      <c r="AC12" s="1233"/>
      <c r="AD12" s="1233"/>
      <c r="AE12" s="1233"/>
      <c r="AF12" s="1233"/>
      <c r="AG12" s="1233"/>
      <c r="AH12" s="1233"/>
      <c r="AI12" s="1233"/>
      <c r="AJ12" s="1233"/>
      <c r="AK12" s="1233"/>
      <c r="AL12" s="1233"/>
      <c r="AM12" s="1233"/>
      <c r="AN12" s="1233"/>
      <c r="AO12" s="1233"/>
      <c r="AP12" s="1233"/>
      <c r="AQ12" s="1233"/>
      <c r="AR12" s="1233"/>
      <c r="AS12" s="1233"/>
      <c r="AT12" s="1233"/>
    </row>
    <row r="13" spans="1:46" s="76" customFormat="1" ht="14.5" thickTop="1">
      <c r="A13" s="1240" t="s">
        <v>1202</v>
      </c>
      <c r="B13" s="1241">
        <v>256179.79908634964</v>
      </c>
      <c r="C13" s="1241">
        <v>267067.34110638994</v>
      </c>
      <c r="D13" s="1241">
        <v>273303.4561157201</v>
      </c>
      <c r="E13" s="1241">
        <v>283916.20321986225</v>
      </c>
      <c r="F13" s="1241">
        <v>286770.34734193038</v>
      </c>
      <c r="G13" s="1241">
        <v>285419.64277448592</v>
      </c>
      <c r="H13" s="1241">
        <v>291040.88315879198</v>
      </c>
      <c r="I13" s="1241">
        <v>298687.10061503865</v>
      </c>
      <c r="J13" s="1241">
        <v>286584.93242395506</v>
      </c>
      <c r="K13" s="1241">
        <v>274874.91112183017</v>
      </c>
      <c r="L13" s="1241">
        <v>263538.83265036641</v>
      </c>
      <c r="M13" s="1241">
        <v>249203.8294466064</v>
      </c>
      <c r="N13" s="1241">
        <v>241915.88266662997</v>
      </c>
      <c r="O13" s="1241">
        <v>237230.47878567706</v>
      </c>
      <c r="P13" s="1241">
        <v>231313.50059970381</v>
      </c>
      <c r="Q13" s="1241">
        <v>230489.57131706068</v>
      </c>
      <c r="R13" s="1241">
        <v>222586.44625084684</v>
      </c>
      <c r="S13" s="1241">
        <v>223863.02440807552</v>
      </c>
      <c r="T13" s="1241">
        <v>219801.58055546993</v>
      </c>
      <c r="U13" s="1241">
        <v>221595.56880665041</v>
      </c>
      <c r="V13" s="1241">
        <v>209587.1439349828</v>
      </c>
      <c r="W13" s="1241">
        <v>206497.75996179672</v>
      </c>
      <c r="X13" s="1241">
        <v>203571.96153043507</v>
      </c>
      <c r="Y13" s="1241">
        <v>197522.51763188245</v>
      </c>
      <c r="Z13" s="1241">
        <v>221922.15572018127</v>
      </c>
      <c r="AA13" s="1241">
        <v>219517.89782461969</v>
      </c>
      <c r="AB13" s="1241">
        <v>225701.95687024537</v>
      </c>
      <c r="AC13" s="1241">
        <v>236409.00088608498</v>
      </c>
      <c r="AD13" s="1241">
        <v>240913.26632112652</v>
      </c>
      <c r="AE13" s="1241">
        <v>237232.60708818852</v>
      </c>
      <c r="AF13" s="1241">
        <v>246042.78982302811</v>
      </c>
      <c r="AG13" s="1241">
        <v>253110.97795811505</v>
      </c>
      <c r="AH13" s="1241">
        <v>251725.5324755063</v>
      </c>
      <c r="AI13" s="1241">
        <v>264401.25365645706</v>
      </c>
      <c r="AJ13" s="1241">
        <v>279674.38994960254</v>
      </c>
      <c r="AK13" s="1241">
        <v>280008.99247305805</v>
      </c>
      <c r="AL13" s="1241">
        <v>282487.90391409822</v>
      </c>
      <c r="AM13" s="1241">
        <v>291997.17908813385</v>
      </c>
      <c r="AN13" s="1241">
        <v>296449.53289719741</v>
      </c>
      <c r="AO13" s="1241">
        <v>307252.19540473225</v>
      </c>
      <c r="AP13" s="1241">
        <v>312692.36840357701</v>
      </c>
      <c r="AQ13" s="1241">
        <v>323811.95529758948</v>
      </c>
      <c r="AR13" s="1241">
        <v>327363.23448517156</v>
      </c>
      <c r="AS13" s="1241">
        <v>346441.55680574413</v>
      </c>
      <c r="AT13" s="1241">
        <v>339704.69513263064</v>
      </c>
    </row>
    <row r="14" spans="1:46" s="13" customFormat="1" ht="14">
      <c r="A14" s="1232" t="s">
        <v>1182</v>
      </c>
      <c r="B14" s="1233">
        <v>8279.2781228162348</v>
      </c>
      <c r="C14" s="1233">
        <v>9157.8740631178007</v>
      </c>
      <c r="D14" s="1233">
        <v>9962.4631462508369</v>
      </c>
      <c r="E14" s="1233">
        <v>10924.409038711226</v>
      </c>
      <c r="F14" s="1233">
        <v>11538.409646500284</v>
      </c>
      <c r="G14" s="1233">
        <v>12500.067201359487</v>
      </c>
      <c r="H14" s="1233">
        <v>13996.316381556218</v>
      </c>
      <c r="I14" s="1233">
        <v>15341.577610873876</v>
      </c>
      <c r="J14" s="1233">
        <v>16664.540188231837</v>
      </c>
      <c r="K14" s="1233">
        <v>19184.81280979186</v>
      </c>
      <c r="L14" s="1233">
        <v>19561.293405575649</v>
      </c>
      <c r="M14" s="1233">
        <v>21182.837919607766</v>
      </c>
      <c r="N14" s="1233">
        <v>20909.653109910003</v>
      </c>
      <c r="O14" s="1233">
        <v>21687.574747032995</v>
      </c>
      <c r="P14" s="1233">
        <v>21060.492386486003</v>
      </c>
      <c r="Q14" s="1233">
        <v>19626.986827289926</v>
      </c>
      <c r="R14" s="1233">
        <v>17669.413330875221</v>
      </c>
      <c r="S14" s="1233">
        <v>17303.552243450824</v>
      </c>
      <c r="T14" s="1233">
        <v>16006.080159309997</v>
      </c>
      <c r="U14" s="1233">
        <v>15981.335077273328</v>
      </c>
      <c r="V14" s="1233">
        <v>15615.81529630948</v>
      </c>
      <c r="W14" s="1233">
        <v>16028.206328640372</v>
      </c>
      <c r="X14" s="1233">
        <v>16337.039636700469</v>
      </c>
      <c r="Y14" s="1233">
        <v>17412.75521926798</v>
      </c>
      <c r="Z14" s="1233">
        <v>17839.897841625188</v>
      </c>
      <c r="AA14" s="1233">
        <v>17166.400287635162</v>
      </c>
      <c r="AB14" s="1233">
        <v>18738.937742569608</v>
      </c>
      <c r="AC14" s="1233">
        <v>23718.713169402559</v>
      </c>
      <c r="AD14" s="1233">
        <v>23394.604815136012</v>
      </c>
      <c r="AE14" s="1233">
        <v>20781.0902120108</v>
      </c>
      <c r="AF14" s="1233">
        <v>20655.12165688441</v>
      </c>
      <c r="AG14" s="1233">
        <v>20575.683284092032</v>
      </c>
      <c r="AH14" s="1233">
        <v>19924.964712484354</v>
      </c>
      <c r="AI14" s="1233">
        <v>18681.834783277885</v>
      </c>
      <c r="AJ14" s="1233">
        <v>18679.339487049965</v>
      </c>
      <c r="AK14" s="1233">
        <v>20594.656658568922</v>
      </c>
      <c r="AL14" s="1233">
        <v>19354.242182690261</v>
      </c>
      <c r="AM14" s="1233">
        <v>20593.704099319846</v>
      </c>
      <c r="AN14" s="1233">
        <v>22015.001067069985</v>
      </c>
      <c r="AO14" s="1233">
        <v>24201.45063803994</v>
      </c>
      <c r="AP14" s="1233">
        <v>23117.572017339906</v>
      </c>
      <c r="AQ14" s="1233">
        <v>22464.56030823043</v>
      </c>
      <c r="AR14" s="1233">
        <v>22852.272274499977</v>
      </c>
      <c r="AS14" s="1233">
        <v>24004.941284779983</v>
      </c>
      <c r="AT14" s="1233">
        <v>26210.234759579605</v>
      </c>
    </row>
    <row r="15" spans="1:46" s="13" customFormat="1" ht="14">
      <c r="A15" s="1232" t="s">
        <v>1198</v>
      </c>
      <c r="B15" s="1233">
        <v>5747.4443992800097</v>
      </c>
      <c r="C15" s="1233">
        <v>6482.7099296597689</v>
      </c>
      <c r="D15" s="1233">
        <v>7309.4744911869293</v>
      </c>
      <c r="E15" s="1233">
        <v>7356.0332167100805</v>
      </c>
      <c r="F15" s="1233">
        <v>7235.5140082101307</v>
      </c>
      <c r="G15" s="1233">
        <v>7753.148862525275</v>
      </c>
      <c r="H15" s="1233">
        <v>9028.1299363300441</v>
      </c>
      <c r="I15" s="1233">
        <v>10208.199763809949</v>
      </c>
      <c r="J15" s="1233">
        <v>11486.92835343011</v>
      </c>
      <c r="K15" s="1233">
        <v>13236.090705670089</v>
      </c>
      <c r="L15" s="1233">
        <v>13874.702118359892</v>
      </c>
      <c r="M15" s="1233">
        <v>14531.271020120001</v>
      </c>
      <c r="N15" s="1233">
        <v>16301.714602049999</v>
      </c>
      <c r="O15" s="1233">
        <v>17208.800054740001</v>
      </c>
      <c r="P15" s="1233">
        <v>15279.814458120023</v>
      </c>
      <c r="Q15" s="1233">
        <v>14233.915568210001</v>
      </c>
      <c r="R15" s="1233">
        <v>12647.210290540048</v>
      </c>
      <c r="S15" s="1233">
        <v>11425.916676260013</v>
      </c>
      <c r="T15" s="1233">
        <v>8099.1702832600013</v>
      </c>
      <c r="U15" s="1233">
        <v>6984.0983239199995</v>
      </c>
      <c r="V15" s="1233">
        <v>6323.0350558399996</v>
      </c>
      <c r="W15" s="1233">
        <v>7923.7942099100101</v>
      </c>
      <c r="X15" s="1233">
        <v>8073.9505240499984</v>
      </c>
      <c r="Y15" s="1233">
        <v>6652.6964949000012</v>
      </c>
      <c r="Z15" s="1233">
        <v>6285.0039880200147</v>
      </c>
      <c r="AA15" s="1233">
        <v>5315.1324958900032</v>
      </c>
      <c r="AB15" s="1233">
        <v>4497.6710627199782</v>
      </c>
      <c r="AC15" s="1233">
        <v>4721.9977565500049</v>
      </c>
      <c r="AD15" s="1233">
        <v>4404.1589698699936</v>
      </c>
      <c r="AE15" s="1233">
        <v>4266.210468000023</v>
      </c>
      <c r="AF15" s="1233">
        <v>3772.4869887400055</v>
      </c>
      <c r="AG15" s="1233">
        <v>3420.5104695599821</v>
      </c>
      <c r="AH15" s="1233">
        <v>3099.0761279600151</v>
      </c>
      <c r="AI15" s="1233">
        <v>3293.0506035400235</v>
      </c>
      <c r="AJ15" s="1233">
        <v>4118.0099803500061</v>
      </c>
      <c r="AK15" s="1233">
        <v>5110.6526463600339</v>
      </c>
      <c r="AL15" s="1233">
        <v>6027.1118356099814</v>
      </c>
      <c r="AM15" s="1233">
        <v>7534.8506824299766</v>
      </c>
      <c r="AN15" s="1233">
        <v>9024.9651122800406</v>
      </c>
      <c r="AO15" s="1233">
        <v>10341.125968320019</v>
      </c>
      <c r="AP15" s="1233">
        <v>9975.8793202099641</v>
      </c>
      <c r="AQ15" s="1233">
        <v>10953.787851830039</v>
      </c>
      <c r="AR15" s="1233">
        <v>11709.172859909986</v>
      </c>
      <c r="AS15" s="1233">
        <v>12155.214431889985</v>
      </c>
      <c r="AT15" s="1233">
        <v>13786.852401979982</v>
      </c>
    </row>
    <row r="16" spans="1:46" s="13" customFormat="1" ht="14">
      <c r="A16" s="1232" t="s">
        <v>1199</v>
      </c>
      <c r="B16" s="1234">
        <v>2.2435197543982532</v>
      </c>
      <c r="C16" s="1234">
        <v>2.4273690308982006</v>
      </c>
      <c r="D16" s="1234">
        <v>2.6744903248102383</v>
      </c>
      <c r="E16" s="1234">
        <v>2.5909170146987464</v>
      </c>
      <c r="F16" s="1234">
        <v>2.5231039663884327</v>
      </c>
      <c r="G16" s="1234">
        <v>2.7164033936694212</v>
      </c>
      <c r="H16" s="1234">
        <v>3.1020143418834714</v>
      </c>
      <c r="I16" s="1234">
        <v>3.4176901991381055</v>
      </c>
      <c r="J16" s="1234">
        <v>4.0082108491443984</v>
      </c>
      <c r="K16" s="1234">
        <v>4.8153142284432002</v>
      </c>
      <c r="L16" s="1234">
        <v>5.2647657192772348</v>
      </c>
      <c r="M16" s="1234">
        <v>5.8310785401608056</v>
      </c>
      <c r="N16" s="1234">
        <v>6.7385879845328027</v>
      </c>
      <c r="O16" s="1234">
        <v>7.2540426267432014</v>
      </c>
      <c r="P16" s="1234">
        <v>6.6056734338919041</v>
      </c>
      <c r="Q16" s="1234">
        <v>6.175513923200401</v>
      </c>
      <c r="R16" s="1234">
        <v>5.6819318981745646</v>
      </c>
      <c r="S16" s="1234">
        <v>5.1039767315177214</v>
      </c>
      <c r="T16" s="1234">
        <v>3.6847643510079604</v>
      </c>
      <c r="U16" s="1234">
        <v>3.1517319419026197</v>
      </c>
      <c r="V16" s="1234">
        <v>3.0169002435576409</v>
      </c>
      <c r="W16" s="1234">
        <v>3.8372301042761716</v>
      </c>
      <c r="X16" s="1234">
        <v>3.9661407510890938</v>
      </c>
      <c r="Y16" s="1234">
        <v>3.3680699166150045</v>
      </c>
      <c r="Z16" s="1234">
        <v>2.8320759446590333</v>
      </c>
      <c r="AA16" s="1234">
        <v>2.4212752347585083</v>
      </c>
      <c r="AB16" s="1234">
        <v>1.9927479252232008</v>
      </c>
      <c r="AC16" s="1234">
        <v>1.9973849298679309</v>
      </c>
      <c r="AD16" s="1234">
        <v>1.8281097745773154</v>
      </c>
      <c r="AE16" s="1234">
        <v>1.7983238140674767</v>
      </c>
      <c r="AF16" s="1234">
        <v>1.5332645965579617</v>
      </c>
      <c r="AG16" s="1234">
        <v>1.3513876391904305</v>
      </c>
      <c r="AH16" s="1234">
        <v>1.2311330112139358</v>
      </c>
      <c r="AI16" s="1234">
        <v>1.2454746556605831</v>
      </c>
      <c r="AJ16" s="1234">
        <v>1.4724301288695305</v>
      </c>
      <c r="AK16" s="1234">
        <v>1.8251744707276756</v>
      </c>
      <c r="AL16" s="1234">
        <v>2.1335822709926604</v>
      </c>
      <c r="AM16" s="1234">
        <v>2.5804532447745747</v>
      </c>
      <c r="AN16" s="1234">
        <v>3.0443512675088993</v>
      </c>
      <c r="AO16" s="1234">
        <v>3.3656800904865878</v>
      </c>
      <c r="AP16" s="1234">
        <v>3.1903174903631086</v>
      </c>
      <c r="AQ16" s="1234">
        <v>3.3827620236452653</v>
      </c>
      <c r="AR16" s="1234">
        <v>3.5768136511494455</v>
      </c>
      <c r="AS16" s="1234">
        <v>3.5085901772187298</v>
      </c>
      <c r="AT16" s="1234">
        <v>4.0584815575178297</v>
      </c>
    </row>
    <row r="17" spans="1:46" s="13" customFormat="1" ht="14.5" thickBot="1">
      <c r="A17" s="1235" t="s">
        <v>1200</v>
      </c>
      <c r="B17" s="1236">
        <v>144.05146962106136</v>
      </c>
      <c r="C17" s="1236">
        <v>141.26613966203533</v>
      </c>
      <c r="D17" s="1236">
        <v>136.29520368752404</v>
      </c>
      <c r="E17" s="1236">
        <v>148.5095120817993</v>
      </c>
      <c r="F17" s="1236">
        <v>159.46910797778378</v>
      </c>
      <c r="G17" s="1236">
        <v>161.22568291934093</v>
      </c>
      <c r="H17" s="1236">
        <v>155.03007245424908</v>
      </c>
      <c r="I17" s="1236">
        <v>150.28680830936273</v>
      </c>
      <c r="J17" s="1236">
        <v>145.07394557967831</v>
      </c>
      <c r="K17" s="1236">
        <v>144.94319536185597</v>
      </c>
      <c r="L17" s="1236">
        <v>140.9853216213622</v>
      </c>
      <c r="M17" s="1236">
        <v>145.77415761001225</v>
      </c>
      <c r="N17" s="1236">
        <v>128.26658802676215</v>
      </c>
      <c r="O17" s="1236">
        <v>126.02607199831668</v>
      </c>
      <c r="P17" s="1236">
        <v>137.83212122247991</v>
      </c>
      <c r="Q17" s="1236">
        <v>137.88888049276335</v>
      </c>
      <c r="R17" s="1236">
        <v>139.70996705962671</v>
      </c>
      <c r="S17" s="1236">
        <v>151.44126054588654</v>
      </c>
      <c r="T17" s="1236">
        <v>197.62617156466774</v>
      </c>
      <c r="U17" s="1236">
        <v>228.82460034301758</v>
      </c>
      <c r="V17" s="1236">
        <v>246.96708397791664</v>
      </c>
      <c r="W17" s="1236">
        <v>202.27943714886561</v>
      </c>
      <c r="X17" s="1236">
        <v>202.34257799867711</v>
      </c>
      <c r="Y17" s="1236">
        <v>261.73981080629045</v>
      </c>
      <c r="Z17" s="1236">
        <v>283.84863200771571</v>
      </c>
      <c r="AA17" s="1236">
        <v>322.97219873463752</v>
      </c>
      <c r="AB17" s="1236">
        <v>416.63646543411704</v>
      </c>
      <c r="AC17" s="1236">
        <v>502.3025082233832</v>
      </c>
      <c r="AD17" s="1236">
        <v>531.19346906377893</v>
      </c>
      <c r="AE17" s="1236">
        <v>487.10888428701617</v>
      </c>
      <c r="AF17" s="1236">
        <v>547.52002375449229</v>
      </c>
      <c r="AG17" s="1236">
        <v>601.53838051952835</v>
      </c>
      <c r="AH17" s="1236">
        <v>642.93240597481156</v>
      </c>
      <c r="AI17" s="1236">
        <v>567.31089292083595</v>
      </c>
      <c r="AJ17" s="1236">
        <v>453.60112229408276</v>
      </c>
      <c r="AK17" s="1236">
        <v>402.97508133793986</v>
      </c>
      <c r="AL17" s="1236">
        <v>321.11967905323417</v>
      </c>
      <c r="AM17" s="1236">
        <v>273.31270342677067</v>
      </c>
      <c r="AN17" s="1236">
        <v>243.9344728005068</v>
      </c>
      <c r="AO17" s="1236">
        <v>234.03109789186351</v>
      </c>
      <c r="AP17" s="1236">
        <v>231.73467997459042</v>
      </c>
      <c r="AQ17" s="1236">
        <v>205.08485842618632</v>
      </c>
      <c r="AR17" s="1236">
        <v>195.16555565373773</v>
      </c>
      <c r="AS17" s="1236">
        <v>197.48677754134457</v>
      </c>
      <c r="AT17" s="1236">
        <v>190.11036018500823</v>
      </c>
    </row>
    <row r="18" spans="1:46" s="13" customFormat="1" ht="15" thickTop="1" thickBot="1">
      <c r="A18" s="1237"/>
      <c r="B18" s="1233"/>
      <c r="C18" s="1233"/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3"/>
      <c r="P18" s="1233"/>
      <c r="Q18" s="1233"/>
      <c r="R18" s="1233"/>
      <c r="S18" s="1233"/>
      <c r="T18" s="1233"/>
      <c r="U18" s="1233"/>
      <c r="V18" s="1233"/>
      <c r="W18" s="1233"/>
      <c r="X18" s="1233"/>
      <c r="Y18" s="1233"/>
      <c r="Z18" s="1233"/>
      <c r="AA18" s="1233"/>
      <c r="AB18" s="1233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  <c r="AN18" s="1233"/>
      <c r="AO18" s="1233"/>
      <c r="AP18" s="1233"/>
      <c r="AQ18" s="1233"/>
      <c r="AR18" s="1233"/>
      <c r="AS18" s="1233"/>
      <c r="AT18" s="1233"/>
    </row>
    <row r="19" spans="1:46" s="76" customFormat="1" ht="14.5" thickTop="1">
      <c r="A19" s="1240" t="s">
        <v>1203</v>
      </c>
      <c r="B19" s="1241">
        <v>149265.08114889005</v>
      </c>
      <c r="C19" s="1241">
        <v>155619.58115155998</v>
      </c>
      <c r="D19" s="1241">
        <v>156819.26775204996</v>
      </c>
      <c r="E19" s="1241">
        <v>163640.25738704967</v>
      </c>
      <c r="F19" s="1241">
        <v>162519.04599027938</v>
      </c>
      <c r="G19" s="1241">
        <v>167251.13526386023</v>
      </c>
      <c r="H19" s="1241">
        <v>170919.0261400702</v>
      </c>
      <c r="I19" s="1241">
        <v>173865.62329264035</v>
      </c>
      <c r="J19" s="1241">
        <v>178422.01974450969</v>
      </c>
      <c r="K19" s="1241">
        <v>183553.08145572018</v>
      </c>
      <c r="L19" s="1241">
        <v>178848.41213690999</v>
      </c>
      <c r="M19" s="1241">
        <v>179111.10242860002</v>
      </c>
      <c r="N19" s="1241">
        <v>179430.63602871005</v>
      </c>
      <c r="O19" s="1241">
        <v>187664.55680874997</v>
      </c>
      <c r="P19" s="1241">
        <v>180327.05465232703</v>
      </c>
      <c r="Q19" s="1241">
        <v>181380.86460519614</v>
      </c>
      <c r="R19" s="1241">
        <v>184054.98369132195</v>
      </c>
      <c r="S19" s="1241">
        <v>187940.56294664281</v>
      </c>
      <c r="T19" s="1241">
        <v>187434.26679166005</v>
      </c>
      <c r="U19" s="1241">
        <v>187192.59006564002</v>
      </c>
      <c r="V19" s="1241">
        <v>184738.89748936874</v>
      </c>
      <c r="W19" s="1241">
        <v>181205.50353657934</v>
      </c>
      <c r="X19" s="1241">
        <v>178693.63734472002</v>
      </c>
      <c r="Y19" s="1241">
        <v>179423.11211364542</v>
      </c>
      <c r="Z19" s="1241">
        <v>181888.18120157378</v>
      </c>
      <c r="AA19" s="1241">
        <v>182393.29379782092</v>
      </c>
      <c r="AB19" s="1241">
        <v>185166.48755308936</v>
      </c>
      <c r="AC19" s="1241">
        <v>186208.38793316294</v>
      </c>
      <c r="AD19" s="1241">
        <v>192185.34058116289</v>
      </c>
      <c r="AE19" s="1241">
        <v>198106.13618716339</v>
      </c>
      <c r="AF19" s="1241">
        <v>214036.13982617517</v>
      </c>
      <c r="AG19" s="1241">
        <v>232429.0544239851</v>
      </c>
      <c r="AH19" s="1241">
        <v>238510.59384831635</v>
      </c>
      <c r="AI19" s="1241">
        <v>240862.00622670638</v>
      </c>
      <c r="AJ19" s="1241">
        <v>264430.70375030604</v>
      </c>
      <c r="AK19" s="1241">
        <v>286047.06935948587</v>
      </c>
      <c r="AL19" s="1241">
        <v>297147.73980589135</v>
      </c>
      <c r="AM19" s="1241">
        <v>291928.50622621702</v>
      </c>
      <c r="AN19" s="1241">
        <v>309419.42950913898</v>
      </c>
      <c r="AO19" s="1241">
        <v>320262.37146132585</v>
      </c>
      <c r="AP19" s="1241">
        <v>334880.74075631198</v>
      </c>
      <c r="AQ19" s="1241">
        <v>335448.48219880514</v>
      </c>
      <c r="AR19" s="1241">
        <v>347109.26887681423</v>
      </c>
      <c r="AS19" s="1241">
        <v>357513.34413049766</v>
      </c>
      <c r="AT19" s="1241">
        <v>365516.47573494044</v>
      </c>
    </row>
    <row r="20" spans="1:46" s="13" customFormat="1" ht="14">
      <c r="A20" s="1232" t="s">
        <v>1182</v>
      </c>
      <c r="B20" s="1233">
        <v>3590.0055885400034</v>
      </c>
      <c r="C20" s="1233">
        <v>3446.2301021000003</v>
      </c>
      <c r="D20" s="1233">
        <v>3498.2246689300005</v>
      </c>
      <c r="E20" s="1233">
        <v>3921.0038698699927</v>
      </c>
      <c r="F20" s="1233">
        <v>4454.5632256999852</v>
      </c>
      <c r="G20" s="1233">
        <v>4497.1520468599801</v>
      </c>
      <c r="H20" s="1233">
        <v>4559.5305277200005</v>
      </c>
      <c r="I20" s="1233">
        <v>4911.8658034299751</v>
      </c>
      <c r="J20" s="1233">
        <v>5412.9830823199991</v>
      </c>
      <c r="K20" s="1233">
        <v>5053.6536328099837</v>
      </c>
      <c r="L20" s="1233">
        <v>5050.8344493599998</v>
      </c>
      <c r="M20" s="1233">
        <v>4057.7535743799999</v>
      </c>
      <c r="N20" s="1233">
        <v>4159.9607792999996</v>
      </c>
      <c r="O20" s="1233">
        <v>4368.1359485099993</v>
      </c>
      <c r="P20" s="1233">
        <v>4696.9607364800477</v>
      </c>
      <c r="Q20" s="1233">
        <v>5026.8816709400089</v>
      </c>
      <c r="R20" s="1233">
        <v>5325.8251917700427</v>
      </c>
      <c r="S20" s="1233">
        <v>5598.8725541799467</v>
      </c>
      <c r="T20" s="1233">
        <v>5904.6032264100004</v>
      </c>
      <c r="U20" s="1233">
        <v>5561.2295756799995</v>
      </c>
      <c r="V20" s="1233">
        <v>5947.2144107399745</v>
      </c>
      <c r="W20" s="1233">
        <v>6347.0511859001053</v>
      </c>
      <c r="X20" s="1233">
        <v>6399.6206351000001</v>
      </c>
      <c r="Y20" s="1233">
        <v>7182.3975721600782</v>
      </c>
      <c r="Z20" s="1233">
        <v>7460.2527910100171</v>
      </c>
      <c r="AA20" s="1233">
        <v>8115.8237055600293</v>
      </c>
      <c r="AB20" s="1233">
        <v>7698.199798290002</v>
      </c>
      <c r="AC20" s="1233">
        <v>4261.6134142000246</v>
      </c>
      <c r="AD20" s="1233">
        <v>4273.5190786100247</v>
      </c>
      <c r="AE20" s="1233">
        <v>3923.4875411000944</v>
      </c>
      <c r="AF20" s="1233">
        <v>3741.9264047599927</v>
      </c>
      <c r="AG20" s="1233">
        <v>3591.8087015699984</v>
      </c>
      <c r="AH20" s="1233">
        <v>3569.6799863000306</v>
      </c>
      <c r="AI20" s="1233">
        <v>3307.3843586499988</v>
      </c>
      <c r="AJ20" s="1233">
        <v>3463.0096220400214</v>
      </c>
      <c r="AK20" s="1233">
        <v>3682.4308779009916</v>
      </c>
      <c r="AL20" s="1233">
        <v>3828.1629288900226</v>
      </c>
      <c r="AM20" s="1233">
        <v>3919.1345667199757</v>
      </c>
      <c r="AN20" s="1233">
        <v>4706.8836198699537</v>
      </c>
      <c r="AO20" s="1233">
        <v>5750.936868810034</v>
      </c>
      <c r="AP20" s="1233">
        <v>7123.7538952999475</v>
      </c>
      <c r="AQ20" s="1233">
        <v>8796.5867426800542</v>
      </c>
      <c r="AR20" s="1233">
        <v>11305.665741569872</v>
      </c>
      <c r="AS20" s="1233">
        <v>11796.145977130098</v>
      </c>
      <c r="AT20" s="1233">
        <v>20433.868501000306</v>
      </c>
    </row>
    <row r="21" spans="1:46" s="13" customFormat="1" ht="14">
      <c r="A21" s="1232" t="s">
        <v>1198</v>
      </c>
      <c r="B21" s="1233">
        <v>1098.7505839</v>
      </c>
      <c r="C21" s="1233">
        <v>870.22607301999903</v>
      </c>
      <c r="D21" s="1233">
        <v>925.01915995000195</v>
      </c>
      <c r="E21" s="1233">
        <v>1129.751793500001</v>
      </c>
      <c r="F21" s="1233">
        <v>1330.450693929999</v>
      </c>
      <c r="G21" s="1233">
        <v>1213.3030703799984</v>
      </c>
      <c r="H21" s="1233">
        <v>1442.4574315200009</v>
      </c>
      <c r="I21" s="1233">
        <v>1682.8637615700029</v>
      </c>
      <c r="J21" s="1233">
        <v>2123.4162450499998</v>
      </c>
      <c r="K21" s="1233">
        <v>1742.64676128</v>
      </c>
      <c r="L21" s="1233">
        <v>1708.8026896699998</v>
      </c>
      <c r="M21" s="1233">
        <v>1772.7644109399998</v>
      </c>
      <c r="N21" s="1233">
        <v>2289.9085301200003</v>
      </c>
      <c r="O21" s="1233">
        <v>2615.8239637400002</v>
      </c>
      <c r="P21" s="1233">
        <v>2904.2465687600288</v>
      </c>
      <c r="Q21" s="1233">
        <v>3027.1822370699765</v>
      </c>
      <c r="R21" s="1233">
        <v>3398.5558779299986</v>
      </c>
      <c r="S21" s="1233">
        <v>3027.5245052799937</v>
      </c>
      <c r="T21" s="1233">
        <v>3035.5151829800002</v>
      </c>
      <c r="U21" s="1233">
        <v>2859.5358065299997</v>
      </c>
      <c r="V21" s="1233">
        <v>3095.6760578299823</v>
      </c>
      <c r="W21" s="1233">
        <v>5587.0694889400029</v>
      </c>
      <c r="X21" s="1233">
        <v>5842.9266470900002</v>
      </c>
      <c r="Y21" s="1233">
        <v>6130.3976615999918</v>
      </c>
      <c r="Z21" s="1233">
        <v>6498.7841006700119</v>
      </c>
      <c r="AA21" s="1233">
        <v>5723.6624304300021</v>
      </c>
      <c r="AB21" s="1233">
        <v>5264.9065331299798</v>
      </c>
      <c r="AC21" s="1233">
        <v>1862.5951808599987</v>
      </c>
      <c r="AD21" s="1233">
        <v>1929.3580156899757</v>
      </c>
      <c r="AE21" s="1233">
        <v>1469.2149212099912</v>
      </c>
      <c r="AF21" s="1233">
        <v>1528.7095504600177</v>
      </c>
      <c r="AG21" s="1233">
        <v>1405.8675779600173</v>
      </c>
      <c r="AH21" s="1233">
        <v>1435.0013470200061</v>
      </c>
      <c r="AI21" s="1233">
        <v>1136.9272775600057</v>
      </c>
      <c r="AJ21" s="1233">
        <v>1252.9970418299977</v>
      </c>
      <c r="AK21" s="1233">
        <v>1479.9108761600064</v>
      </c>
      <c r="AL21" s="1233">
        <v>1759.3926264900037</v>
      </c>
      <c r="AM21" s="1233">
        <v>1683.4864577600074</v>
      </c>
      <c r="AN21" s="1233">
        <v>2194.3918119700097</v>
      </c>
      <c r="AO21" s="1233">
        <v>3086.4874918299802</v>
      </c>
      <c r="AP21" s="1233">
        <v>3994.4595099500166</v>
      </c>
      <c r="AQ21" s="1233">
        <v>4442.1980797899987</v>
      </c>
      <c r="AR21" s="1233">
        <v>6839.8579626799828</v>
      </c>
      <c r="AS21" s="1233">
        <v>8773.219945479972</v>
      </c>
      <c r="AT21" s="1233">
        <v>11129.965966229995</v>
      </c>
    </row>
    <row r="22" spans="1:46" s="13" customFormat="1" ht="14">
      <c r="A22" s="1232" t="s">
        <v>1199</v>
      </c>
      <c r="B22" s="1234">
        <v>0.73610691492138747</v>
      </c>
      <c r="C22" s="1234">
        <v>0.55920088370657817</v>
      </c>
      <c r="D22" s="1234">
        <v>0.58986320572072048</v>
      </c>
      <c r="E22" s="1234">
        <v>0.69038744593749846</v>
      </c>
      <c r="F22" s="1234">
        <v>0.81864293863106752</v>
      </c>
      <c r="G22" s="1234">
        <v>0.72543786830855073</v>
      </c>
      <c r="H22" s="1234">
        <v>0.84394199059962449</v>
      </c>
      <c r="I22" s="1234">
        <v>0.96791057927391788</v>
      </c>
      <c r="J22" s="1234">
        <v>1.1901088487231637</v>
      </c>
      <c r="K22" s="1234">
        <v>0.94939662546629122</v>
      </c>
      <c r="L22" s="1234">
        <v>0.95544750398001677</v>
      </c>
      <c r="M22" s="1234">
        <v>0.98975685309440042</v>
      </c>
      <c r="N22" s="1234">
        <v>1.2762082221865392</v>
      </c>
      <c r="O22" s="1234">
        <v>1.3938827918400178</v>
      </c>
      <c r="P22" s="1234">
        <v>1.6105440053681654</v>
      </c>
      <c r="Q22" s="1234">
        <v>1.6689644983549463</v>
      </c>
      <c r="R22" s="1234">
        <v>1.8464894618826004</v>
      </c>
      <c r="S22" s="1234">
        <v>1.6108946668099118</v>
      </c>
      <c r="T22" s="1234">
        <v>1.6195091937772961</v>
      </c>
      <c r="U22" s="1234">
        <v>1.5275902777600807</v>
      </c>
      <c r="V22" s="1234">
        <v>1.6757034386914269</v>
      </c>
      <c r="W22" s="1234">
        <v>3.0832780351023721</v>
      </c>
      <c r="X22" s="1234">
        <v>3.2698011713860526</v>
      </c>
      <c r="Y22" s="1234">
        <v>3.4167268583085537</v>
      </c>
      <c r="Z22" s="1234">
        <v>3.5729556795490023</v>
      </c>
      <c r="AA22" s="1234">
        <v>3.138088200092795</v>
      </c>
      <c r="AB22" s="1234">
        <v>2.8433366116643923</v>
      </c>
      <c r="AC22" s="1234">
        <v>1.0002745856585971</v>
      </c>
      <c r="AD22" s="1234">
        <v>1.0039048815355287</v>
      </c>
      <c r="AE22" s="1234">
        <v>0.74163019353521242</v>
      </c>
      <c r="AF22" s="1234">
        <v>0.71422963977089393</v>
      </c>
      <c r="AG22" s="1234">
        <v>0.60485879506075269</v>
      </c>
      <c r="AH22" s="1234">
        <v>0.60165098910978032</v>
      </c>
      <c r="AI22" s="1234">
        <v>0.47202433267532301</v>
      </c>
      <c r="AJ22" s="1234">
        <v>0.47384703215598029</v>
      </c>
      <c r="AK22" s="1234">
        <v>0.51736620811176637</v>
      </c>
      <c r="AL22" s="1234">
        <v>0.59209355845658074</v>
      </c>
      <c r="AM22" s="1234">
        <v>0.57667765286870076</v>
      </c>
      <c r="AN22" s="1234">
        <v>0.70919651537435091</v>
      </c>
      <c r="AO22" s="1234">
        <v>0.9637371626727923</v>
      </c>
      <c r="AP22" s="1234">
        <v>1.192800607442734</v>
      </c>
      <c r="AQ22" s="1234">
        <v>1.3242564255089724</v>
      </c>
      <c r="AR22" s="1234">
        <v>1.9705201145485352</v>
      </c>
      <c r="AS22" s="1234">
        <v>2.453955940250895</v>
      </c>
      <c r="AT22" s="1234">
        <v>3.044997067191316</v>
      </c>
    </row>
    <row r="23" spans="1:46" s="13" customFormat="1" ht="14.5" thickBot="1">
      <c r="A23" s="1235" t="s">
        <v>1200</v>
      </c>
      <c r="B23" s="1236">
        <v>326.73526104507977</v>
      </c>
      <c r="C23" s="1236">
        <v>396.01549631124431</v>
      </c>
      <c r="D23" s="1236">
        <v>378.17861730767635</v>
      </c>
      <c r="E23" s="1236">
        <v>347.06772694935222</v>
      </c>
      <c r="F23" s="1236">
        <v>334.81610750577426</v>
      </c>
      <c r="G23" s="1236">
        <v>370.65364430764214</v>
      </c>
      <c r="H23" s="1236">
        <v>316.09463323401917</v>
      </c>
      <c r="I23" s="1236">
        <v>291.87542780334888</v>
      </c>
      <c r="J23" s="1236">
        <v>254.91860556960845</v>
      </c>
      <c r="K23" s="1236">
        <v>289.99873899274917</v>
      </c>
      <c r="L23" s="1236">
        <v>295.57739345175105</v>
      </c>
      <c r="M23" s="1236">
        <v>228.89412430320593</v>
      </c>
      <c r="N23" s="1236">
        <v>181.66493222687811</v>
      </c>
      <c r="O23" s="1236">
        <v>166.98891091526716</v>
      </c>
      <c r="P23" s="1236">
        <v>161.72734047458718</v>
      </c>
      <c r="Q23" s="1236">
        <v>166.05811204169692</v>
      </c>
      <c r="R23" s="1236">
        <v>156.70847804373633</v>
      </c>
      <c r="S23" s="1236">
        <v>184.93236122170208</v>
      </c>
      <c r="T23" s="1236">
        <v>194.51733463620445</v>
      </c>
      <c r="U23" s="1236">
        <v>194.48015174282645</v>
      </c>
      <c r="V23" s="1236">
        <v>192.11359004109988</v>
      </c>
      <c r="W23" s="1236">
        <v>113.60251019724275</v>
      </c>
      <c r="X23" s="1236">
        <v>109.52765662884462</v>
      </c>
      <c r="Y23" s="1236">
        <v>117.16038613856448</v>
      </c>
      <c r="Z23" s="1236">
        <v>114.79459350312744</v>
      </c>
      <c r="AA23" s="1236">
        <v>141.79424108612764</v>
      </c>
      <c r="AB23" s="1236">
        <v>146.21721677010348</v>
      </c>
      <c r="AC23" s="1236">
        <v>228.79976593906736</v>
      </c>
      <c r="AD23" s="1236">
        <v>221.49953735163726</v>
      </c>
      <c r="AE23" s="1236">
        <v>267.04653515694321</v>
      </c>
      <c r="AF23" s="1236">
        <v>244.77680561581997</v>
      </c>
      <c r="AG23" s="1236">
        <v>255.48698596363454</v>
      </c>
      <c r="AH23" s="1236">
        <v>248.75795369202982</v>
      </c>
      <c r="AI23" s="1236">
        <v>290.9055331795783</v>
      </c>
      <c r="AJ23" s="1236">
        <v>276.37811634274158</v>
      </c>
      <c r="AK23" s="1236">
        <v>248.82788127457823</v>
      </c>
      <c r="AL23" s="1236">
        <v>217.58434537305212</v>
      </c>
      <c r="AM23" s="1236">
        <v>232.79869871567897</v>
      </c>
      <c r="AN23" s="1236">
        <v>214.49604369624225</v>
      </c>
      <c r="AO23" s="1236">
        <v>186.32626518114611</v>
      </c>
      <c r="AP23" s="1236">
        <v>178.34087133828749</v>
      </c>
      <c r="AQ23" s="1236">
        <v>198.02328902667722</v>
      </c>
      <c r="AR23" s="1236">
        <v>165.29094322216162</v>
      </c>
      <c r="AS23" s="1236">
        <v>134.45628914395974</v>
      </c>
      <c r="AT23" s="1236">
        <v>183.59327030289009</v>
      </c>
    </row>
    <row r="24" spans="1:46" s="13" customFormat="1" ht="15" thickTop="1" thickBot="1">
      <c r="A24" s="1237"/>
      <c r="B24" s="1233"/>
      <c r="C24" s="1233"/>
      <c r="D24" s="1233"/>
      <c r="E24" s="1233"/>
      <c r="F24" s="1233"/>
      <c r="G24" s="1233"/>
      <c r="H24" s="1233"/>
      <c r="I24" s="1233"/>
      <c r="J24" s="1233"/>
      <c r="K24" s="1233"/>
      <c r="L24" s="1233"/>
      <c r="M24" s="1233"/>
      <c r="N24" s="1233"/>
      <c r="O24" s="1233"/>
      <c r="P24" s="1233"/>
      <c r="Q24" s="1233"/>
      <c r="R24" s="1233"/>
      <c r="S24" s="1233"/>
      <c r="T24" s="1233"/>
      <c r="U24" s="1233"/>
      <c r="V24" s="1233"/>
      <c r="W24" s="1233"/>
      <c r="X24" s="1233"/>
      <c r="Y24" s="1233"/>
      <c r="Z24" s="1233"/>
      <c r="AA24" s="1233"/>
      <c r="AB24" s="1233"/>
      <c r="AC24" s="1233"/>
      <c r="AD24" s="1233"/>
      <c r="AE24" s="1233"/>
      <c r="AF24" s="1233"/>
      <c r="AG24" s="1233"/>
      <c r="AH24" s="1233"/>
      <c r="AI24" s="1233"/>
      <c r="AJ24" s="1233"/>
      <c r="AK24" s="1233"/>
      <c r="AL24" s="1233"/>
      <c r="AM24" s="1233"/>
      <c r="AN24" s="1233"/>
      <c r="AO24" s="1233"/>
      <c r="AP24" s="1233"/>
      <c r="AQ24" s="1233"/>
      <c r="AR24" s="1233"/>
      <c r="AS24" s="1233"/>
      <c r="AT24" s="1233"/>
    </row>
    <row r="25" spans="1:46" s="76" customFormat="1" ht="14.5" thickTop="1">
      <c r="A25" s="1240" t="s">
        <v>490</v>
      </c>
      <c r="B25" s="1241">
        <v>48909.672862070023</v>
      </c>
      <c r="C25" s="1241">
        <v>46681.583552099997</v>
      </c>
      <c r="D25" s="1241">
        <v>50130.679311790002</v>
      </c>
      <c r="E25" s="1241">
        <v>53848.622570000014</v>
      </c>
      <c r="F25" s="1241">
        <v>62548.834443940024</v>
      </c>
      <c r="G25" s="1241">
        <v>58822.264870162762</v>
      </c>
      <c r="H25" s="1241">
        <v>69707.959988739211</v>
      </c>
      <c r="I25" s="1241">
        <v>62691.117543710927</v>
      </c>
      <c r="J25" s="1241">
        <v>51700.559962930005</v>
      </c>
      <c r="K25" s="1241">
        <v>44181.056409176075</v>
      </c>
      <c r="L25" s="1241">
        <v>43106.245753065909</v>
      </c>
      <c r="M25" s="1241">
        <v>37845.145861252444</v>
      </c>
      <c r="N25" s="1241">
        <v>35326.597715417287</v>
      </c>
      <c r="O25" s="1241">
        <v>35572.854946020183</v>
      </c>
      <c r="P25" s="1241">
        <v>33819.086442590007</v>
      </c>
      <c r="Q25" s="1241">
        <v>36704.311930055177</v>
      </c>
      <c r="R25" s="1241">
        <v>35493.790601780536</v>
      </c>
      <c r="S25" s="1241">
        <v>36245.863746997187</v>
      </c>
      <c r="T25" s="1241">
        <v>36691.198588927575</v>
      </c>
      <c r="U25" s="1241">
        <v>36428.300150949552</v>
      </c>
      <c r="V25" s="1241">
        <v>34636.971552404757</v>
      </c>
      <c r="W25" s="1241">
        <v>34572.535567358951</v>
      </c>
      <c r="X25" s="1241">
        <v>34882.429738748709</v>
      </c>
      <c r="Y25" s="1241">
        <v>30329.425725374331</v>
      </c>
      <c r="Z25" s="1241">
        <v>41094.741922862158</v>
      </c>
      <c r="AA25" s="1241">
        <v>38466.761807190007</v>
      </c>
      <c r="AB25" s="1241">
        <v>35778.263722020005</v>
      </c>
      <c r="AC25" s="1241">
        <v>30957.109650580001</v>
      </c>
      <c r="AD25" s="1241">
        <v>31248.050822159999</v>
      </c>
      <c r="AE25" s="1241">
        <v>30972.605226660002</v>
      </c>
      <c r="AF25" s="1241">
        <v>32301.130812565018</v>
      </c>
      <c r="AG25" s="1241">
        <v>35144.313250478823</v>
      </c>
      <c r="AH25" s="1241">
        <v>30298.833219765296</v>
      </c>
      <c r="AI25" s="1241">
        <v>35190.432815463471</v>
      </c>
      <c r="AJ25" s="1241">
        <v>37195.545816933351</v>
      </c>
      <c r="AK25" s="1241">
        <v>37433.433244599328</v>
      </c>
      <c r="AL25" s="1241">
        <v>37396.854914778916</v>
      </c>
      <c r="AM25" s="1241">
        <v>37496.429603669996</v>
      </c>
      <c r="AN25" s="1241">
        <v>37520.723670139996</v>
      </c>
      <c r="AO25" s="1241">
        <v>37327.024788878152</v>
      </c>
      <c r="AP25" s="1241">
        <v>39920.046836180009</v>
      </c>
      <c r="AQ25" s="1241">
        <v>47920.080013010003</v>
      </c>
      <c r="AR25" s="1241">
        <v>50709.179303799996</v>
      </c>
      <c r="AS25" s="1241">
        <v>64751.704476723549</v>
      </c>
      <c r="AT25" s="1241">
        <v>62579.495679740001</v>
      </c>
    </row>
    <row r="26" spans="1:46" s="13" customFormat="1" ht="14">
      <c r="A26" s="1232" t="s">
        <v>1182</v>
      </c>
      <c r="B26" s="1233">
        <v>322.56455674380004</v>
      </c>
      <c r="C26" s="1233">
        <v>313.72427601150002</v>
      </c>
      <c r="D26" s="1233">
        <v>380.39367552975</v>
      </c>
      <c r="E26" s="1233">
        <v>442.58822622858077</v>
      </c>
      <c r="F26" s="1233">
        <v>687.75277089790006</v>
      </c>
      <c r="G26" s="1233">
        <v>742.41302130044994</v>
      </c>
      <c r="H26" s="1233">
        <v>1092.6145561387002</v>
      </c>
      <c r="I26" s="1233">
        <v>1303.2994831161502</v>
      </c>
      <c r="J26" s="1233">
        <v>3101.0405390282499</v>
      </c>
      <c r="K26" s="1233">
        <v>3688.0687649681495</v>
      </c>
      <c r="L26" s="1233">
        <v>3757.7171690741502</v>
      </c>
      <c r="M26" s="1233">
        <v>836.37973087408898</v>
      </c>
      <c r="N26" s="1233">
        <v>833.0851769648001</v>
      </c>
      <c r="O26" s="1233">
        <v>844.63051592192573</v>
      </c>
      <c r="P26" s="1233">
        <v>853.57961842399891</v>
      </c>
      <c r="Q26" s="1233">
        <v>1016.5509239757164</v>
      </c>
      <c r="R26" s="1233">
        <v>1102.9183069601263</v>
      </c>
      <c r="S26" s="1233">
        <v>1172.6534794347951</v>
      </c>
      <c r="T26" s="1233">
        <v>1178.5360014000003</v>
      </c>
      <c r="U26" s="1233">
        <v>1022.4446132799999</v>
      </c>
      <c r="V26" s="1233">
        <v>1080.6032119848464</v>
      </c>
      <c r="W26" s="1233">
        <v>735.74413622999998</v>
      </c>
      <c r="X26" s="1233">
        <v>819.38256959000012</v>
      </c>
      <c r="Y26" s="1233">
        <v>639.9236674</v>
      </c>
      <c r="Z26" s="1233">
        <v>667.40692216284992</v>
      </c>
      <c r="AA26" s="1233">
        <v>817.53594189079786</v>
      </c>
      <c r="AB26" s="1233">
        <v>805.60004947000004</v>
      </c>
      <c r="AC26" s="1233">
        <v>747.73448263</v>
      </c>
      <c r="AD26" s="1233">
        <v>785.08238976410291</v>
      </c>
      <c r="AE26" s="1233">
        <v>680.40060268000002</v>
      </c>
      <c r="AF26" s="1233">
        <v>582.10755700000004</v>
      </c>
      <c r="AG26" s="1233">
        <v>575.63683048000007</v>
      </c>
      <c r="AH26" s="1233">
        <v>720.11988181352569</v>
      </c>
      <c r="AI26" s="1233">
        <v>754.22416853999971</v>
      </c>
      <c r="AJ26" s="1233">
        <v>733.39133741000012</v>
      </c>
      <c r="AK26" s="1233">
        <v>752.2904302500001</v>
      </c>
      <c r="AL26" s="1233">
        <v>750.94157649999988</v>
      </c>
      <c r="AM26" s="1233">
        <v>717.89160105999997</v>
      </c>
      <c r="AN26" s="1233">
        <v>456.68490124000004</v>
      </c>
      <c r="AO26" s="1233">
        <v>403.76347137733728</v>
      </c>
      <c r="AP26" s="1233">
        <v>1214.23514267</v>
      </c>
      <c r="AQ26" s="1233">
        <v>1269.5097397149002</v>
      </c>
      <c r="AR26" s="1233">
        <v>1317.8025691</v>
      </c>
      <c r="AS26" s="1233">
        <v>1482.4801034281752</v>
      </c>
      <c r="AT26" s="1233">
        <v>1826.0978343100001</v>
      </c>
    </row>
    <row r="27" spans="1:46" s="13" customFormat="1" ht="14">
      <c r="A27" s="1232" t="s">
        <v>1198</v>
      </c>
      <c r="B27" s="1233">
        <v>88.217556845296997</v>
      </c>
      <c r="C27" s="1233">
        <v>84.674950230212502</v>
      </c>
      <c r="D27" s="1233">
        <v>124.35261422308</v>
      </c>
      <c r="E27" s="1233">
        <v>89.941642835210175</v>
      </c>
      <c r="F27" s="1233">
        <v>243.1412306083659</v>
      </c>
      <c r="G27" s="1233">
        <v>239.57611159457821</v>
      </c>
      <c r="H27" s="1233">
        <v>278.73888467569896</v>
      </c>
      <c r="I27" s="1233">
        <v>202.53342222667197</v>
      </c>
      <c r="J27" s="1233">
        <v>187.19129884687459</v>
      </c>
      <c r="K27" s="1233">
        <v>3089.3642865203083</v>
      </c>
      <c r="L27" s="1233">
        <v>3161.181442982067</v>
      </c>
      <c r="M27" s="1233">
        <v>192.26828845070463</v>
      </c>
      <c r="N27" s="1233">
        <v>544.17304519946003</v>
      </c>
      <c r="O27" s="1233">
        <v>409.17243513716767</v>
      </c>
      <c r="P27" s="1233">
        <v>102.88100721134684</v>
      </c>
      <c r="Q27" s="1233">
        <v>119.52325632271992</v>
      </c>
      <c r="R27" s="1233">
        <v>259.93452843869375</v>
      </c>
      <c r="S27" s="1233">
        <v>398.97003500823212</v>
      </c>
      <c r="T27" s="1233">
        <v>473.53837678773294</v>
      </c>
      <c r="U27" s="1233">
        <v>325.68449564051616</v>
      </c>
      <c r="V27" s="1233">
        <v>333.25162358018366</v>
      </c>
      <c r="W27" s="1233">
        <v>115.37666113949801</v>
      </c>
      <c r="X27" s="1233">
        <v>452.6270689895</v>
      </c>
      <c r="Y27" s="1233">
        <v>205.72472281833802</v>
      </c>
      <c r="Z27" s="1233">
        <v>163.06379532785135</v>
      </c>
      <c r="AA27" s="1233">
        <v>167.61044211957136</v>
      </c>
      <c r="AB27" s="1233">
        <v>432.4972463772167</v>
      </c>
      <c r="AC27" s="1233">
        <v>290.30021879602242</v>
      </c>
      <c r="AD27" s="1233">
        <v>310.95480215538413</v>
      </c>
      <c r="AE27" s="1233">
        <v>297.49063259624211</v>
      </c>
      <c r="AF27" s="1233">
        <v>177.01534986579207</v>
      </c>
      <c r="AG27" s="1233">
        <v>173.26245531388915</v>
      </c>
      <c r="AH27" s="1233">
        <v>138.70008479700394</v>
      </c>
      <c r="AI27" s="1233">
        <v>77.814375140117491</v>
      </c>
      <c r="AJ27" s="1233">
        <v>75.359695725304718</v>
      </c>
      <c r="AK27" s="1233">
        <v>79.807540426220953</v>
      </c>
      <c r="AL27" s="1233">
        <v>147.28413065338646</v>
      </c>
      <c r="AM27" s="1233">
        <v>145.26574458233529</v>
      </c>
      <c r="AN27" s="1233">
        <v>142.38421997778389</v>
      </c>
      <c r="AO27" s="1233">
        <v>125.05328601533435</v>
      </c>
      <c r="AP27" s="1233">
        <v>125.13948426461531</v>
      </c>
      <c r="AQ27" s="1233">
        <v>64.767693551815853</v>
      </c>
      <c r="AR27" s="1233">
        <v>135.91500111232966</v>
      </c>
      <c r="AS27" s="1233">
        <v>112.37495288826067</v>
      </c>
      <c r="AT27" s="1233">
        <v>558.40512265070925</v>
      </c>
    </row>
    <row r="28" spans="1:46" s="13" customFormat="1" ht="14">
      <c r="A28" s="1232" t="s">
        <v>1199</v>
      </c>
      <c r="B28" s="1234">
        <v>0.18036832324370475</v>
      </c>
      <c r="C28" s="1234">
        <v>0.18138834158380507</v>
      </c>
      <c r="D28" s="1234">
        <v>0.24805691031965349</v>
      </c>
      <c r="E28" s="1234">
        <v>0.16702682175071681</v>
      </c>
      <c r="F28" s="1234">
        <v>0.38872224042205533</v>
      </c>
      <c r="G28" s="1234">
        <v>0.40728814526844537</v>
      </c>
      <c r="H28" s="1234">
        <v>0.39986665040940389</v>
      </c>
      <c r="I28" s="1234">
        <v>0.32306557956229925</v>
      </c>
      <c r="J28" s="1234">
        <v>0.36206822320898124</v>
      </c>
      <c r="K28" s="1234">
        <v>6.9925088660366894</v>
      </c>
      <c r="L28" s="1234">
        <v>7.3334649950517434</v>
      </c>
      <c r="M28" s="1234">
        <v>0.50803949641414259</v>
      </c>
      <c r="N28" s="1234">
        <v>1.5404060407492093</v>
      </c>
      <c r="O28" s="1234">
        <v>1.1502378309474006</v>
      </c>
      <c r="P28" s="1234">
        <v>0.30420989456942821</v>
      </c>
      <c r="Q28" s="1234">
        <v>0.32563818809759182</v>
      </c>
      <c r="R28" s="1234">
        <v>0.73233803443257539</v>
      </c>
      <c r="S28" s="1234">
        <v>1.1007325906015553</v>
      </c>
      <c r="T28" s="1234">
        <v>1.2906048180465661</v>
      </c>
      <c r="U28" s="1234">
        <v>0.89404252817442198</v>
      </c>
      <c r="V28" s="1234">
        <v>0.96212690845671489</v>
      </c>
      <c r="W28" s="1234">
        <v>0.3337234577854592</v>
      </c>
      <c r="X28" s="1234">
        <v>1.2975789598931089</v>
      </c>
      <c r="Y28" s="1234">
        <v>0.6783007521511486</v>
      </c>
      <c r="Z28" s="1234">
        <v>0.39679965781007709</v>
      </c>
      <c r="AA28" s="1234">
        <v>0.43572797460752855</v>
      </c>
      <c r="AB28" s="1234">
        <v>1.2088268165764371</v>
      </c>
      <c r="AC28" s="1234">
        <v>0.9377497514228802</v>
      </c>
      <c r="AD28" s="1234">
        <v>0.99511743604457448</v>
      </c>
      <c r="AE28" s="1234">
        <v>0.96049599450605416</v>
      </c>
      <c r="AF28" s="1234">
        <v>0.54801595304190953</v>
      </c>
      <c r="AG28" s="1234">
        <v>0.49300281977064542</v>
      </c>
      <c r="AH28" s="1234">
        <v>0.45777368320085549</v>
      </c>
      <c r="AI28" s="1234">
        <v>0.2211236660491544</v>
      </c>
      <c r="AJ28" s="1234">
        <v>0.20260408624249052</v>
      </c>
      <c r="AK28" s="1234">
        <v>0.21319855943946875</v>
      </c>
      <c r="AL28" s="1234">
        <v>0.39384095531301228</v>
      </c>
      <c r="AM28" s="1234">
        <v>0.38741220462258968</v>
      </c>
      <c r="AN28" s="1234">
        <v>0.37948153993388217</v>
      </c>
      <c r="AO28" s="1234">
        <v>0.33502077040063166</v>
      </c>
      <c r="AP28" s="1234">
        <v>0.31347529420030618</v>
      </c>
      <c r="AQ28" s="1234">
        <v>0.13515773248757479</v>
      </c>
      <c r="AR28" s="1234">
        <v>0.26802839836562803</v>
      </c>
      <c r="AS28" s="1234">
        <v>0.17354748233485709</v>
      </c>
      <c r="AT28" s="1234">
        <v>0.89231323548599939</v>
      </c>
    </row>
    <row r="29" spans="1:46" s="13" customFormat="1" ht="14.5" thickBot="1">
      <c r="A29" s="1235" t="s">
        <v>1200</v>
      </c>
      <c r="B29" s="1236">
        <v>365.6466674875914</v>
      </c>
      <c r="C29" s="1236">
        <v>370.50423432024814</v>
      </c>
      <c r="D29" s="1236">
        <v>305.89921885144287</v>
      </c>
      <c r="E29" s="1236">
        <v>492.08376929414641</v>
      </c>
      <c r="F29" s="1236">
        <v>282.86143373424062</v>
      </c>
      <c r="G29" s="1236">
        <v>309.88608019350261</v>
      </c>
      <c r="H29" s="1236">
        <v>391.98497813102449</v>
      </c>
      <c r="I29" s="1236">
        <v>643.49847486283988</v>
      </c>
      <c r="J29" s="1236">
        <v>1656.6157498404611</v>
      </c>
      <c r="K29" s="1236">
        <v>119.37953646516026</v>
      </c>
      <c r="L29" s="1236">
        <v>118.87065759595714</v>
      </c>
      <c r="M29" s="1236">
        <v>435.00659292992407</v>
      </c>
      <c r="N29" s="1236">
        <v>153.09195931589056</v>
      </c>
      <c r="O29" s="1236">
        <v>206.42409981473423</v>
      </c>
      <c r="P29" s="1236">
        <v>829.67657642630161</v>
      </c>
      <c r="Q29" s="1236">
        <v>850.50470950269994</v>
      </c>
      <c r="R29" s="1236">
        <v>424.30619494256706</v>
      </c>
      <c r="S29" s="1236">
        <v>293.92018862033069</v>
      </c>
      <c r="T29" s="1236">
        <v>248.87866732040763</v>
      </c>
      <c r="U29" s="1236">
        <v>313.93714682953566</v>
      </c>
      <c r="V29" s="1236">
        <v>324.26044931926418</v>
      </c>
      <c r="W29" s="1236">
        <v>637.68887829093671</v>
      </c>
      <c r="X29" s="1236">
        <v>181.02818539317366</v>
      </c>
      <c r="Y29" s="1236">
        <v>311.05822316021516</v>
      </c>
      <c r="Z29" s="1236">
        <v>409.29190984484381</v>
      </c>
      <c r="AA29" s="1236">
        <v>487.75955218087017</v>
      </c>
      <c r="AB29" s="1236">
        <v>186.26709330939173</v>
      </c>
      <c r="AC29" s="1236">
        <v>257.57282778880398</v>
      </c>
      <c r="AD29" s="1236">
        <v>252.47475977933195</v>
      </c>
      <c r="AE29" s="1236">
        <v>228.71328644604682</v>
      </c>
      <c r="AF29" s="1236">
        <v>328.84580768918471</v>
      </c>
      <c r="AG29" s="1236">
        <v>332.23402579465557</v>
      </c>
      <c r="AH29" s="1236">
        <v>519.19209917388673</v>
      </c>
      <c r="AI29" s="1236">
        <v>969.26071459405284</v>
      </c>
      <c r="AJ29" s="1236">
        <v>973.18776350066616</v>
      </c>
      <c r="AK29" s="1236">
        <v>942.63076675751472</v>
      </c>
      <c r="AL29" s="1236">
        <v>509.85912275046161</v>
      </c>
      <c r="AM29" s="1236">
        <v>494.19193983004408</v>
      </c>
      <c r="AN29" s="1236">
        <v>320.74123193655606</v>
      </c>
      <c r="AO29" s="1236">
        <v>322.8731401171072</v>
      </c>
      <c r="AP29" s="1236">
        <v>970.3053754819889</v>
      </c>
      <c r="AQ29" s="1236">
        <v>1960.0971874955824</v>
      </c>
      <c r="AR29" s="1236">
        <v>969.57845588425948</v>
      </c>
      <c r="AS29" s="1236">
        <v>1319.2264515583558</v>
      </c>
      <c r="AT29" s="1236">
        <v>327.02025111117246</v>
      </c>
    </row>
    <row r="30" spans="1:46" s="13" customFormat="1" ht="15" thickTop="1" thickBot="1">
      <c r="A30" s="1237"/>
      <c r="B30" s="1233"/>
      <c r="C30" s="1233"/>
      <c r="D30" s="1233"/>
      <c r="E30" s="1233"/>
      <c r="F30" s="1233"/>
      <c r="G30" s="1233"/>
      <c r="H30" s="1233"/>
      <c r="I30" s="1233"/>
      <c r="J30" s="1233"/>
      <c r="K30" s="1233"/>
      <c r="L30" s="1233"/>
      <c r="M30" s="1233"/>
      <c r="N30" s="1233"/>
      <c r="O30" s="1233"/>
      <c r="P30" s="1233"/>
      <c r="Q30" s="1233"/>
      <c r="R30" s="1233"/>
      <c r="S30" s="1233"/>
      <c r="T30" s="1233"/>
      <c r="U30" s="1233"/>
      <c r="V30" s="1233"/>
      <c r="W30" s="1233"/>
      <c r="X30" s="1233"/>
      <c r="Y30" s="1233"/>
      <c r="Z30" s="1233"/>
      <c r="AA30" s="1233"/>
      <c r="AB30" s="1233"/>
      <c r="AC30" s="1233"/>
      <c r="AD30" s="1233"/>
      <c r="AE30" s="1233"/>
      <c r="AF30" s="1233"/>
      <c r="AG30" s="1233"/>
      <c r="AH30" s="1233"/>
      <c r="AI30" s="1233"/>
      <c r="AJ30" s="1233"/>
      <c r="AK30" s="1233"/>
      <c r="AL30" s="1233"/>
      <c r="AM30" s="1233"/>
      <c r="AN30" s="1233"/>
      <c r="AO30" s="1233"/>
      <c r="AP30" s="1233"/>
      <c r="AQ30" s="1233"/>
      <c r="AR30" s="1233"/>
      <c r="AS30" s="1233"/>
      <c r="AT30" s="1233"/>
    </row>
    <row r="31" spans="1:46" s="76" customFormat="1" ht="14.5" thickTop="1">
      <c r="A31" s="1240" t="s">
        <v>14</v>
      </c>
      <c r="B31" s="1241">
        <v>611037.78859400994</v>
      </c>
      <c r="C31" s="1241">
        <v>629323.17314186005</v>
      </c>
      <c r="D31" s="1241">
        <v>643577.33461382007</v>
      </c>
      <c r="E31" s="1241">
        <v>669020.27166111022</v>
      </c>
      <c r="F31" s="1241">
        <v>684244.02621519158</v>
      </c>
      <c r="G31" s="1241">
        <v>689777.43672959006</v>
      </c>
      <c r="H31" s="1241">
        <v>712470.96861312352</v>
      </c>
      <c r="I31" s="1241">
        <v>719567.66226105997</v>
      </c>
      <c r="J31" s="1241">
        <v>703877.84705511003</v>
      </c>
      <c r="K31" s="1241">
        <v>691831.52487471001</v>
      </c>
      <c r="L31" s="1241">
        <v>672637.88898932014</v>
      </c>
      <c r="M31" s="1241">
        <v>653591.43089311873</v>
      </c>
      <c r="N31" s="1241">
        <v>641424.93702687731</v>
      </c>
      <c r="O31" s="1241">
        <v>645998.25215852726</v>
      </c>
      <c r="P31" s="1241">
        <v>632645.7838088749</v>
      </c>
      <c r="Q31" s="1241">
        <v>635910.60820548481</v>
      </c>
      <c r="R31" s="1241">
        <v>627693.14975610108</v>
      </c>
      <c r="S31" s="1241">
        <v>637677.02441564703</v>
      </c>
      <c r="T31" s="1241">
        <v>635501.9666330074</v>
      </c>
      <c r="U31" s="1241">
        <v>641870.8901227999</v>
      </c>
      <c r="V31" s="1241">
        <v>628884.4777940287</v>
      </c>
      <c r="W31" s="1241">
        <v>626322.19828622788</v>
      </c>
      <c r="X31" s="1241">
        <v>626090.21096976241</v>
      </c>
      <c r="Y31" s="1241">
        <v>621344.55561304209</v>
      </c>
      <c r="Z31" s="1241">
        <v>662106.23399999994</v>
      </c>
      <c r="AA31" s="1241">
        <v>657212.13899999997</v>
      </c>
      <c r="AB31" s="1241">
        <v>668035.54602167988</v>
      </c>
      <c r="AC31" s="1241">
        <v>681776.4521419002</v>
      </c>
      <c r="AD31" s="1241">
        <v>696991.96089019033</v>
      </c>
      <c r="AE31" s="1241">
        <v>705843.30249838019</v>
      </c>
      <c r="AF31" s="1241">
        <v>745273.94204360025</v>
      </c>
      <c r="AG31" s="1241">
        <v>784795.56800000009</v>
      </c>
      <c r="AH31" s="1241">
        <v>787968.22900000005</v>
      </c>
      <c r="AI31" s="1241">
        <v>813468.15399999998</v>
      </c>
      <c r="AJ31" s="1241">
        <v>861504.70299999998</v>
      </c>
      <c r="AK31" s="1241">
        <v>891283.32299999997</v>
      </c>
      <c r="AL31" s="1241">
        <v>915170.424</v>
      </c>
      <c r="AM31" s="1241">
        <v>921558.24699999997</v>
      </c>
      <c r="AN31" s="1241">
        <v>945508.23399999994</v>
      </c>
      <c r="AO31" s="1241">
        <v>975349.35952748009</v>
      </c>
      <c r="AP31" s="1241">
        <v>1002375.066</v>
      </c>
      <c r="AQ31" s="1241">
        <v>1024415.9779999999</v>
      </c>
      <c r="AR31" s="1241">
        <v>1050005.747</v>
      </c>
      <c r="AS31" s="1241">
        <v>1100471.281</v>
      </c>
      <c r="AT31" s="1241">
        <v>1103534.3665994306</v>
      </c>
    </row>
    <row r="32" spans="1:46" s="13" customFormat="1" ht="14">
      <c r="A32" s="1232" t="s">
        <v>1182</v>
      </c>
      <c r="B32" s="1233">
        <v>20516.839600470052</v>
      </c>
      <c r="C32" s="1233">
        <v>21172.644540709302</v>
      </c>
      <c r="D32" s="1233">
        <v>22342.264019890601</v>
      </c>
      <c r="E32" s="1233">
        <v>23889.449971909853</v>
      </c>
      <c r="F32" s="1233">
        <v>25482.019599878349</v>
      </c>
      <c r="G32" s="1233">
        <v>26169.768</v>
      </c>
      <c r="H32" s="1233">
        <v>28220.193480694965</v>
      </c>
      <c r="I32" s="1233">
        <v>30348.502</v>
      </c>
      <c r="J32" s="1233">
        <v>34188.561000000002</v>
      </c>
      <c r="K32" s="1233">
        <v>36967.684000000001</v>
      </c>
      <c r="L32" s="1233">
        <v>37513.555000000008</v>
      </c>
      <c r="M32" s="1233">
        <v>36070.13404747186</v>
      </c>
      <c r="N32" s="1233">
        <v>36414.327583994804</v>
      </c>
      <c r="O32" s="1233">
        <v>37881.410629124919</v>
      </c>
      <c r="P32" s="1233">
        <v>37805.735343999724</v>
      </c>
      <c r="Q32" s="1233">
        <v>36686.443198885463</v>
      </c>
      <c r="R32" s="1233">
        <v>34989.323716255494</v>
      </c>
      <c r="S32" s="1233">
        <v>35181.129953175783</v>
      </c>
      <c r="T32" s="1233">
        <v>34432.376100499998</v>
      </c>
      <c r="U32" s="1233">
        <v>34350.501385233329</v>
      </c>
      <c r="V32" s="1233">
        <v>34747.458365864841</v>
      </c>
      <c r="W32" s="1233">
        <v>35546.922484330942</v>
      </c>
      <c r="X32" s="1233">
        <v>36621.045446630946</v>
      </c>
      <c r="Y32" s="1233">
        <v>39799.866251968582</v>
      </c>
      <c r="Z32" s="1233">
        <v>42010.317903248273</v>
      </c>
      <c r="AA32" s="1233">
        <v>41676.660061566356</v>
      </c>
      <c r="AB32" s="1233">
        <v>42349.863079489915</v>
      </c>
      <c r="AC32" s="1233">
        <v>45170.369910622263</v>
      </c>
      <c r="AD32" s="1233">
        <v>44676.934204700294</v>
      </c>
      <c r="AE32" s="1233">
        <v>42802.797867870911</v>
      </c>
      <c r="AF32" s="1233">
        <v>43952.118842575968</v>
      </c>
      <c r="AG32" s="1233">
        <v>44665.729160571384</v>
      </c>
      <c r="AH32" s="1233">
        <v>44194.922773748862</v>
      </c>
      <c r="AI32" s="1233">
        <v>44101.189402599259</v>
      </c>
      <c r="AJ32" s="1233">
        <v>47346.226267828089</v>
      </c>
      <c r="AK32" s="1233">
        <v>50697.15557470623</v>
      </c>
      <c r="AL32" s="1233">
        <v>48655.11092949762</v>
      </c>
      <c r="AM32" s="1233">
        <v>50674.951840868373</v>
      </c>
      <c r="AN32" s="1233">
        <v>52838.405447000681</v>
      </c>
      <c r="AO32" s="1233">
        <v>55927.618761286874</v>
      </c>
      <c r="AP32" s="1233">
        <v>57050.362737299147</v>
      </c>
      <c r="AQ32" s="1233">
        <v>58786.403890013607</v>
      </c>
      <c r="AR32" s="1233">
        <v>62191.800968548188</v>
      </c>
      <c r="AS32" s="1233">
        <v>62518.594665526594</v>
      </c>
      <c r="AT32" s="1233">
        <v>78735.302801720973</v>
      </c>
    </row>
    <row r="33" spans="1:46" s="13" customFormat="1" ht="14">
      <c r="A33" s="1232" t="s">
        <v>1198</v>
      </c>
      <c r="B33" s="1233">
        <v>10754.519998795316</v>
      </c>
      <c r="C33" s="1233">
        <v>11141.439903</v>
      </c>
      <c r="D33" s="1233">
        <v>12268.15726951</v>
      </c>
      <c r="E33" s="1233">
        <v>12431.180799665441</v>
      </c>
      <c r="F33" s="1233">
        <v>12553.092388618625</v>
      </c>
      <c r="G33" s="1233">
        <v>13018.470856690001</v>
      </c>
      <c r="H33" s="1233">
        <v>14640.149955795892</v>
      </c>
      <c r="I33" s="1233">
        <v>16050.693876916626</v>
      </c>
      <c r="J33" s="1233">
        <v>18261.845651126994</v>
      </c>
      <c r="K33" s="1233">
        <v>22559.261104280376</v>
      </c>
      <c r="L33" s="1233">
        <v>23535.402295872034</v>
      </c>
      <c r="M33" s="1233">
        <v>21503.675534720704</v>
      </c>
      <c r="N33" s="1233">
        <v>24852.568691879456</v>
      </c>
      <c r="O33" s="1233">
        <v>26435.478524217167</v>
      </c>
      <c r="P33" s="1233">
        <v>24825.076461571269</v>
      </c>
      <c r="Q33" s="1233">
        <v>23681.740131572664</v>
      </c>
      <c r="R33" s="1233">
        <v>22778.581392748827</v>
      </c>
      <c r="S33" s="1233">
        <v>21171.633990508544</v>
      </c>
      <c r="T33" s="1233">
        <v>17870.341329617735</v>
      </c>
      <c r="U33" s="1233">
        <v>16232.860219590517</v>
      </c>
      <c r="V33" s="1233">
        <v>16241.432351330599</v>
      </c>
      <c r="W33" s="1233">
        <v>20378.348812519846</v>
      </c>
      <c r="X33" s="1233">
        <v>21718.411795209857</v>
      </c>
      <c r="Y33" s="1233">
        <v>20292.678895508947</v>
      </c>
      <c r="Z33" s="1233">
        <v>20998.661318957929</v>
      </c>
      <c r="AA33" s="1233">
        <v>18644.736092289771</v>
      </c>
      <c r="AB33" s="1233">
        <v>16238.477610977774</v>
      </c>
      <c r="AC33" s="1233">
        <v>12967.2767087763</v>
      </c>
      <c r="AD33" s="1233">
        <v>13610.750382625847</v>
      </c>
      <c r="AE33" s="1233">
        <v>13134.446503456895</v>
      </c>
      <c r="AF33" s="1233">
        <v>13596.174382147081</v>
      </c>
      <c r="AG33" s="1233">
        <v>13743.157613313657</v>
      </c>
      <c r="AH33" s="1233">
        <v>14877.945648187104</v>
      </c>
      <c r="AI33" s="1233">
        <v>16274.729859601772</v>
      </c>
      <c r="AJ33" s="1233">
        <v>20156.683581494661</v>
      </c>
      <c r="AK33" s="1233">
        <v>22327.052979204116</v>
      </c>
      <c r="AL33" s="1233">
        <v>24007.59715084247</v>
      </c>
      <c r="AM33" s="1233">
        <v>25172.023695770935</v>
      </c>
      <c r="AN33" s="1233">
        <v>26535.156190867481</v>
      </c>
      <c r="AO33" s="1233">
        <v>28438.239764524737</v>
      </c>
      <c r="AP33" s="1233">
        <v>29104.499961694233</v>
      </c>
      <c r="AQ33" s="1233">
        <v>30734.227431101801</v>
      </c>
      <c r="AR33" s="1233">
        <v>35009.315862192467</v>
      </c>
      <c r="AS33" s="1233">
        <v>36487.37731983776</v>
      </c>
      <c r="AT33" s="1233">
        <v>42595.511548850911</v>
      </c>
    </row>
    <row r="34" spans="1:46" s="13" customFormat="1" ht="14.5" thickBot="1">
      <c r="A34" s="1238" t="s">
        <v>1199</v>
      </c>
      <c r="B34" s="1239">
        <v>1.760041719112222</v>
      </c>
      <c r="C34" s="1239">
        <v>1.7703844985362605</v>
      </c>
      <c r="D34" s="1239">
        <v>1.9062444572992201</v>
      </c>
      <c r="E34" s="1239">
        <v>1.8581172090346481</v>
      </c>
      <c r="F34" s="1239">
        <v>1.8345929094996198</v>
      </c>
      <c r="G34" s="1239">
        <v>1.8873436797837106</v>
      </c>
      <c r="H34" s="1239">
        <v>2.0548416147108433</v>
      </c>
      <c r="I34" s="1239">
        <v>2.2306024462635476</v>
      </c>
      <c r="J34" s="1239">
        <v>2.5944623385337464</v>
      </c>
      <c r="K34" s="1239">
        <v>3.2608027089204752</v>
      </c>
      <c r="L34" s="1239">
        <v>3.498970646930911</v>
      </c>
      <c r="M34" s="1239">
        <v>3.2900791715302002</v>
      </c>
      <c r="N34" s="1239">
        <v>3.8745872287216785</v>
      </c>
      <c r="O34" s="1239">
        <v>4.0921904100957116</v>
      </c>
      <c r="P34" s="1239">
        <v>3.9240088366843575</v>
      </c>
      <c r="Q34" s="1239">
        <v>3.7240674752071872</v>
      </c>
      <c r="R34" s="1239">
        <v>3.628935794758914</v>
      </c>
      <c r="S34" s="1239">
        <v>3.3201186776189338</v>
      </c>
      <c r="T34" s="1239">
        <v>2.8120040956439056</v>
      </c>
      <c r="U34" s="1239">
        <v>2.5289914949227432</v>
      </c>
      <c r="V34" s="1239">
        <v>2.5825780290048703</v>
      </c>
      <c r="W34" s="1239">
        <v>3.2536526516671516</v>
      </c>
      <c r="X34" s="1239">
        <v>3.468894963486143</v>
      </c>
      <c r="Y34" s="1239">
        <v>3.2659301046723459</v>
      </c>
      <c r="Z34" s="1239">
        <v>3.1714942769981427</v>
      </c>
      <c r="AA34" s="1239">
        <v>2.8369433529726344</v>
      </c>
      <c r="AB34" s="1239">
        <v>2.4307804738358612</v>
      </c>
      <c r="AC34" s="1239">
        <v>1.9019836587253356</v>
      </c>
      <c r="AD34" s="1239">
        <v>1.9527844145063522</v>
      </c>
      <c r="AE34" s="1239">
        <v>1.8608161977264122</v>
      </c>
      <c r="AF34" s="1239">
        <v>1.8243190342688347</v>
      </c>
      <c r="AG34" s="1239">
        <v>1.7511767616549097</v>
      </c>
      <c r="AH34" s="1239">
        <v>1.8881402955888849</v>
      </c>
      <c r="AI34" s="1239">
        <v>2.0006597405903825</v>
      </c>
      <c r="AJ34" s="1239">
        <v>2.3397067376769343</v>
      </c>
      <c r="AK34" s="1239">
        <v>2.5050455229042941</v>
      </c>
      <c r="AL34" s="1239">
        <v>2.6232925061007513</v>
      </c>
      <c r="AM34" s="1239">
        <v>2.7314631253873349</v>
      </c>
      <c r="AN34" s="1239">
        <v>2.8064436920458888</v>
      </c>
      <c r="AO34" s="1239">
        <v>2.9156977945114959</v>
      </c>
      <c r="AP34" s="1239">
        <v>2.9035538641076126</v>
      </c>
      <c r="AQ34" s="1239">
        <v>3.0001706427017294</v>
      </c>
      <c r="AR34" s="1239">
        <v>3.3342023091034059</v>
      </c>
      <c r="AS34" s="1239">
        <v>3.3156137692827041</v>
      </c>
      <c r="AT34" s="1239">
        <v>3.8599170844230319</v>
      </c>
    </row>
    <row r="35" spans="1:46" s="13" customFormat="1" ht="14.5" thickTop="1"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</row>
    <row r="36" spans="1:46" s="13" customFormat="1" ht="14"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</row>
    <row r="37" spans="1:46" s="13" customFormat="1" ht="14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</row>
    <row r="38" spans="1:46" s="13" customFormat="1" ht="14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</row>
    <row r="39" spans="1:46" s="13" customFormat="1" ht="14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</row>
  </sheetData>
  <sheetProtection sheet="1" objects="1" scenarios="1"/>
  <hyperlinks>
    <hyperlink ref="A4" location="'Índice'!D13" display="Índice!A1" xr:uid="{D49FC56B-CD97-4F91-984A-F76CC9472A5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083B-1EDD-484E-B052-2B01C97C3561}">
  <sheetPr codeName="Plan46">
    <tabColor theme="0"/>
  </sheetPr>
  <dimension ref="A1:N52"/>
  <sheetViews>
    <sheetView showGridLines="0" showRowColHeaders="0" zoomScaleNormal="100" workbookViewId="0">
      <pane xSplit="1" ySplit="5" topLeftCell="J17" activePane="bottomRight" state="frozen"/>
      <selection pane="topRight" activeCell="B1" sqref="B1"/>
      <selection pane="bottomLeft" activeCell="A6" sqref="A6"/>
      <selection pane="bottomRight" activeCell="A18" sqref="A18"/>
    </sheetView>
  </sheetViews>
  <sheetFormatPr defaultColWidth="12.453125" defaultRowHeight="12.5"/>
  <cols>
    <col min="1" max="1" width="64.54296875" customWidth="1"/>
    <col min="2" max="9" width="12.54296875" hidden="1" customWidth="1"/>
    <col min="10" max="236" width="12.54296875" customWidth="1"/>
  </cols>
  <sheetData>
    <row r="1" spans="1:14" s="5" customFormat="1" ht="16.399999999999999" customHeight="1">
      <c r="A1" s="152"/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4" s="5" customFormat="1" ht="33" customHeight="1">
      <c r="A2" s="154" t="s">
        <v>1187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</row>
    <row r="3" spans="1:14" s="66" customFormat="1" ht="16.399999999999999" customHeight="1">
      <c r="A3" s="155" t="s">
        <v>1312</v>
      </c>
      <c r="B3" s="1293" t="s">
        <v>1141</v>
      </c>
      <c r="C3" s="1293"/>
      <c r="D3" s="1293" t="s">
        <v>1142</v>
      </c>
      <c r="E3" s="1293"/>
      <c r="F3" s="1293" t="s">
        <v>1143</v>
      </c>
      <c r="G3" s="1293"/>
      <c r="H3" s="1293" t="s">
        <v>1144</v>
      </c>
      <c r="I3" s="1293"/>
      <c r="J3" s="1293" t="s">
        <v>1244</v>
      </c>
      <c r="K3" s="1293"/>
    </row>
    <row r="4" spans="1:14" s="66" customFormat="1" ht="16.399999999999999" customHeight="1">
      <c r="A4" s="843" t="s">
        <v>531</v>
      </c>
      <c r="B4" s="351" t="s">
        <v>1221</v>
      </c>
      <c r="C4" s="351" t="s">
        <v>1182</v>
      </c>
      <c r="D4" s="351" t="s">
        <v>1221</v>
      </c>
      <c r="E4" s="351" t="s">
        <v>1182</v>
      </c>
      <c r="F4" s="351" t="s">
        <v>1221</v>
      </c>
      <c r="G4" s="351" t="s">
        <v>1182</v>
      </c>
      <c r="H4" s="351" t="s">
        <v>1221</v>
      </c>
      <c r="I4" s="351" t="s">
        <v>1182</v>
      </c>
      <c r="J4" s="351" t="s">
        <v>1221</v>
      </c>
      <c r="K4" s="351" t="s">
        <v>1182</v>
      </c>
    </row>
    <row r="5" spans="1:14" s="67" customFormat="1" ht="4.5" customHeight="1">
      <c r="A5" s="290"/>
      <c r="B5" s="352"/>
      <c r="C5" s="352"/>
      <c r="D5" s="352"/>
      <c r="E5" s="352"/>
      <c r="F5" s="352"/>
      <c r="G5" s="352"/>
      <c r="H5" s="352"/>
      <c r="I5" s="352"/>
      <c r="J5" s="352"/>
      <c r="K5" s="352"/>
    </row>
    <row r="6" spans="1:14" s="4" customFormat="1" ht="14.5" thickBot="1">
      <c r="A6" s="1242" t="s">
        <v>1186</v>
      </c>
      <c r="B6" s="1243"/>
      <c r="C6" s="1243"/>
      <c r="D6" s="1243"/>
      <c r="E6" s="1243"/>
      <c r="F6" s="1243"/>
      <c r="G6" s="1243"/>
      <c r="H6" s="1243"/>
      <c r="I6" s="1243"/>
      <c r="J6" s="1243"/>
      <c r="K6" s="1243"/>
    </row>
    <row r="7" spans="1:14" s="4" customFormat="1" ht="14">
      <c r="A7" s="1244" t="s">
        <v>1172</v>
      </c>
      <c r="B7" s="1245"/>
      <c r="C7" s="1245"/>
      <c r="D7" s="1245"/>
      <c r="E7" s="1245"/>
      <c r="F7" s="1245"/>
      <c r="G7" s="1245"/>
      <c r="H7" s="1245"/>
      <c r="I7" s="1245"/>
      <c r="J7" s="1245">
        <v>285204.32196757349</v>
      </c>
      <c r="K7" s="1245">
        <v>2800.3896525625919</v>
      </c>
    </row>
    <row r="8" spans="1:14" s="4" customFormat="1" ht="14">
      <c r="A8" s="1244" t="s">
        <v>1173</v>
      </c>
      <c r="B8" s="1245"/>
      <c r="C8" s="1245"/>
      <c r="D8" s="1245"/>
      <c r="E8" s="1245"/>
      <c r="F8" s="1245"/>
      <c r="G8" s="1245"/>
      <c r="H8" s="1245"/>
      <c r="I8" s="1245"/>
      <c r="J8" s="1245">
        <v>15327.71758806977</v>
      </c>
      <c r="K8" s="1245">
        <v>3368.0194322594052</v>
      </c>
      <c r="N8" s="823"/>
    </row>
    <row r="9" spans="1:14" s="4" customFormat="1" ht="14">
      <c r="A9" s="1246" t="s">
        <v>1174</v>
      </c>
      <c r="B9" s="1247"/>
      <c r="C9" s="1247"/>
      <c r="D9" s="1247"/>
      <c r="E9" s="1247"/>
      <c r="F9" s="1247"/>
      <c r="G9" s="1247"/>
      <c r="H9" s="1247"/>
      <c r="I9" s="1247"/>
      <c r="J9" s="1247">
        <v>35201.660496216522</v>
      </c>
      <c r="K9" s="1247">
        <v>24096.692622009061</v>
      </c>
      <c r="N9" s="822"/>
    </row>
    <row r="10" spans="1:14" s="78" customFormat="1" ht="14.5" thickBot="1">
      <c r="A10" s="1242" t="s">
        <v>6</v>
      </c>
      <c r="B10" s="1248"/>
      <c r="C10" s="1248"/>
      <c r="D10" s="1248"/>
      <c r="E10" s="1248"/>
      <c r="F10" s="1248"/>
      <c r="G10" s="1248"/>
      <c r="H10" s="1248"/>
      <c r="I10" s="1248"/>
      <c r="J10" s="1248">
        <v>335733.70005185972</v>
      </c>
      <c r="K10" s="1248">
        <v>30265.101706831054</v>
      </c>
      <c r="N10" s="834"/>
    </row>
    <row r="11" spans="1:14" s="4" customFormat="1" ht="14">
      <c r="A11" s="1244"/>
      <c r="B11" s="1245"/>
      <c r="C11" s="1245"/>
      <c r="D11" s="1245"/>
      <c r="E11" s="1245"/>
      <c r="F11" s="1245"/>
      <c r="G11" s="1245"/>
      <c r="H11" s="1245"/>
      <c r="I11" s="1245"/>
      <c r="J11" s="1245"/>
      <c r="K11" s="1245"/>
      <c r="N11" s="822"/>
    </row>
    <row r="12" spans="1:14" s="4" customFormat="1" ht="14.5" thickBot="1">
      <c r="A12" s="1242" t="s">
        <v>1183</v>
      </c>
      <c r="B12" s="1243"/>
      <c r="C12" s="1243"/>
      <c r="D12" s="1243"/>
      <c r="E12" s="1243"/>
      <c r="F12" s="1243"/>
      <c r="G12" s="1243"/>
      <c r="H12" s="1243"/>
      <c r="I12" s="1243"/>
      <c r="J12" s="1243"/>
      <c r="K12" s="1243"/>
      <c r="N12" s="822"/>
    </row>
    <row r="13" spans="1:14" s="4" customFormat="1" ht="14">
      <c r="A13" s="1244" t="s">
        <v>1172</v>
      </c>
      <c r="B13" s="1245"/>
      <c r="C13" s="1245"/>
      <c r="D13" s="1245"/>
      <c r="E13" s="1245"/>
      <c r="F13" s="1245"/>
      <c r="G13" s="1245"/>
      <c r="H13" s="1245"/>
      <c r="I13" s="1245"/>
      <c r="J13" s="1245">
        <v>301971.17032713606</v>
      </c>
      <c r="K13" s="1245">
        <v>1143.783909089203</v>
      </c>
      <c r="N13" s="822"/>
    </row>
    <row r="14" spans="1:14" s="4" customFormat="1" ht="14">
      <c r="A14" s="1244" t="s">
        <v>1173</v>
      </c>
      <c r="B14" s="1245"/>
      <c r="C14" s="1245"/>
      <c r="D14" s="1245"/>
      <c r="E14" s="1245"/>
      <c r="F14" s="1245"/>
      <c r="G14" s="1245"/>
      <c r="H14" s="1245"/>
      <c r="I14" s="1245"/>
      <c r="J14" s="1245">
        <v>8795.0442514999268</v>
      </c>
      <c r="K14" s="1245">
        <v>2089.1881500199729</v>
      </c>
      <c r="N14" s="825"/>
    </row>
    <row r="15" spans="1:14" s="4" customFormat="1" ht="14">
      <c r="A15" s="1246" t="s">
        <v>1174</v>
      </c>
      <c r="B15" s="1247"/>
      <c r="C15" s="1247"/>
      <c r="D15" s="1247"/>
      <c r="E15" s="1247"/>
      <c r="F15" s="1247"/>
      <c r="G15" s="1247"/>
      <c r="H15" s="1247"/>
      <c r="I15" s="1247"/>
      <c r="J15" s="1247">
        <v>28938.480553989666</v>
      </c>
      <c r="K15" s="1247">
        <v>22977.26270047043</v>
      </c>
      <c r="N15" s="822"/>
    </row>
    <row r="16" spans="1:14" s="4" customFormat="1" ht="14.5" thickBot="1">
      <c r="A16" s="1242" t="s">
        <v>6</v>
      </c>
      <c r="B16" s="1248"/>
      <c r="C16" s="1248"/>
      <c r="D16" s="1248"/>
      <c r="E16" s="1248"/>
      <c r="F16" s="1248"/>
      <c r="G16" s="1248"/>
      <c r="H16" s="1248"/>
      <c r="I16" s="1248"/>
      <c r="J16" s="1248">
        <v>339704.6951326257</v>
      </c>
      <c r="K16" s="1248">
        <v>26210.234759579605</v>
      </c>
      <c r="N16" s="822"/>
    </row>
    <row r="17" spans="1:14" s="4" customFormat="1" ht="14">
      <c r="A17" s="1244"/>
      <c r="B17" s="1245"/>
      <c r="C17" s="1245"/>
      <c r="D17" s="1245"/>
      <c r="E17" s="1245"/>
      <c r="F17" s="1245"/>
      <c r="G17" s="1245"/>
      <c r="H17" s="1245"/>
      <c r="I17" s="1245"/>
      <c r="J17" s="1245"/>
      <c r="K17" s="1245"/>
      <c r="N17" s="822"/>
    </row>
    <row r="18" spans="1:14" s="4" customFormat="1" ht="14.5" thickBot="1">
      <c r="A18" s="1250" t="s">
        <v>1184</v>
      </c>
      <c r="B18" s="1243"/>
      <c r="C18" s="1243"/>
      <c r="D18" s="1243"/>
      <c r="E18" s="1243"/>
      <c r="F18" s="1243"/>
      <c r="G18" s="1243"/>
      <c r="H18" s="1243"/>
      <c r="I18" s="1243"/>
      <c r="J18" s="1243"/>
      <c r="K18" s="1243"/>
      <c r="N18" s="822"/>
    </row>
    <row r="19" spans="1:14" s="4" customFormat="1" ht="14">
      <c r="A19" s="1244" t="s">
        <v>1172</v>
      </c>
      <c r="B19" s="1245"/>
      <c r="C19" s="1245"/>
      <c r="D19" s="1245"/>
      <c r="E19" s="1245"/>
      <c r="F19" s="1245"/>
      <c r="G19" s="1245"/>
      <c r="H19" s="1245"/>
      <c r="I19" s="1245"/>
      <c r="J19" s="1245">
        <v>329000.97173026891</v>
      </c>
      <c r="K19" s="1245">
        <v>2394.6452431300186</v>
      </c>
      <c r="N19" s="826"/>
    </row>
    <row r="20" spans="1:14" s="4" customFormat="1" ht="14">
      <c r="A20" s="1244" t="s">
        <v>1173</v>
      </c>
      <c r="B20" s="1245"/>
      <c r="C20" s="1245"/>
      <c r="D20" s="1245"/>
      <c r="E20" s="1245"/>
      <c r="F20" s="1245"/>
      <c r="G20" s="1245"/>
      <c r="H20" s="1245"/>
      <c r="I20" s="1245"/>
      <c r="J20" s="1245">
        <v>16631.900542789921</v>
      </c>
      <c r="K20" s="1245">
        <v>4131.953037560027</v>
      </c>
      <c r="N20" s="825"/>
    </row>
    <row r="21" spans="1:14" s="4" customFormat="1" ht="14">
      <c r="A21" s="1246" t="s">
        <v>1174</v>
      </c>
      <c r="B21" s="1247"/>
      <c r="C21" s="1247"/>
      <c r="D21" s="1247"/>
      <c r="E21" s="1247"/>
      <c r="F21" s="1247"/>
      <c r="G21" s="1247"/>
      <c r="H21" s="1247"/>
      <c r="I21" s="1247"/>
      <c r="J21" s="1247">
        <v>19883.603461869934</v>
      </c>
      <c r="K21" s="1247">
        <v>13907.270220310258</v>
      </c>
      <c r="N21" s="822"/>
    </row>
    <row r="22" spans="1:14" s="4" customFormat="1" ht="14.5" thickBot="1">
      <c r="A22" s="1250" t="s">
        <v>6</v>
      </c>
      <c r="B22" s="1251"/>
      <c r="C22" s="1251"/>
      <c r="D22" s="1251"/>
      <c r="E22" s="1251"/>
      <c r="F22" s="1251"/>
      <c r="G22" s="1251"/>
      <c r="H22" s="1251"/>
      <c r="I22" s="1251"/>
      <c r="J22" s="1251">
        <v>365516.4757349288</v>
      </c>
      <c r="K22" s="1251">
        <v>20433.868501000306</v>
      </c>
      <c r="N22" s="822"/>
    </row>
    <row r="23" spans="1:14" s="4" customFormat="1" ht="14">
      <c r="A23" s="1244"/>
      <c r="B23" s="1245"/>
      <c r="C23" s="1245"/>
      <c r="D23" s="1245"/>
      <c r="E23" s="1245"/>
      <c r="F23" s="1245"/>
      <c r="G23" s="1245"/>
      <c r="H23" s="1245"/>
      <c r="I23" s="1245"/>
      <c r="J23" s="1245"/>
      <c r="K23" s="1245"/>
      <c r="N23" s="822"/>
    </row>
    <row r="24" spans="1:14" s="4" customFormat="1" ht="14.5" thickBot="1">
      <c r="A24" s="1250" t="s">
        <v>1185</v>
      </c>
      <c r="B24" s="1243"/>
      <c r="C24" s="1243"/>
      <c r="D24" s="1243"/>
      <c r="E24" s="1243"/>
      <c r="F24" s="1243"/>
      <c r="G24" s="1243"/>
      <c r="H24" s="1243"/>
      <c r="I24" s="1243"/>
      <c r="J24" s="1243"/>
      <c r="K24" s="1243"/>
      <c r="N24" s="822"/>
    </row>
    <row r="25" spans="1:14" s="4" customFormat="1" ht="14">
      <c r="A25" s="1244" t="s">
        <v>1172</v>
      </c>
      <c r="B25" s="1245"/>
      <c r="C25" s="1245"/>
      <c r="D25" s="1245"/>
      <c r="E25" s="1245"/>
      <c r="F25" s="1245"/>
      <c r="G25" s="1245"/>
      <c r="H25" s="1245"/>
      <c r="I25" s="1245"/>
      <c r="J25" s="1245">
        <v>916176.46402497857</v>
      </c>
      <c r="K25" s="1245">
        <v>6338.8188047818139</v>
      </c>
      <c r="N25" s="825"/>
    </row>
    <row r="26" spans="1:14" s="4" customFormat="1" ht="14">
      <c r="A26" s="1244" t="s">
        <v>1173</v>
      </c>
      <c r="B26" s="1245"/>
      <c r="C26" s="1245"/>
      <c r="D26" s="1245"/>
      <c r="E26" s="1245"/>
      <c r="F26" s="1245"/>
      <c r="G26" s="1245"/>
      <c r="H26" s="1245"/>
      <c r="I26" s="1245"/>
      <c r="J26" s="1245">
        <v>40754.662382359616</v>
      </c>
      <c r="K26" s="1245">
        <v>9589.1606198394056</v>
      </c>
      <c r="N26" s="825"/>
    </row>
    <row r="27" spans="1:14" s="4" customFormat="1" ht="14">
      <c r="A27" s="1246" t="s">
        <v>1174</v>
      </c>
      <c r="B27" s="1247"/>
      <c r="C27" s="1247"/>
      <c r="D27" s="1247"/>
      <c r="E27" s="1247"/>
      <c r="F27" s="1247"/>
      <c r="G27" s="1247"/>
      <c r="H27" s="1247"/>
      <c r="I27" s="1247"/>
      <c r="J27" s="1247">
        <v>84023.744512076126</v>
      </c>
      <c r="K27" s="1247">
        <v>60981.225542789747</v>
      </c>
      <c r="N27" s="822"/>
    </row>
    <row r="28" spans="1:14" s="4" customFormat="1" ht="14.5" thickBot="1">
      <c r="A28" s="1250" t="s">
        <v>6</v>
      </c>
      <c r="B28" s="1251"/>
      <c r="C28" s="1251"/>
      <c r="D28" s="1251"/>
      <c r="E28" s="1251"/>
      <c r="F28" s="1251"/>
      <c r="G28" s="1251"/>
      <c r="H28" s="1251"/>
      <c r="I28" s="1251"/>
      <c r="J28" s="1251">
        <v>1040954.8709194143</v>
      </c>
      <c r="K28" s="1251">
        <v>76909.204967410958</v>
      </c>
      <c r="N28" s="822"/>
    </row>
    <row r="29" spans="1:14" s="4" customFormat="1" ht="14">
      <c r="A29" s="1244"/>
      <c r="B29" s="1245"/>
      <c r="C29" s="1245"/>
      <c r="D29" s="1245"/>
      <c r="E29" s="1245"/>
      <c r="F29" s="1245"/>
      <c r="G29" s="1245"/>
      <c r="H29" s="1245"/>
      <c r="I29" s="1245"/>
      <c r="J29" s="1245"/>
      <c r="K29" s="1245"/>
      <c r="N29" s="822"/>
    </row>
    <row r="30" spans="1:14" s="4" customFormat="1" ht="14.5" thickBot="1">
      <c r="A30" s="1250" t="s">
        <v>1175</v>
      </c>
      <c r="B30" s="1243"/>
      <c r="C30" s="1243"/>
      <c r="D30" s="1243"/>
      <c r="E30" s="1243"/>
      <c r="F30" s="1243"/>
      <c r="G30" s="1243"/>
      <c r="H30" s="1243"/>
      <c r="I30" s="1243"/>
      <c r="J30" s="1243"/>
      <c r="K30" s="1243"/>
      <c r="N30" s="822"/>
    </row>
    <row r="31" spans="1:14" s="4" customFormat="1" ht="14">
      <c r="A31" s="1244" t="s">
        <v>1172</v>
      </c>
      <c r="B31" s="1245"/>
      <c r="C31" s="1245"/>
      <c r="D31" s="1245"/>
      <c r="E31" s="1245"/>
      <c r="F31" s="1245"/>
      <c r="G31" s="1245"/>
      <c r="H31" s="1245"/>
      <c r="I31" s="1245"/>
      <c r="J31" s="1245">
        <v>59883.299487400109</v>
      </c>
      <c r="K31" s="1245">
        <v>218.98967100282042</v>
      </c>
      <c r="N31" s="825"/>
    </row>
    <row r="32" spans="1:14" s="4" customFormat="1" ht="14">
      <c r="A32" s="1244" t="s">
        <v>1173</v>
      </c>
      <c r="B32" s="1245"/>
      <c r="C32" s="1245"/>
      <c r="D32" s="1245"/>
      <c r="E32" s="1245"/>
      <c r="F32" s="1245"/>
      <c r="G32" s="1245"/>
      <c r="H32" s="1245"/>
      <c r="I32" s="1245"/>
      <c r="J32" s="1245">
        <v>579.4807570109632</v>
      </c>
      <c r="K32" s="1245">
        <v>38.794628953742077</v>
      </c>
      <c r="N32" s="825"/>
    </row>
    <row r="33" spans="1:14" s="4" customFormat="1" ht="14">
      <c r="A33" s="1246" t="s">
        <v>1174</v>
      </c>
      <c r="B33" s="1247"/>
      <c r="C33" s="1247"/>
      <c r="D33" s="1247"/>
      <c r="E33" s="1247"/>
      <c r="F33" s="1247"/>
      <c r="G33" s="1247"/>
      <c r="H33" s="1247"/>
      <c r="I33" s="1247"/>
      <c r="J33" s="1247">
        <v>2116.7154353289511</v>
      </c>
      <c r="K33" s="1247">
        <v>1568.3135343534375</v>
      </c>
      <c r="N33" s="822"/>
    </row>
    <row r="34" spans="1:14" s="4" customFormat="1" ht="14.5" thickBot="1">
      <c r="A34" s="1250" t="s">
        <v>6</v>
      </c>
      <c r="B34" s="1251"/>
      <c r="C34" s="1251"/>
      <c r="D34" s="1251"/>
      <c r="E34" s="1251"/>
      <c r="F34" s="1251"/>
      <c r="G34" s="1251"/>
      <c r="H34" s="1251"/>
      <c r="I34" s="1251"/>
      <c r="J34" s="1251">
        <v>62579.495679740023</v>
      </c>
      <c r="K34" s="1251">
        <v>1826.0978343100001</v>
      </c>
      <c r="N34" s="822"/>
    </row>
    <row r="35" spans="1:14" s="4" customFormat="1" ht="14">
      <c r="A35" s="1244"/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N35" s="822"/>
    </row>
    <row r="36" spans="1:14" s="4" customFormat="1" ht="14.5" thickBot="1">
      <c r="A36" s="1250" t="s">
        <v>14</v>
      </c>
      <c r="B36" s="1243"/>
      <c r="C36" s="1243"/>
      <c r="D36" s="1243"/>
      <c r="E36" s="1243"/>
      <c r="F36" s="1243"/>
      <c r="G36" s="1243"/>
      <c r="H36" s="1243"/>
      <c r="I36" s="1243"/>
      <c r="J36" s="1243"/>
      <c r="K36" s="1243"/>
      <c r="N36" s="822"/>
    </row>
    <row r="37" spans="1:14" s="4" customFormat="1" ht="14">
      <c r="A37" s="1244" t="s">
        <v>1172</v>
      </c>
      <c r="B37" s="1245"/>
      <c r="C37" s="1245"/>
      <c r="D37" s="1245"/>
      <c r="E37" s="1245"/>
      <c r="F37" s="1245"/>
      <c r="G37" s="1245"/>
      <c r="H37" s="1245"/>
      <c r="I37" s="1245"/>
      <c r="J37" s="1245">
        <v>976059.76351237867</v>
      </c>
      <c r="K37" s="1245">
        <v>6557.8084757846336</v>
      </c>
      <c r="N37" s="825"/>
    </row>
    <row r="38" spans="1:14" s="4" customFormat="1" ht="14">
      <c r="A38" s="1244" t="s">
        <v>1173</v>
      </c>
      <c r="B38" s="1245"/>
      <c r="C38" s="1245"/>
      <c r="D38" s="1245"/>
      <c r="E38" s="1245"/>
      <c r="F38" s="1245"/>
      <c r="G38" s="1245"/>
      <c r="H38" s="1245"/>
      <c r="I38" s="1245"/>
      <c r="J38" s="1245">
        <v>41334.143139370586</v>
      </c>
      <c r="K38" s="1245">
        <v>9627.9552487931487</v>
      </c>
      <c r="N38" s="825"/>
    </row>
    <row r="39" spans="1:14" s="4" customFormat="1" ht="14">
      <c r="A39" s="1246" t="s">
        <v>1174</v>
      </c>
      <c r="B39" s="1247"/>
      <c r="C39" s="1247"/>
      <c r="D39" s="1247"/>
      <c r="E39" s="1247"/>
      <c r="F39" s="1247"/>
      <c r="G39" s="1247"/>
      <c r="H39" s="1247"/>
      <c r="I39" s="1247"/>
      <c r="J39" s="1247">
        <v>86140.459947405077</v>
      </c>
      <c r="K39" s="1247">
        <v>62549.539077143185</v>
      </c>
      <c r="N39" s="822"/>
    </row>
    <row r="40" spans="1:14" s="4" customFormat="1" ht="14.5" thickBot="1">
      <c r="A40" s="1250" t="s">
        <v>6</v>
      </c>
      <c r="B40" s="1251"/>
      <c r="C40" s="1251"/>
      <c r="D40" s="1251"/>
      <c r="E40" s="1251"/>
      <c r="F40" s="1251"/>
      <c r="G40" s="1251"/>
      <c r="H40" s="1251"/>
      <c r="I40" s="1251"/>
      <c r="J40" s="1251">
        <v>1103534.3665991542</v>
      </c>
      <c r="K40" s="1251">
        <v>78735.302801720973</v>
      </c>
      <c r="N40" s="822"/>
    </row>
    <row r="41" spans="1:14" s="4" customFormat="1" ht="14">
      <c r="A41" s="1244"/>
      <c r="B41" s="1245"/>
      <c r="C41" s="1245"/>
      <c r="D41" s="1245"/>
      <c r="E41" s="1245"/>
      <c r="F41" s="1245"/>
      <c r="G41" s="1245"/>
      <c r="H41" s="1245"/>
      <c r="I41" s="1245"/>
      <c r="J41" s="1245"/>
      <c r="K41" s="1245"/>
      <c r="N41" s="822"/>
    </row>
    <row r="42" spans="1:14" s="4" customFormat="1" ht="14.5" thickBot="1">
      <c r="A42" s="1250" t="s">
        <v>1176</v>
      </c>
      <c r="B42" s="1243"/>
      <c r="C42" s="1243"/>
      <c r="D42" s="1243"/>
      <c r="E42" s="1243"/>
      <c r="F42" s="1243"/>
      <c r="G42" s="1243"/>
      <c r="H42" s="1243"/>
      <c r="I42" s="1243"/>
      <c r="J42" s="1243"/>
      <c r="K42" s="1243"/>
      <c r="N42" s="822"/>
    </row>
    <row r="43" spans="1:14" s="4" customFormat="1" ht="14">
      <c r="A43" s="1249" t="s">
        <v>1177</v>
      </c>
      <c r="B43" s="1245"/>
      <c r="C43" s="1245"/>
      <c r="D43" s="1245"/>
      <c r="E43" s="1245"/>
      <c r="F43" s="1245"/>
      <c r="G43" s="1245"/>
      <c r="H43" s="1245"/>
      <c r="I43" s="1245"/>
      <c r="J43" s="1245">
        <v>1103534.3665991542</v>
      </c>
      <c r="K43" s="1245">
        <v>78735.302801720973</v>
      </c>
      <c r="N43" s="825"/>
    </row>
    <row r="44" spans="1:14" s="4" customFormat="1" ht="14">
      <c r="A44" s="1249" t="s">
        <v>1178</v>
      </c>
      <c r="B44" s="1245"/>
      <c r="C44" s="1245"/>
      <c r="D44" s="1245"/>
      <c r="E44" s="1245"/>
      <c r="F44" s="1245"/>
      <c r="G44" s="1245"/>
      <c r="H44" s="1245"/>
      <c r="I44" s="1245"/>
      <c r="J44" s="1245">
        <v>173935.06335629174</v>
      </c>
      <c r="K44" s="1245">
        <v>5880.6703361200007</v>
      </c>
      <c r="N44" s="825"/>
    </row>
    <row r="45" spans="1:14" s="4" customFormat="1" ht="14">
      <c r="A45" s="1244" t="s">
        <v>1179</v>
      </c>
      <c r="B45" s="1245"/>
      <c r="C45" s="1245"/>
      <c r="D45" s="1245"/>
      <c r="E45" s="1245"/>
      <c r="F45" s="1245"/>
      <c r="G45" s="1245"/>
      <c r="H45" s="1245"/>
      <c r="I45" s="1245"/>
      <c r="J45" s="1245">
        <v>1277469.4299554462</v>
      </c>
      <c r="K45" s="1245">
        <v>84615.973137840978</v>
      </c>
      <c r="N45" s="822"/>
    </row>
    <row r="46" spans="1:14" s="4" customFormat="1" ht="14">
      <c r="A46" s="1246" t="s">
        <v>1180</v>
      </c>
      <c r="B46" s="1247"/>
      <c r="C46" s="1247"/>
      <c r="D46" s="1247"/>
      <c r="E46" s="1247"/>
      <c r="F46" s="1247"/>
      <c r="G46" s="1247"/>
      <c r="H46" s="1247"/>
      <c r="I46" s="1247"/>
      <c r="J46" s="1247">
        <v>839136.9368227293</v>
      </c>
      <c r="K46" s="1247">
        <v>98.54251442993629</v>
      </c>
      <c r="N46" s="822"/>
    </row>
    <row r="47" spans="1:14" s="78" customFormat="1" ht="14.5" thickBot="1">
      <c r="A47" s="1250" t="s">
        <v>1181</v>
      </c>
      <c r="B47" s="1251"/>
      <c r="C47" s="1251"/>
      <c r="D47" s="1251"/>
      <c r="E47" s="1251"/>
      <c r="F47" s="1251"/>
      <c r="G47" s="1251"/>
      <c r="H47" s="1251"/>
      <c r="I47" s="1251"/>
      <c r="J47" s="1251">
        <v>2116606.3667781753</v>
      </c>
      <c r="K47" s="1251">
        <v>84714.5156522709</v>
      </c>
      <c r="N47" s="834"/>
    </row>
    <row r="48" spans="1:14" s="4" customFormat="1" ht="14">
      <c r="A48" s="830"/>
      <c r="B48" s="832"/>
      <c r="C48" s="832"/>
      <c r="D48" s="109"/>
      <c r="E48" s="109"/>
      <c r="F48" s="109"/>
      <c r="G48" s="109"/>
      <c r="H48" s="830"/>
      <c r="I48" s="833"/>
      <c r="J48" s="9"/>
      <c r="K48" s="9"/>
      <c r="N48" s="822"/>
    </row>
    <row r="49" spans="1:14" s="4" customFormat="1" ht="14">
      <c r="A49" s="830"/>
      <c r="B49" s="832"/>
      <c r="C49" s="832"/>
      <c r="D49" s="109"/>
      <c r="E49" s="109"/>
      <c r="F49" s="109"/>
      <c r="G49" s="109"/>
      <c r="H49" s="830"/>
      <c r="I49" s="833"/>
      <c r="J49" s="9"/>
      <c r="K49" s="9"/>
      <c r="N49" s="822"/>
    </row>
    <row r="50" spans="1:14" s="4" customFormat="1" ht="14">
      <c r="A50" s="831"/>
      <c r="B50" s="824"/>
      <c r="C50" s="824"/>
      <c r="D50" s="109"/>
      <c r="E50" s="109"/>
      <c r="F50" s="109"/>
      <c r="G50" s="109"/>
      <c r="H50" s="831"/>
      <c r="I50" s="833"/>
      <c r="J50" s="9"/>
      <c r="K50" s="9"/>
    </row>
    <row r="51" spans="1:14" s="4" customFormat="1" ht="14">
      <c r="A51" s="827"/>
      <c r="B51" s="828"/>
      <c r="C51" s="828"/>
      <c r="D51" s="109"/>
      <c r="E51" s="109"/>
      <c r="F51" s="109"/>
      <c r="G51" s="109"/>
      <c r="H51" s="827"/>
      <c r="I51" s="833"/>
      <c r="J51" s="9"/>
      <c r="K51" s="9"/>
    </row>
    <row r="52" spans="1:14" s="4" customFormat="1" ht="14">
      <c r="A52" s="829"/>
      <c r="B52" s="825"/>
      <c r="C52" s="825"/>
      <c r="D52" s="109"/>
      <c r="E52" s="109"/>
      <c r="F52" s="109"/>
      <c r="G52" s="109"/>
      <c r="H52" s="829"/>
      <c r="I52" s="833"/>
      <c r="J52" s="9"/>
      <c r="K52" s="9"/>
    </row>
  </sheetData>
  <sheetProtection sheet="1" objects="1" scenarios="1"/>
  <mergeCells count="5">
    <mergeCell ref="B3:C3"/>
    <mergeCell ref="D3:E3"/>
    <mergeCell ref="F3:G3"/>
    <mergeCell ref="H3:I3"/>
    <mergeCell ref="J3:K3"/>
  </mergeCells>
  <hyperlinks>
    <hyperlink ref="A4" location="Índice!A1" display="Índice!A1" xr:uid="{2D8720C6-A827-4891-9D58-1E8C116E7833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76D7-7378-4D2B-BAC0-5EAE984DCCAE}">
  <sheetPr codeName="Plan14">
    <tabColor theme="0"/>
  </sheetPr>
  <dimension ref="A1:AS89"/>
  <sheetViews>
    <sheetView showGridLines="0" showRowColHeaders="0" zoomScaleNormal="100" workbookViewId="0">
      <pane xSplit="1" ySplit="5" topLeftCell="S59" activePane="bottomRight" state="frozen"/>
      <selection pane="topRight" activeCell="B1" sqref="B1"/>
      <selection pane="bottomLeft" activeCell="A6" sqref="A6"/>
      <selection pane="bottomRight" activeCell="AH78" sqref="AH78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34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</row>
    <row r="2" spans="1:34" s="5" customFormat="1" ht="33" customHeight="1">
      <c r="A2" s="154" t="s">
        <v>1184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</row>
    <row r="3" spans="1:34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</row>
    <row r="4" spans="1:34" s="6" customFormat="1" ht="16.399999999999999" customHeight="1">
      <c r="A4" s="843" t="s">
        <v>531</v>
      </c>
      <c r="B4" s="1273">
        <v>42795</v>
      </c>
      <c r="C4" s="159" t="s">
        <v>969</v>
      </c>
      <c r="D4" s="159" t="s">
        <v>970</v>
      </c>
      <c r="E4" s="159" t="s">
        <v>971</v>
      </c>
      <c r="F4" s="159" t="s">
        <v>1256</v>
      </c>
      <c r="G4" s="159" t="s">
        <v>1257</v>
      </c>
      <c r="H4" s="159" t="s">
        <v>1258</v>
      </c>
      <c r="I4" s="159" t="s">
        <v>1259</v>
      </c>
      <c r="J4" s="159" t="s">
        <v>1016</v>
      </c>
      <c r="K4" s="159" t="s">
        <v>1017</v>
      </c>
      <c r="L4" s="159" t="s">
        <v>1018</v>
      </c>
      <c r="M4" s="159" t="s">
        <v>888</v>
      </c>
      <c r="N4" s="159" t="s">
        <v>910</v>
      </c>
      <c r="O4" s="159" t="s">
        <v>912</v>
      </c>
      <c r="P4" s="159" t="s">
        <v>914</v>
      </c>
      <c r="Q4" s="159" t="s">
        <v>1260</v>
      </c>
      <c r="R4" s="159" t="s">
        <v>1261</v>
      </c>
      <c r="S4" s="159" t="s">
        <v>1262</v>
      </c>
      <c r="T4" s="159" t="s">
        <v>1263</v>
      </c>
      <c r="U4" s="159" t="s">
        <v>1264</v>
      </c>
      <c r="V4" s="159" t="s">
        <v>1265</v>
      </c>
      <c r="W4" s="159" t="s">
        <v>1266</v>
      </c>
      <c r="X4" s="159" t="s">
        <v>1267</v>
      </c>
      <c r="Y4" s="159" t="s">
        <v>1268</v>
      </c>
      <c r="Z4" s="159" t="s">
        <v>1075</v>
      </c>
      <c r="AA4" s="159" t="s">
        <v>1077</v>
      </c>
      <c r="AB4" s="159" t="s">
        <v>1079</v>
      </c>
      <c r="AC4" s="159" t="s">
        <v>1081</v>
      </c>
      <c r="AD4" s="159" t="s">
        <v>1141</v>
      </c>
      <c r="AE4" s="159" t="s">
        <v>1142</v>
      </c>
      <c r="AF4" s="159" t="s">
        <v>1143</v>
      </c>
      <c r="AG4" s="844" t="s">
        <v>1144</v>
      </c>
      <c r="AH4" s="844" t="s">
        <v>1244</v>
      </c>
    </row>
    <row r="5" spans="1:34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845"/>
      <c r="AH5" s="845"/>
    </row>
    <row r="6" spans="1:34" s="13" customFormat="1" ht="14">
      <c r="A6" s="870" t="s">
        <v>14</v>
      </c>
      <c r="B6" s="280">
        <v>179430.63602932999</v>
      </c>
      <c r="C6" s="280">
        <v>187664.55680762351</v>
      </c>
      <c r="D6" s="280">
        <v>180327.05465231108</v>
      </c>
      <c r="E6" s="280">
        <v>181380.86460518121</v>
      </c>
      <c r="F6" s="280">
        <v>184054.98369132052</v>
      </c>
      <c r="G6" s="280">
        <v>187940.56294665998</v>
      </c>
      <c r="H6" s="280">
        <v>187434.26679179003</v>
      </c>
      <c r="I6" s="280">
        <v>187192.5900644692</v>
      </c>
      <c r="J6" s="280">
        <v>184738.89748921001</v>
      </c>
      <c r="K6" s="280">
        <v>181205.50353617</v>
      </c>
      <c r="L6" s="280">
        <v>178693.63734460733</v>
      </c>
      <c r="M6" s="280">
        <v>179423.11211365822</v>
      </c>
      <c r="N6" s="280">
        <v>181888.18120156729</v>
      </c>
      <c r="O6" s="280">
        <v>182393.29379783015</v>
      </c>
      <c r="P6" s="280">
        <v>185166.48755309923</v>
      </c>
      <c r="Q6" s="280">
        <v>186208.38793316961</v>
      </c>
      <c r="R6" s="280">
        <v>192185.34058116135</v>
      </c>
      <c r="S6" s="280">
        <v>198106.13618714159</v>
      </c>
      <c r="T6" s="280">
        <v>214036.139823</v>
      </c>
      <c r="U6" s="280">
        <v>232429.05442399002</v>
      </c>
      <c r="V6" s="280">
        <v>238510.59384829242</v>
      </c>
      <c r="W6" s="280">
        <v>240862.00622673234</v>
      </c>
      <c r="X6" s="280">
        <v>264430.70375034213</v>
      </c>
      <c r="Y6" s="280">
        <v>286047.06935950124</v>
      </c>
      <c r="Z6" s="280">
        <v>297147.73980589985</v>
      </c>
      <c r="AA6" s="280">
        <v>291928.50622623012</v>
      </c>
      <c r="AB6" s="280">
        <v>309419.4295116</v>
      </c>
      <c r="AC6" s="280">
        <v>320262.37146130955</v>
      </c>
      <c r="AD6" s="280">
        <v>334880.7407562898</v>
      </c>
      <c r="AE6" s="280">
        <v>335448.48219880881</v>
      </c>
      <c r="AF6" s="280">
        <v>347109.26887680992</v>
      </c>
      <c r="AG6" s="846">
        <v>357513.34413049306</v>
      </c>
      <c r="AH6" s="846">
        <v>365516.47573494044</v>
      </c>
    </row>
    <row r="7" spans="1:34" s="4" customFormat="1" ht="14">
      <c r="A7" s="874" t="s">
        <v>211</v>
      </c>
      <c r="B7" s="280">
        <v>151555.77821192998</v>
      </c>
      <c r="C7" s="280">
        <v>157703.33249104352</v>
      </c>
      <c r="D7" s="280">
        <v>156111.7435626011</v>
      </c>
      <c r="E7" s="280">
        <v>159041.64921066121</v>
      </c>
      <c r="F7" s="280">
        <v>161230.77432312054</v>
      </c>
      <c r="G7" s="280">
        <v>165677.21701468001</v>
      </c>
      <c r="H7" s="280">
        <v>165970.88013363996</v>
      </c>
      <c r="I7" s="280">
        <v>167903.96774364921</v>
      </c>
      <c r="J7" s="280">
        <v>166351.04507311</v>
      </c>
      <c r="K7" s="280">
        <v>166763.52189117001</v>
      </c>
      <c r="L7" s="280">
        <v>164316.87896287732</v>
      </c>
      <c r="M7" s="280">
        <v>166201.22059123821</v>
      </c>
      <c r="N7" s="280">
        <v>169044.81860980723</v>
      </c>
      <c r="O7" s="280">
        <v>169976.19899275008</v>
      </c>
      <c r="P7" s="280">
        <v>172962.06347184925</v>
      </c>
      <c r="Q7" s="280">
        <v>177555.22369449961</v>
      </c>
      <c r="R7" s="280">
        <v>183226.04000987133</v>
      </c>
      <c r="S7" s="280">
        <v>193807.01674469159</v>
      </c>
      <c r="T7" s="280">
        <v>210793.047162</v>
      </c>
      <c r="U7" s="280">
        <v>230178.43527148</v>
      </c>
      <c r="V7" s="280">
        <v>236811.64828187242</v>
      </c>
      <c r="W7" s="280">
        <v>239732.05117231235</v>
      </c>
      <c r="X7" s="280">
        <v>263141.48067586211</v>
      </c>
      <c r="Y7" s="280">
        <v>281340.82968265127</v>
      </c>
      <c r="Z7" s="280">
        <v>291812.60236937983</v>
      </c>
      <c r="AA7" s="280">
        <v>285730.94464352011</v>
      </c>
      <c r="AB7" s="280">
        <v>303443.25980273</v>
      </c>
      <c r="AC7" s="280">
        <v>315577.68925293954</v>
      </c>
      <c r="AD7" s="280">
        <v>331245.9588554498</v>
      </c>
      <c r="AE7" s="280">
        <v>331977.30675949878</v>
      </c>
      <c r="AF7" s="280">
        <v>343790.80422763992</v>
      </c>
      <c r="AG7" s="846">
        <v>354807.17661144305</v>
      </c>
      <c r="AH7" s="846">
        <v>363075.63236645045</v>
      </c>
    </row>
    <row r="8" spans="1:34" s="4" customFormat="1" ht="14">
      <c r="A8" s="871" t="s">
        <v>293</v>
      </c>
      <c r="B8" s="281">
        <v>42290.830514460002</v>
      </c>
      <c r="C8" s="281">
        <v>42971.693015524063</v>
      </c>
      <c r="D8" s="281">
        <v>42675.955953861332</v>
      </c>
      <c r="E8" s="281">
        <v>43190.481609610477</v>
      </c>
      <c r="F8" s="281">
        <v>43343.432545040763</v>
      </c>
      <c r="G8" s="281">
        <v>43350.642083259998</v>
      </c>
      <c r="H8" s="281">
        <v>43341.193605619999</v>
      </c>
      <c r="I8" s="281">
        <v>44069.237167809384</v>
      </c>
      <c r="J8" s="281">
        <v>44074.740877129996</v>
      </c>
      <c r="K8" s="281">
        <v>43581.721286400003</v>
      </c>
      <c r="L8" s="281">
        <v>42884.962905866771</v>
      </c>
      <c r="M8" s="281">
        <v>44382.688526008722</v>
      </c>
      <c r="N8" s="281">
        <v>44319.856271337412</v>
      </c>
      <c r="O8" s="281">
        <v>44496.297887770532</v>
      </c>
      <c r="P8" s="281">
        <v>45252.249553729496</v>
      </c>
      <c r="Q8" s="281">
        <v>46210.652162640021</v>
      </c>
      <c r="R8" s="281">
        <v>46320.811172821384</v>
      </c>
      <c r="S8" s="281">
        <v>46456.811105261935</v>
      </c>
      <c r="T8" s="281">
        <v>48936.659675639996</v>
      </c>
      <c r="U8" s="281">
        <v>51476.374918050002</v>
      </c>
      <c r="V8" s="281">
        <v>51630.44561909209</v>
      </c>
      <c r="W8" s="281">
        <v>51671.362755002607</v>
      </c>
      <c r="X8" s="281">
        <v>55557.233281972753</v>
      </c>
      <c r="Y8" s="281">
        <v>57846.986528830246</v>
      </c>
      <c r="Z8" s="281">
        <v>58444.175725200403</v>
      </c>
      <c r="AA8" s="281">
        <v>57186.63512159032</v>
      </c>
      <c r="AB8" s="281">
        <v>59323.801032790005</v>
      </c>
      <c r="AC8" s="281">
        <v>60796.456712769621</v>
      </c>
      <c r="AD8" s="281">
        <v>61415.096276169817</v>
      </c>
      <c r="AE8" s="281">
        <v>62457.005777010541</v>
      </c>
      <c r="AF8" s="281">
        <v>64400.924183480092</v>
      </c>
      <c r="AG8" s="847">
        <v>66281.120200412523</v>
      </c>
      <c r="AH8" s="847">
        <v>67394.580330091048</v>
      </c>
    </row>
    <row r="9" spans="1:34" s="4" customFormat="1" ht="14">
      <c r="A9" s="871" t="s">
        <v>294</v>
      </c>
      <c r="B9" s="281">
        <v>24736.080243549997</v>
      </c>
      <c r="C9" s="281">
        <v>25224.6463124398</v>
      </c>
      <c r="D9" s="281">
        <v>24287.69914135008</v>
      </c>
      <c r="E9" s="281">
        <v>24369.38502770065</v>
      </c>
      <c r="F9" s="281">
        <v>24272.585130579675</v>
      </c>
      <c r="G9" s="281">
        <v>23986.915127960001</v>
      </c>
      <c r="H9" s="281">
        <v>23993.762341549998</v>
      </c>
      <c r="I9" s="281">
        <v>23386.787321890159</v>
      </c>
      <c r="J9" s="281">
        <v>22620.957597929999</v>
      </c>
      <c r="K9" s="281">
        <v>22877.453062930002</v>
      </c>
      <c r="L9" s="281">
        <v>22812.026531980617</v>
      </c>
      <c r="M9" s="281">
        <v>23265.409235039719</v>
      </c>
      <c r="N9" s="281">
        <v>22748.544496749793</v>
      </c>
      <c r="O9" s="281">
        <v>21144.582605030013</v>
      </c>
      <c r="P9" s="281">
        <v>21348.610344170032</v>
      </c>
      <c r="Q9" s="281">
        <v>20896.435466999981</v>
      </c>
      <c r="R9" s="281">
        <v>20989.204928959774</v>
      </c>
      <c r="S9" s="281">
        <v>19780.586675879862</v>
      </c>
      <c r="T9" s="281">
        <v>20173.21846158</v>
      </c>
      <c r="U9" s="281">
        <v>20649.18926942</v>
      </c>
      <c r="V9" s="281">
        <v>19616.958707439804</v>
      </c>
      <c r="W9" s="281">
        <v>18262.828365689958</v>
      </c>
      <c r="X9" s="281">
        <v>19260.17694448994</v>
      </c>
      <c r="Y9" s="281">
        <v>18788.458082489986</v>
      </c>
      <c r="Z9" s="281">
        <v>18093.943807309923</v>
      </c>
      <c r="AA9" s="281">
        <v>15714.230323390024</v>
      </c>
      <c r="AB9" s="281">
        <v>14949.749550850001</v>
      </c>
      <c r="AC9" s="281">
        <v>12937.174509040169</v>
      </c>
      <c r="AD9" s="281">
        <v>12068.444296330021</v>
      </c>
      <c r="AE9" s="281">
        <v>10410.008754590077</v>
      </c>
      <c r="AF9" s="281">
        <v>8702.0557358099413</v>
      </c>
      <c r="AG9" s="847">
        <v>7869.5768978599745</v>
      </c>
      <c r="AH9" s="847">
        <v>7658.610600610009</v>
      </c>
    </row>
    <row r="10" spans="1:34" s="4" customFormat="1" ht="14">
      <c r="A10" s="871" t="s">
        <v>295</v>
      </c>
      <c r="B10" s="281">
        <v>37777.850525809998</v>
      </c>
      <c r="C10" s="281">
        <v>40628.635670680276</v>
      </c>
      <c r="D10" s="281">
        <v>37383.89797094027</v>
      </c>
      <c r="E10" s="281">
        <v>36164.290400790087</v>
      </c>
      <c r="F10" s="281">
        <v>37239.356566480295</v>
      </c>
      <c r="G10" s="281">
        <v>38413.722912550002</v>
      </c>
      <c r="H10" s="281">
        <v>36732.001872640001</v>
      </c>
      <c r="I10" s="281">
        <v>37870.691741230097</v>
      </c>
      <c r="J10" s="281">
        <v>37685.943406660001</v>
      </c>
      <c r="K10" s="281">
        <v>38129.767365330001</v>
      </c>
      <c r="L10" s="281">
        <v>36141.966042220309</v>
      </c>
      <c r="M10" s="281">
        <v>37415.542007649914</v>
      </c>
      <c r="N10" s="281">
        <v>37489.914201950087</v>
      </c>
      <c r="O10" s="281">
        <v>39114.629665069806</v>
      </c>
      <c r="P10" s="281">
        <v>40151.007021670157</v>
      </c>
      <c r="Q10" s="281">
        <v>42516.029488429893</v>
      </c>
      <c r="R10" s="281">
        <v>45395.46791715992</v>
      </c>
      <c r="S10" s="281">
        <v>50506.334234420036</v>
      </c>
      <c r="T10" s="281">
        <v>55992.248869900002</v>
      </c>
      <c r="U10" s="281">
        <v>64019.172318059995</v>
      </c>
      <c r="V10" s="281">
        <v>67112.770007370549</v>
      </c>
      <c r="W10" s="281">
        <v>68618.788810130485</v>
      </c>
      <c r="X10" s="281">
        <v>86071.363364140285</v>
      </c>
      <c r="Y10" s="281">
        <v>93776.676986471022</v>
      </c>
      <c r="Z10" s="281">
        <v>97743.332158239413</v>
      </c>
      <c r="AA10" s="281">
        <v>89603.458678559924</v>
      </c>
      <c r="AB10" s="281">
        <v>102364.59581437999</v>
      </c>
      <c r="AC10" s="281">
        <v>108117.3859478596</v>
      </c>
      <c r="AD10" s="281">
        <v>116953.71681197977</v>
      </c>
      <c r="AE10" s="281">
        <v>113455.60044894999</v>
      </c>
      <c r="AF10" s="281">
        <v>121839.79924551935</v>
      </c>
      <c r="AG10" s="847">
        <v>128201.76967031018</v>
      </c>
      <c r="AH10" s="847">
        <v>132789.17751692957</v>
      </c>
    </row>
    <row r="11" spans="1:34" s="4" customFormat="1" ht="14">
      <c r="A11" s="871" t="s">
        <v>296</v>
      </c>
      <c r="B11" s="281">
        <v>8730.0583051100002</v>
      </c>
      <c r="C11" s="281">
        <v>8564.9800370400626</v>
      </c>
      <c r="D11" s="281">
        <v>8220.1942389700471</v>
      </c>
      <c r="E11" s="281">
        <v>7813.7021992299597</v>
      </c>
      <c r="F11" s="281">
        <v>7620.5471540300196</v>
      </c>
      <c r="G11" s="281">
        <v>7211.3077926200003</v>
      </c>
      <c r="H11" s="281">
        <v>6749.1335656399997</v>
      </c>
      <c r="I11" s="281">
        <v>6358.7033295598731</v>
      </c>
      <c r="J11" s="281">
        <v>6604.6451954599997</v>
      </c>
      <c r="K11" s="281">
        <v>6621.4028920100009</v>
      </c>
      <c r="L11" s="281">
        <v>6452.5922982999837</v>
      </c>
      <c r="M11" s="281">
        <v>6571.4631896499423</v>
      </c>
      <c r="N11" s="281">
        <v>6462.7256509499839</v>
      </c>
      <c r="O11" s="281">
        <v>6230.5780620099868</v>
      </c>
      <c r="P11" s="281">
        <v>5917.9958763200011</v>
      </c>
      <c r="Q11" s="281">
        <v>5989.1757809600012</v>
      </c>
      <c r="R11" s="281">
        <v>5821.9899830899931</v>
      </c>
      <c r="S11" s="281">
        <v>5526.123492079997</v>
      </c>
      <c r="T11" s="281">
        <v>5001.8276308800005</v>
      </c>
      <c r="U11" s="281">
        <v>4746.8279375900001</v>
      </c>
      <c r="V11" s="281">
        <v>4602.8159528599899</v>
      </c>
      <c r="W11" s="281">
        <v>4357.9705187099989</v>
      </c>
      <c r="X11" s="281">
        <v>3939.730639320006</v>
      </c>
      <c r="Y11" s="281">
        <v>3624.4036897100063</v>
      </c>
      <c r="Z11" s="281">
        <v>3699.7702632199957</v>
      </c>
      <c r="AA11" s="281">
        <v>3619.4323657000027</v>
      </c>
      <c r="AB11" s="281">
        <v>3713.6599567799994</v>
      </c>
      <c r="AC11" s="281">
        <v>4249.2475035900088</v>
      </c>
      <c r="AD11" s="281">
        <v>4627.9683664299955</v>
      </c>
      <c r="AE11" s="281">
        <v>4924.281535389995</v>
      </c>
      <c r="AF11" s="281">
        <v>4990.2105906600073</v>
      </c>
      <c r="AG11" s="847">
        <v>7093.7904946099961</v>
      </c>
      <c r="AH11" s="847">
        <v>8447.5075210200011</v>
      </c>
    </row>
    <row r="12" spans="1:34" s="4" customFormat="1" ht="14">
      <c r="A12" s="871" t="s">
        <v>297</v>
      </c>
      <c r="B12" s="281">
        <v>10741.61321249</v>
      </c>
      <c r="C12" s="281">
        <v>11481.378313149859</v>
      </c>
      <c r="D12" s="281">
        <v>12315.050580249834</v>
      </c>
      <c r="E12" s="281">
        <v>13676.398263680308</v>
      </c>
      <c r="F12" s="281">
        <v>14502.389850100049</v>
      </c>
      <c r="G12" s="281">
        <v>15968.798038359999</v>
      </c>
      <c r="H12" s="281">
        <v>16864.15713485</v>
      </c>
      <c r="I12" s="281">
        <v>17668.292407550074</v>
      </c>
      <c r="J12" s="281">
        <v>18365.005831909999</v>
      </c>
      <c r="K12" s="281">
        <v>18612.690454940002</v>
      </c>
      <c r="L12" s="281">
        <v>18910.673803109643</v>
      </c>
      <c r="M12" s="281">
        <v>19594.252876290131</v>
      </c>
      <c r="N12" s="281">
        <v>20365.786425310151</v>
      </c>
      <c r="O12" s="281">
        <v>20824.027323430062</v>
      </c>
      <c r="P12" s="281">
        <v>21202.472027669737</v>
      </c>
      <c r="Q12" s="281">
        <v>22102.774424840169</v>
      </c>
      <c r="R12" s="281">
        <v>22949.649547520337</v>
      </c>
      <c r="S12" s="281">
        <v>23815.153164370127</v>
      </c>
      <c r="T12" s="281">
        <v>24599.587626709999</v>
      </c>
      <c r="U12" s="281">
        <v>25359.998388760003</v>
      </c>
      <c r="V12" s="281">
        <v>26165.254778239858</v>
      </c>
      <c r="W12" s="281">
        <v>27411.597063469508</v>
      </c>
      <c r="X12" s="281">
        <v>27575.597463059563</v>
      </c>
      <c r="Y12" s="281">
        <v>28100.859807330122</v>
      </c>
      <c r="Z12" s="281">
        <v>28894.463956900083</v>
      </c>
      <c r="AA12" s="281">
        <v>29714.648840759943</v>
      </c>
      <c r="AB12" s="281">
        <v>30169.483936859997</v>
      </c>
      <c r="AC12" s="281">
        <v>30778.208715009907</v>
      </c>
      <c r="AD12" s="281">
        <v>31530.228716410318</v>
      </c>
      <c r="AE12" s="281">
        <v>32003.914879120115</v>
      </c>
      <c r="AF12" s="281">
        <v>32584.262130989679</v>
      </c>
      <c r="AG12" s="847">
        <v>34112.697636530058</v>
      </c>
      <c r="AH12" s="847">
        <v>34910.414070269966</v>
      </c>
    </row>
    <row r="13" spans="1:34" s="4" customFormat="1" ht="14">
      <c r="A13" s="871" t="s">
        <v>298</v>
      </c>
      <c r="B13" s="281">
        <v>9616.2165225400004</v>
      </c>
      <c r="C13" s="281">
        <v>10165.021694709778</v>
      </c>
      <c r="D13" s="281">
        <v>11009.332925909714</v>
      </c>
      <c r="E13" s="281">
        <v>11624.040580949859</v>
      </c>
      <c r="F13" s="281">
        <v>12204.90437710986</v>
      </c>
      <c r="G13" s="281">
        <v>13041.7948124</v>
      </c>
      <c r="H13" s="281">
        <v>13919.290433620001</v>
      </c>
      <c r="I13" s="281">
        <v>15108.495039239862</v>
      </c>
      <c r="J13" s="281">
        <v>15004.599815010002</v>
      </c>
      <c r="K13" s="281">
        <v>15547.16973838</v>
      </c>
      <c r="L13" s="281">
        <v>16289.23517953004</v>
      </c>
      <c r="M13" s="281">
        <v>17409.060026319865</v>
      </c>
      <c r="N13" s="281">
        <v>18584.018106129908</v>
      </c>
      <c r="O13" s="281">
        <v>19682.485941869774</v>
      </c>
      <c r="P13" s="281">
        <v>20988.635966739861</v>
      </c>
      <c r="Q13" s="281">
        <v>23574.427795399704</v>
      </c>
      <c r="R13" s="281">
        <v>25839.761138630056</v>
      </c>
      <c r="S13" s="281">
        <v>28176.698220429713</v>
      </c>
      <c r="T13" s="281">
        <v>32165.027662410001</v>
      </c>
      <c r="U13" s="281">
        <v>39255.358943000007</v>
      </c>
      <c r="V13" s="281">
        <v>43585.392352830182</v>
      </c>
      <c r="W13" s="281">
        <v>45654.552325849814</v>
      </c>
      <c r="X13" s="281">
        <v>51242.185202899534</v>
      </c>
      <c r="Y13" s="281">
        <v>60670.98314711979</v>
      </c>
      <c r="Z13" s="281">
        <v>65276.807918489954</v>
      </c>
      <c r="AA13" s="281">
        <v>67034.326845569842</v>
      </c>
      <c r="AB13" s="281">
        <v>70250.431843109996</v>
      </c>
      <c r="AC13" s="281">
        <v>74873.026111290208</v>
      </c>
      <c r="AD13" s="281">
        <v>77812.343325979891</v>
      </c>
      <c r="AE13" s="281">
        <v>79486.787114118051</v>
      </c>
      <c r="AF13" s="281">
        <v>81876.102258040788</v>
      </c>
      <c r="AG13" s="847">
        <v>84384.428005690308</v>
      </c>
      <c r="AH13" s="847">
        <v>87219.748408359839</v>
      </c>
    </row>
    <row r="14" spans="1:34" s="4" customFormat="1" ht="14">
      <c r="A14" s="871" t="s">
        <v>893</v>
      </c>
      <c r="B14" s="281">
        <v>9195.762816299999</v>
      </c>
      <c r="C14" s="281">
        <v>9059.8347042497026</v>
      </c>
      <c r="D14" s="281">
        <v>8967.5680138598036</v>
      </c>
      <c r="E14" s="281">
        <v>8783.6890265598631</v>
      </c>
      <c r="F14" s="281">
        <v>8787.1193259298325</v>
      </c>
      <c r="G14" s="281">
        <v>8718.1640523099995</v>
      </c>
      <c r="H14" s="281">
        <v>8802.2034861899992</v>
      </c>
      <c r="I14" s="281">
        <v>8782.3104096398019</v>
      </c>
      <c r="J14" s="281">
        <v>8595.8021675599994</v>
      </c>
      <c r="K14" s="281">
        <v>8295.0851480100009</v>
      </c>
      <c r="L14" s="281">
        <v>8449.2879275599535</v>
      </c>
      <c r="M14" s="281">
        <v>8449.2521614799225</v>
      </c>
      <c r="N14" s="281">
        <v>8241.0009304899286</v>
      </c>
      <c r="O14" s="281">
        <v>7629.7104934699464</v>
      </c>
      <c r="P14" s="281">
        <v>7926.2586353099414</v>
      </c>
      <c r="Q14" s="281">
        <v>7950.9618190598558</v>
      </c>
      <c r="R14" s="281">
        <v>7674.9187739898944</v>
      </c>
      <c r="S14" s="281">
        <v>7282.7826540699143</v>
      </c>
      <c r="T14" s="281">
        <v>6884.2000545500005</v>
      </c>
      <c r="U14" s="281">
        <v>6354.8242594899993</v>
      </c>
      <c r="V14" s="281">
        <v>6151.8331617299546</v>
      </c>
      <c r="W14" s="281">
        <v>5887.2282959899912</v>
      </c>
      <c r="X14" s="281">
        <v>5447.165604780007</v>
      </c>
      <c r="Y14" s="281">
        <v>5031.2915756499806</v>
      </c>
      <c r="Z14" s="281">
        <v>4898.4305290899929</v>
      </c>
      <c r="AA14" s="281">
        <v>4789.4102722599991</v>
      </c>
      <c r="AB14" s="281">
        <v>4467.5744295299992</v>
      </c>
      <c r="AC14" s="281">
        <v>4099.1886495499957</v>
      </c>
      <c r="AD14" s="281">
        <v>3982.8655432300043</v>
      </c>
      <c r="AE14" s="281">
        <v>3794.5838457799991</v>
      </c>
      <c r="AF14" s="281">
        <v>3412.1077039700008</v>
      </c>
      <c r="AG14" s="847">
        <v>3115.3084331300038</v>
      </c>
      <c r="AH14" s="847">
        <v>3017.8367066400001</v>
      </c>
    </row>
    <row r="15" spans="1:34" s="4" customFormat="1" ht="14">
      <c r="A15" s="871" t="s">
        <v>299</v>
      </c>
      <c r="B15" s="281">
        <v>5552.3828371100008</v>
      </c>
      <c r="C15" s="281">
        <v>6797.4111249000125</v>
      </c>
      <c r="D15" s="281">
        <v>8487.3722418800062</v>
      </c>
      <c r="E15" s="281">
        <v>10762.220594480003</v>
      </c>
      <c r="F15" s="281">
        <v>10542.784237190008</v>
      </c>
      <c r="G15" s="281">
        <v>12192.36766408</v>
      </c>
      <c r="H15" s="281">
        <v>12528.426553040001</v>
      </c>
      <c r="I15" s="281">
        <v>11266.055906849984</v>
      </c>
      <c r="J15" s="281">
        <v>10229.705255320001</v>
      </c>
      <c r="K15" s="281">
        <v>9601.4229137399998</v>
      </c>
      <c r="L15" s="281">
        <v>8948.2261655799994</v>
      </c>
      <c r="M15" s="281">
        <v>5627.0211336999892</v>
      </c>
      <c r="N15" s="281">
        <v>5469.9685004200055</v>
      </c>
      <c r="O15" s="281">
        <v>5131.7172788699854</v>
      </c>
      <c r="P15" s="281">
        <v>4855.4712983999998</v>
      </c>
      <c r="Q15" s="281">
        <v>3351.2496863100014</v>
      </c>
      <c r="R15" s="281">
        <v>3412.1586194400043</v>
      </c>
      <c r="S15" s="281">
        <v>7132.3327045000005</v>
      </c>
      <c r="T15" s="281">
        <v>8788.5160858700001</v>
      </c>
      <c r="U15" s="281">
        <v>9644.0455435200001</v>
      </c>
      <c r="V15" s="281">
        <v>9112.1368774899602</v>
      </c>
      <c r="W15" s="281">
        <v>8995.2458167900113</v>
      </c>
      <c r="X15" s="281">
        <v>7820.1660724700323</v>
      </c>
      <c r="Y15" s="281">
        <v>7223.5354439600233</v>
      </c>
      <c r="Z15" s="281">
        <v>8705.4857339299924</v>
      </c>
      <c r="AA15" s="281">
        <v>11868.751313200037</v>
      </c>
      <c r="AB15" s="281">
        <v>12898.576761869999</v>
      </c>
      <c r="AC15" s="281">
        <v>14185.259465780013</v>
      </c>
      <c r="AD15" s="281">
        <v>16826.651248759976</v>
      </c>
      <c r="AE15" s="281">
        <v>18956.746003259977</v>
      </c>
      <c r="AF15" s="281">
        <v>17857.232503370025</v>
      </c>
      <c r="AG15" s="847">
        <v>15206.402826190033</v>
      </c>
      <c r="AH15" s="847">
        <v>12718.075359050003</v>
      </c>
    </row>
    <row r="16" spans="1:34" s="4" customFormat="1" ht="14">
      <c r="A16" s="871" t="s">
        <v>828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>
        <v>2018.4785346399999</v>
      </c>
      <c r="O16" s="281">
        <v>2181.4178384099991</v>
      </c>
      <c r="P16" s="281">
        <v>1757.2838679499996</v>
      </c>
      <c r="Q16" s="281">
        <v>1277.3101704299995</v>
      </c>
      <c r="R16" s="281">
        <v>1056.1012949200003</v>
      </c>
      <c r="S16" s="281">
        <v>1148.4499716000005</v>
      </c>
      <c r="T16" s="281">
        <v>4251.5829024499999</v>
      </c>
      <c r="U16" s="281">
        <v>4637.9741406399999</v>
      </c>
      <c r="V16" s="281">
        <v>4671.5743978200089</v>
      </c>
      <c r="W16" s="281">
        <v>4389.5981946799984</v>
      </c>
      <c r="X16" s="281">
        <v>2227.73699403</v>
      </c>
      <c r="Y16" s="281">
        <v>2992.2717529200008</v>
      </c>
      <c r="Z16" s="281">
        <v>2709.0989387300006</v>
      </c>
      <c r="AA16" s="281">
        <v>2743.2110198600008</v>
      </c>
      <c r="AB16" s="281">
        <v>2550.9361561299997</v>
      </c>
      <c r="AC16" s="281">
        <v>2639.4299324000012</v>
      </c>
      <c r="AD16" s="281">
        <v>2931.0161666000031</v>
      </c>
      <c r="AE16" s="281">
        <v>2869.67563716</v>
      </c>
      <c r="AF16" s="281">
        <v>4202.7741433400006</v>
      </c>
      <c r="AG16" s="847">
        <v>4279.2545233399997</v>
      </c>
      <c r="AH16" s="847">
        <v>4395.9637825000018</v>
      </c>
    </row>
    <row r="17" spans="1:45" s="4" customFormat="1" ht="14">
      <c r="A17" s="871" t="s">
        <v>49</v>
      </c>
      <c r="B17" s="281">
        <v>2914.9832345599998</v>
      </c>
      <c r="C17" s="281">
        <v>2809.7316183500029</v>
      </c>
      <c r="D17" s="281">
        <v>2764.6724955800028</v>
      </c>
      <c r="E17" s="281">
        <v>2657.4415076600012</v>
      </c>
      <c r="F17" s="281">
        <v>2717.6551366600029</v>
      </c>
      <c r="G17" s="281">
        <v>2793.5045311399999</v>
      </c>
      <c r="H17" s="281">
        <v>3040.71114042</v>
      </c>
      <c r="I17" s="281">
        <v>3393.3944198799982</v>
      </c>
      <c r="J17" s="281">
        <v>3169.6449261299995</v>
      </c>
      <c r="K17" s="281">
        <v>3496.8090294299996</v>
      </c>
      <c r="L17" s="281">
        <v>3427.9081087299937</v>
      </c>
      <c r="M17" s="281">
        <v>3486.5314350999934</v>
      </c>
      <c r="N17" s="281">
        <v>3344.5254918300002</v>
      </c>
      <c r="O17" s="281">
        <v>3540.7518968199856</v>
      </c>
      <c r="P17" s="281">
        <v>3562.0788798900062</v>
      </c>
      <c r="Q17" s="281">
        <v>3686.2068994299939</v>
      </c>
      <c r="R17" s="281">
        <v>3765.9766333399862</v>
      </c>
      <c r="S17" s="281">
        <v>3981.7445220800078</v>
      </c>
      <c r="T17" s="281">
        <v>4000.1781920099993</v>
      </c>
      <c r="U17" s="281">
        <v>4034.6695529500012</v>
      </c>
      <c r="V17" s="281">
        <v>4162.4664270000021</v>
      </c>
      <c r="W17" s="281">
        <v>4482.8790259999932</v>
      </c>
      <c r="X17" s="281">
        <v>4000.1251087000082</v>
      </c>
      <c r="Y17" s="281">
        <v>3285.3626681700052</v>
      </c>
      <c r="Z17" s="281">
        <v>3347.0933382700032</v>
      </c>
      <c r="AA17" s="281">
        <v>3456.839862629995</v>
      </c>
      <c r="AB17" s="281">
        <v>2754.4503204299995</v>
      </c>
      <c r="AC17" s="281">
        <v>2902.3117056500028</v>
      </c>
      <c r="AD17" s="281">
        <v>3097.6281035600082</v>
      </c>
      <c r="AE17" s="281">
        <v>3618.7027641200025</v>
      </c>
      <c r="AF17" s="281">
        <v>3925.3357324600047</v>
      </c>
      <c r="AG17" s="847">
        <v>4262.8279233699959</v>
      </c>
      <c r="AH17" s="847">
        <v>4523.718070979985</v>
      </c>
    </row>
    <row r="18" spans="1:45" s="4" customFormat="1" ht="14">
      <c r="A18" s="874" t="s">
        <v>212</v>
      </c>
      <c r="B18" s="280">
        <v>27874.857817400003</v>
      </c>
      <c r="C18" s="280">
        <v>29961.224316579988</v>
      </c>
      <c r="D18" s="280">
        <v>24215.311089709987</v>
      </c>
      <c r="E18" s="280">
        <v>22339.215394519986</v>
      </c>
      <c r="F18" s="280">
        <v>22824.209368200016</v>
      </c>
      <c r="G18" s="280">
        <v>22263.345929999999</v>
      </c>
      <c r="H18" s="280">
        <v>21463.386658550004</v>
      </c>
      <c r="I18" s="280">
        <v>19288.622320819999</v>
      </c>
      <c r="J18" s="280">
        <v>18387.852416099999</v>
      </c>
      <c r="K18" s="280">
        <v>14441.981645</v>
      </c>
      <c r="L18" s="280">
        <v>14376.758381730011</v>
      </c>
      <c r="M18" s="280">
        <v>13221.891522420014</v>
      </c>
      <c r="N18" s="280">
        <v>12843.362591760062</v>
      </c>
      <c r="O18" s="280">
        <v>12417.094805080069</v>
      </c>
      <c r="P18" s="280">
        <v>12204.424081249974</v>
      </c>
      <c r="Q18" s="280">
        <v>8653.1642386699823</v>
      </c>
      <c r="R18" s="280">
        <v>8959.3005712900303</v>
      </c>
      <c r="S18" s="280">
        <v>4299.1194424499963</v>
      </c>
      <c r="T18" s="280">
        <v>3243.0926610000001</v>
      </c>
      <c r="U18" s="280">
        <v>2250.6191525100003</v>
      </c>
      <c r="V18" s="280">
        <v>1698.9455664200048</v>
      </c>
      <c r="W18" s="280">
        <v>1129.9550544200004</v>
      </c>
      <c r="X18" s="280">
        <v>1289.2230744799999</v>
      </c>
      <c r="Y18" s="280">
        <v>4706.2396768500003</v>
      </c>
      <c r="Z18" s="280">
        <v>5335.1374365200008</v>
      </c>
      <c r="AA18" s="280">
        <v>6197.5615827100009</v>
      </c>
      <c r="AB18" s="280">
        <v>5976.1697088700002</v>
      </c>
      <c r="AC18" s="280">
        <v>4684.6822083700008</v>
      </c>
      <c r="AD18" s="280">
        <v>3634.7819008400006</v>
      </c>
      <c r="AE18" s="280">
        <v>3471.1754393100009</v>
      </c>
      <c r="AF18" s="280">
        <v>3318.4646491700009</v>
      </c>
      <c r="AG18" s="846">
        <v>2706.1675190499996</v>
      </c>
      <c r="AH18" s="846">
        <v>2440.8433684899996</v>
      </c>
    </row>
    <row r="19" spans="1:45" s="4" customFormat="1" ht="14">
      <c r="A19" s="872" t="s">
        <v>488</v>
      </c>
      <c r="B19" s="318">
        <v>631.06673687769216</v>
      </c>
      <c r="C19" s="318">
        <v>-8569.0009045288316</v>
      </c>
      <c r="D19" s="318">
        <v>370.67385417281184</v>
      </c>
      <c r="E19" s="318">
        <v>-8151.0618321348447</v>
      </c>
      <c r="F19" s="318">
        <v>657.30034070563852</v>
      </c>
      <c r="G19" s="318">
        <v>639.64990358095383</v>
      </c>
      <c r="H19" s="318">
        <v>788.98178930816357</v>
      </c>
      <c r="I19" s="318">
        <v>1477.9724617950001</v>
      </c>
      <c r="J19" s="318">
        <v>2684.641698770502</v>
      </c>
      <c r="K19" s="318">
        <v>3616.7230036979936</v>
      </c>
      <c r="L19" s="318">
        <v>3849.9118158781935</v>
      </c>
      <c r="M19" s="318">
        <v>4113.2474457163016</v>
      </c>
      <c r="N19" s="318">
        <v>4300.5114873909788</v>
      </c>
      <c r="O19" s="318">
        <v>4438.4758770999997</v>
      </c>
      <c r="P19" s="318">
        <v>4419.4980619200969</v>
      </c>
      <c r="Q19" s="318">
        <v>4571.5002322204964</v>
      </c>
      <c r="R19" s="318">
        <v>5219.0824887300441</v>
      </c>
      <c r="S19" s="318">
        <v>5848.8569605291032</v>
      </c>
      <c r="T19" s="318">
        <v>6686.5480557066812</v>
      </c>
      <c r="U19" s="318">
        <v>7441.9999912332305</v>
      </c>
      <c r="V19" s="318">
        <v>7918.8162646377205</v>
      </c>
      <c r="W19" s="318">
        <v>10197.610479705223</v>
      </c>
      <c r="X19" s="318">
        <v>10048.442846509972</v>
      </c>
      <c r="Y19" s="318">
        <v>11895.47456045004</v>
      </c>
      <c r="Z19" s="318">
        <v>13687.49155442994</v>
      </c>
      <c r="AA19" s="318">
        <v>18276.048521789984</v>
      </c>
      <c r="AB19" s="318">
        <v>19500.596566390021</v>
      </c>
      <c r="AC19" s="318">
        <v>23894.769637009929</v>
      </c>
      <c r="AD19" s="318">
        <v>26891.46548951001</v>
      </c>
      <c r="AE19" s="318">
        <v>29311.961272879951</v>
      </c>
      <c r="AF19" s="318">
        <v>31039.653447039884</v>
      </c>
      <c r="AG19" s="848">
        <v>32593.967411649843</v>
      </c>
      <c r="AH19" s="848">
        <v>33454.529711969997</v>
      </c>
    </row>
    <row r="20" spans="1:45" s="4" customFormat="1" ht="14">
      <c r="A20" s="872" t="s">
        <v>874</v>
      </c>
      <c r="B20" s="318">
        <v>0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125</v>
      </c>
      <c r="J20" s="318">
        <v>127.30100677999999</v>
      </c>
      <c r="K20" s="318">
        <v>202.26910821000001</v>
      </c>
      <c r="L20" s="318">
        <v>288.55383438999996</v>
      </c>
      <c r="M20" s="318">
        <v>287.98938630999999</v>
      </c>
      <c r="N20" s="318">
        <v>318.27630415000004</v>
      </c>
      <c r="O20" s="318">
        <v>857.37961862999998</v>
      </c>
      <c r="P20" s="318">
        <v>867.09932410999988</v>
      </c>
      <c r="Q20" s="318">
        <v>926.67058059999999</v>
      </c>
      <c r="R20" s="318">
        <v>1108.7681666499998</v>
      </c>
      <c r="S20" s="318">
        <v>1949.2051228799996</v>
      </c>
      <c r="T20" s="318">
        <v>5057.8499132200004</v>
      </c>
      <c r="U20" s="318">
        <v>8152.0757266999981</v>
      </c>
      <c r="V20" s="318">
        <v>8147.2063363600009</v>
      </c>
      <c r="W20" s="318">
        <v>10982.556942929999</v>
      </c>
      <c r="X20" s="318">
        <v>11515.635231040003</v>
      </c>
      <c r="Y20" s="318">
        <v>11768.873021949987</v>
      </c>
      <c r="Z20" s="318">
        <v>11676</v>
      </c>
      <c r="AA20" s="318">
        <v>11402</v>
      </c>
      <c r="AB20" s="318">
        <v>11017</v>
      </c>
      <c r="AC20" s="318">
        <v>11148</v>
      </c>
      <c r="AD20" s="318">
        <v>10742</v>
      </c>
      <c r="AE20" s="318">
        <v>10229</v>
      </c>
      <c r="AF20" s="318">
        <v>8422</v>
      </c>
      <c r="AG20" s="848">
        <v>7602</v>
      </c>
      <c r="AH20" s="848">
        <v>7227</v>
      </c>
    </row>
    <row r="21" spans="1:45" s="4" customFormat="1" ht="14.5" thickBot="1">
      <c r="A21" s="875" t="s">
        <v>1218</v>
      </c>
      <c r="B21" s="322">
        <v>180061.70276722999</v>
      </c>
      <c r="C21" s="322">
        <v>179095.55590309482</v>
      </c>
      <c r="D21" s="322">
        <v>180697.7285064832</v>
      </c>
      <c r="E21" s="322">
        <v>173229.80277304864</v>
      </c>
      <c r="F21" s="322">
        <v>184712.28403202671</v>
      </c>
      <c r="G21" s="322">
        <v>188580.21285023977</v>
      </c>
      <c r="H21" s="322">
        <v>188223.24858109001</v>
      </c>
      <c r="I21" s="322">
        <v>188795.5625262642</v>
      </c>
      <c r="J21" s="322">
        <v>187550.8401947605</v>
      </c>
      <c r="K21" s="322">
        <v>185024.49564807798</v>
      </c>
      <c r="L21" s="322">
        <v>182832.10299487552</v>
      </c>
      <c r="M21" s="322">
        <v>183824.34894568453</v>
      </c>
      <c r="N21" s="322">
        <v>186506.96899310828</v>
      </c>
      <c r="O21" s="322">
        <v>187689.14929356016</v>
      </c>
      <c r="P21" s="322">
        <v>190453.08493912933</v>
      </c>
      <c r="Q21" s="322">
        <v>191706.5587459901</v>
      </c>
      <c r="R21" s="322">
        <v>198513</v>
      </c>
      <c r="S21" s="322">
        <v>205904.1982705507</v>
      </c>
      <c r="T21" s="322">
        <v>225780.53779192668</v>
      </c>
      <c r="U21" s="322">
        <v>248023.13014192326</v>
      </c>
      <c r="V21" s="322">
        <v>254576.61644929016</v>
      </c>
      <c r="W21" s="322">
        <v>262042.17364936756</v>
      </c>
      <c r="X21" s="322">
        <v>285994.78182789212</v>
      </c>
      <c r="Y21" s="322">
        <v>309711.41694190126</v>
      </c>
      <c r="Z21" s="322">
        <v>322511.04007727979</v>
      </c>
      <c r="AA21" s="322">
        <v>321606.27158757008</v>
      </c>
      <c r="AB21" s="322">
        <v>339936.98905208003</v>
      </c>
      <c r="AC21" s="322">
        <v>355305.25805022946</v>
      </c>
      <c r="AD21" s="322">
        <v>372514.13312581979</v>
      </c>
      <c r="AE21" s="322">
        <v>374989.18044922873</v>
      </c>
      <c r="AF21" s="322">
        <v>386570.8970061898</v>
      </c>
      <c r="AG21" s="849">
        <v>397709.50825767306</v>
      </c>
      <c r="AH21" s="849">
        <v>406197.59537477046</v>
      </c>
    </row>
    <row r="22" spans="1:45" s="4" customFormat="1" ht="14">
      <c r="A22" s="851"/>
      <c r="B22" s="9"/>
      <c r="C22" s="9"/>
      <c r="D22" s="9"/>
      <c r="E22" s="9"/>
      <c r="F22" s="9"/>
      <c r="G22" s="9"/>
      <c r="H22" s="9"/>
      <c r="I22" s="9"/>
      <c r="J22" s="9"/>
    </row>
    <row r="23" spans="1:45" s="4" customFormat="1" ht="14">
      <c r="A23" s="851"/>
      <c r="B23" s="9"/>
      <c r="C23" s="9"/>
      <c r="D23" s="9"/>
      <c r="E23" s="9"/>
      <c r="F23" s="9"/>
      <c r="G23" s="9"/>
      <c r="H23" s="9"/>
      <c r="I23" s="9"/>
      <c r="J23" s="9"/>
    </row>
    <row r="24" spans="1:45" s="4" customFormat="1" ht="14">
      <c r="A24" s="851"/>
      <c r="B24" s="9"/>
      <c r="C24" s="9"/>
      <c r="D24" s="9"/>
      <c r="E24" s="9"/>
      <c r="F24" s="9"/>
      <c r="G24" s="9"/>
      <c r="H24" s="9"/>
      <c r="I24" s="9"/>
      <c r="J24" s="9"/>
    </row>
    <row r="25" spans="1:45" s="4" customFormat="1" ht="14.5" thickBot="1">
      <c r="A25" s="869" t="s">
        <v>876</v>
      </c>
      <c r="B25" s="778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8"/>
      <c r="U25" s="778"/>
      <c r="V25" s="778"/>
      <c r="W25" s="778"/>
      <c r="X25" s="778"/>
      <c r="Y25" s="778"/>
      <c r="Z25" s="778"/>
      <c r="AA25" s="778"/>
      <c r="AB25" s="778"/>
      <c r="AC25" s="778"/>
      <c r="AD25" s="778"/>
      <c r="AE25" s="778"/>
      <c r="AF25" s="778"/>
      <c r="AG25" s="778"/>
      <c r="AH25" s="778"/>
    </row>
    <row r="26" spans="1:45" s="4" customFormat="1" ht="14">
      <c r="A26" s="870" t="s">
        <v>1122</v>
      </c>
      <c r="B26" s="280">
        <v>179430.6360303523</v>
      </c>
      <c r="C26" s="280">
        <v>187664.55680762365</v>
      </c>
      <c r="D26" s="280">
        <v>180327.05465231038</v>
      </c>
      <c r="E26" s="280">
        <v>181380.86460518348</v>
      </c>
      <c r="F26" s="280">
        <v>184054.98369132107</v>
      </c>
      <c r="G26" s="280">
        <v>187940.56294665881</v>
      </c>
      <c r="H26" s="280">
        <v>187434.26679178185</v>
      </c>
      <c r="I26" s="280">
        <v>187192.59006447296</v>
      </c>
      <c r="J26" s="280">
        <v>184738.89748936027</v>
      </c>
      <c r="K26" s="280">
        <v>181205.50353658054</v>
      </c>
      <c r="L26" s="280">
        <v>178693.63734461172</v>
      </c>
      <c r="M26" s="280">
        <v>179423</v>
      </c>
      <c r="N26" s="280">
        <v>181888.16999999998</v>
      </c>
      <c r="O26" s="280">
        <v>182393.29</v>
      </c>
      <c r="P26" s="280">
        <v>185166.48</v>
      </c>
      <c r="Q26" s="280">
        <v>186208.37000000002</v>
      </c>
      <c r="R26" s="280">
        <v>192185</v>
      </c>
      <c r="S26" s="280">
        <v>198106</v>
      </c>
      <c r="T26" s="280">
        <v>214036</v>
      </c>
      <c r="U26" s="280">
        <v>232429</v>
      </c>
      <c r="V26" s="280">
        <v>238511</v>
      </c>
      <c r="W26" s="280">
        <v>240862</v>
      </c>
      <c r="X26" s="280">
        <v>264431</v>
      </c>
      <c r="Y26" s="280">
        <v>286047</v>
      </c>
      <c r="Z26" s="280">
        <v>297148</v>
      </c>
      <c r="AA26" s="280">
        <v>291929</v>
      </c>
      <c r="AB26" s="280">
        <v>309419</v>
      </c>
      <c r="AC26" s="280">
        <v>320262</v>
      </c>
      <c r="AD26" s="280">
        <v>334881</v>
      </c>
      <c r="AE26" s="280">
        <v>335448</v>
      </c>
      <c r="AF26" s="280">
        <v>347109</v>
      </c>
      <c r="AG26" s="280">
        <v>357513</v>
      </c>
      <c r="AH26" s="280">
        <v>365516</v>
      </c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5"/>
    </row>
    <row r="27" spans="1:45" s="4" customFormat="1" ht="14">
      <c r="A27" s="871" t="s">
        <v>825</v>
      </c>
      <c r="B27" s="281">
        <v>59893.681029649873</v>
      </c>
      <c r="C27" s="281">
        <v>63624.914427160104</v>
      </c>
      <c r="D27" s="281">
        <v>59379.099624089664</v>
      </c>
      <c r="E27" s="281">
        <v>58433.476870389844</v>
      </c>
      <c r="F27" s="281">
        <v>58905.582145860339</v>
      </c>
      <c r="G27" s="281">
        <v>58838.489955510806</v>
      </c>
      <c r="H27" s="281">
        <v>56827.551287470385</v>
      </c>
      <c r="I27" s="281">
        <v>57754.806525079795</v>
      </c>
      <c r="J27" s="281">
        <v>57104.82057714113</v>
      </c>
      <c r="K27" s="281">
        <v>58616.950906580198</v>
      </c>
      <c r="L27" s="281">
        <v>55955.379204090765</v>
      </c>
      <c r="M27" s="281">
        <v>58014</v>
      </c>
      <c r="N27" s="281">
        <v>59316.71</v>
      </c>
      <c r="O27" s="281">
        <v>59602.19</v>
      </c>
      <c r="P27" s="281">
        <v>61632.98</v>
      </c>
      <c r="Q27" s="281">
        <v>64321.27</v>
      </c>
      <c r="R27" s="281">
        <v>67734</v>
      </c>
      <c r="S27" s="281">
        <v>72342</v>
      </c>
      <c r="T27" s="281">
        <v>80687</v>
      </c>
      <c r="U27" s="281">
        <v>90350</v>
      </c>
      <c r="V27" s="281">
        <v>93217</v>
      </c>
      <c r="W27" s="281">
        <v>95099</v>
      </c>
      <c r="X27" s="281">
        <v>115011</v>
      </c>
      <c r="Y27" s="281">
        <v>122950</v>
      </c>
      <c r="Z27" s="281">
        <v>126801</v>
      </c>
      <c r="AA27" s="281">
        <v>115818</v>
      </c>
      <c r="AB27" s="281">
        <v>128702</v>
      </c>
      <c r="AC27" s="281">
        <v>133039</v>
      </c>
      <c r="AD27" s="281">
        <v>141880</v>
      </c>
      <c r="AE27" s="281">
        <v>137314</v>
      </c>
      <c r="AF27" s="281">
        <v>145124</v>
      </c>
      <c r="AG27" s="281">
        <v>150881</v>
      </c>
      <c r="AH27" s="281">
        <v>152802</v>
      </c>
      <c r="AI27" s="281"/>
      <c r="AJ27" s="281"/>
      <c r="AK27" s="281"/>
      <c r="AL27" s="281"/>
      <c r="AM27" s="281"/>
      <c r="AN27" s="281"/>
      <c r="AO27" s="281"/>
      <c r="AP27" s="281"/>
      <c r="AQ27" s="281"/>
      <c r="AR27" s="281"/>
      <c r="AS27" s="286"/>
    </row>
    <row r="28" spans="1:45" s="4" customFormat="1" ht="14">
      <c r="A28" s="871" t="s">
        <v>51</v>
      </c>
      <c r="B28" s="281">
        <v>83414.922482692433</v>
      </c>
      <c r="C28" s="281">
        <v>84505.158062063565</v>
      </c>
      <c r="D28" s="281">
        <v>85696.141907830664</v>
      </c>
      <c r="E28" s="281">
        <v>87031.39236281364</v>
      </c>
      <c r="F28" s="281">
        <v>88406.364274080668</v>
      </c>
      <c r="G28" s="281">
        <v>90278.749243858008</v>
      </c>
      <c r="H28" s="281">
        <v>91696.144787571422</v>
      </c>
      <c r="I28" s="281">
        <v>93597.397787473179</v>
      </c>
      <c r="J28" s="281">
        <v>94139.152322349168</v>
      </c>
      <c r="K28" s="281">
        <v>93786.875221860304</v>
      </c>
      <c r="L28" s="281">
        <v>94306.57682634097</v>
      </c>
      <c r="M28" s="281">
        <v>97386.99</v>
      </c>
      <c r="N28" s="281">
        <v>98997.65</v>
      </c>
      <c r="O28" s="281">
        <v>99597.16</v>
      </c>
      <c r="P28" s="281">
        <v>101263.72</v>
      </c>
      <c r="Q28" s="281">
        <v>105014.17</v>
      </c>
      <c r="R28" s="281">
        <v>107350</v>
      </c>
      <c r="S28" s="281">
        <v>109246</v>
      </c>
      <c r="T28" s="281">
        <v>115409</v>
      </c>
      <c r="U28" s="281">
        <v>123732</v>
      </c>
      <c r="V28" s="281">
        <v>127805</v>
      </c>
      <c r="W28" s="281">
        <v>128971</v>
      </c>
      <c r="X28" s="281">
        <v>135979</v>
      </c>
      <c r="Y28" s="281">
        <v>146186</v>
      </c>
      <c r="Z28" s="281">
        <v>151431</v>
      </c>
      <c r="AA28" s="281">
        <v>152718</v>
      </c>
      <c r="AB28" s="281">
        <v>156819</v>
      </c>
      <c r="AC28" s="281">
        <v>163149</v>
      </c>
      <c r="AD28" s="281">
        <v>167050</v>
      </c>
      <c r="AE28" s="281">
        <v>170092</v>
      </c>
      <c r="AF28" s="281">
        <v>173795</v>
      </c>
      <c r="AG28" s="281">
        <v>181583</v>
      </c>
      <c r="AH28" s="281">
        <v>187287</v>
      </c>
      <c r="AI28" s="281"/>
      <c r="AJ28" s="281"/>
      <c r="AK28" s="281"/>
      <c r="AL28" s="281"/>
      <c r="AM28" s="281"/>
      <c r="AN28" s="281"/>
      <c r="AO28" s="281"/>
      <c r="AP28" s="281"/>
      <c r="AQ28" s="281"/>
      <c r="AR28" s="281"/>
      <c r="AS28" s="286"/>
    </row>
    <row r="29" spans="1:45" s="4" customFormat="1" ht="14">
      <c r="A29" s="871" t="s">
        <v>826</v>
      </c>
      <c r="B29" s="281">
        <v>5964.7151725499971</v>
      </c>
      <c r="C29" s="281">
        <v>7106.93206051997</v>
      </c>
      <c r="D29" s="281">
        <v>8875.0808520200826</v>
      </c>
      <c r="E29" s="281">
        <v>11080.561038459993</v>
      </c>
      <c r="F29" s="281">
        <v>10773.639257250057</v>
      </c>
      <c r="G29" s="281">
        <v>12462.861335259999</v>
      </c>
      <c r="H29" s="281">
        <v>12858.526782890047</v>
      </c>
      <c r="I29" s="281">
        <v>11646.75026206998</v>
      </c>
      <c r="J29" s="281">
        <v>10550.255130129966</v>
      </c>
      <c r="K29" s="281">
        <v>9867.3605821900001</v>
      </c>
      <c r="L29" s="281">
        <v>9158.3310841099919</v>
      </c>
      <c r="M29" s="281">
        <v>5630.95</v>
      </c>
      <c r="N29" s="281">
        <v>5473.84</v>
      </c>
      <c r="O29" s="281">
        <v>5134.8</v>
      </c>
      <c r="P29" s="281">
        <v>4859.37</v>
      </c>
      <c r="Q29" s="281">
        <v>3369.14</v>
      </c>
      <c r="R29" s="281">
        <v>3429</v>
      </c>
      <c r="S29" s="281">
        <v>7142</v>
      </c>
      <c r="T29" s="281">
        <v>8869</v>
      </c>
      <c r="U29" s="281">
        <v>9763</v>
      </c>
      <c r="V29" s="281">
        <v>9253</v>
      </c>
      <c r="W29" s="281">
        <v>9143</v>
      </c>
      <c r="X29" s="281">
        <v>7943</v>
      </c>
      <c r="Y29" s="281">
        <v>7291</v>
      </c>
      <c r="Z29" s="281">
        <v>8869</v>
      </c>
      <c r="AA29" s="281">
        <v>12057</v>
      </c>
      <c r="AB29" s="281">
        <v>13050</v>
      </c>
      <c r="AC29" s="281">
        <v>14377</v>
      </c>
      <c r="AD29" s="281">
        <v>17045</v>
      </c>
      <c r="AE29" s="281">
        <v>19207</v>
      </c>
      <c r="AF29" s="281">
        <v>18165</v>
      </c>
      <c r="AG29" s="281">
        <v>15568</v>
      </c>
      <c r="AH29" s="281">
        <v>12756</v>
      </c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6"/>
    </row>
    <row r="30" spans="1:45" s="4" customFormat="1" ht="14">
      <c r="A30" s="871" t="s">
        <v>827</v>
      </c>
      <c r="B30" s="281">
        <v>27874.857817519998</v>
      </c>
      <c r="C30" s="281">
        <v>29961.224316580003</v>
      </c>
      <c r="D30" s="281">
        <v>24215.311089709994</v>
      </c>
      <c r="E30" s="281">
        <v>22339.215394519993</v>
      </c>
      <c r="F30" s="281">
        <v>22824.209368199998</v>
      </c>
      <c r="G30" s="281">
        <v>22263.345929589996</v>
      </c>
      <c r="H30" s="281">
        <v>21463.386658550004</v>
      </c>
      <c r="I30" s="281">
        <v>19288.622320820003</v>
      </c>
      <c r="J30" s="281">
        <v>18387.852415770005</v>
      </c>
      <c r="K30" s="281">
        <v>14441.981645209999</v>
      </c>
      <c r="L30" s="281">
        <v>14376.758381729995</v>
      </c>
      <c r="M30" s="281">
        <v>13222</v>
      </c>
      <c r="N30" s="281">
        <v>12843.36</v>
      </c>
      <c r="O30" s="281">
        <v>12417.09</v>
      </c>
      <c r="P30" s="281">
        <v>12204.42</v>
      </c>
      <c r="Q30" s="281">
        <v>8653.16</v>
      </c>
      <c r="R30" s="281">
        <v>8959</v>
      </c>
      <c r="S30" s="281">
        <v>4299</v>
      </c>
      <c r="T30" s="281">
        <v>3243</v>
      </c>
      <c r="U30" s="281">
        <v>2251</v>
      </c>
      <c r="V30" s="281">
        <v>1699</v>
      </c>
      <c r="W30" s="281">
        <v>1130</v>
      </c>
      <c r="X30" s="281">
        <v>1289</v>
      </c>
      <c r="Y30" s="281">
        <v>4706</v>
      </c>
      <c r="Z30" s="281">
        <v>5335</v>
      </c>
      <c r="AA30" s="281">
        <v>6198</v>
      </c>
      <c r="AB30" s="281">
        <v>5976</v>
      </c>
      <c r="AC30" s="281">
        <v>4685</v>
      </c>
      <c r="AD30" s="281">
        <v>3635</v>
      </c>
      <c r="AE30" s="281">
        <v>3471</v>
      </c>
      <c r="AF30" s="281">
        <v>3318</v>
      </c>
      <c r="AG30" s="281">
        <v>2706</v>
      </c>
      <c r="AH30" s="281">
        <v>2441</v>
      </c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6"/>
    </row>
    <row r="31" spans="1:45" s="4" customFormat="1" ht="14">
      <c r="A31" s="871" t="s">
        <v>828</v>
      </c>
      <c r="B31" s="281">
        <v>0</v>
      </c>
      <c r="C31" s="281">
        <v>0</v>
      </c>
      <c r="D31" s="281">
        <v>0</v>
      </c>
      <c r="E31" s="281">
        <v>364.00223110000002</v>
      </c>
      <c r="F31" s="281">
        <v>817.75051493000024</v>
      </c>
      <c r="G31" s="281">
        <v>1605.1469122000001</v>
      </c>
      <c r="H31" s="281">
        <v>1956.2195874399997</v>
      </c>
      <c r="I31" s="281">
        <v>1957.66622506</v>
      </c>
      <c r="J31" s="281">
        <v>1811.1352557100015</v>
      </c>
      <c r="K31" s="281">
        <v>1229.8179026400001</v>
      </c>
      <c r="L31" s="281">
        <v>1037.9183988900002</v>
      </c>
      <c r="M31" s="281">
        <v>1701</v>
      </c>
      <c r="N31" s="281">
        <v>2018.48</v>
      </c>
      <c r="O31" s="281">
        <v>2181.42</v>
      </c>
      <c r="P31" s="281">
        <v>1757.28</v>
      </c>
      <c r="Q31" s="281">
        <v>1277.31</v>
      </c>
      <c r="R31" s="281">
        <v>1056</v>
      </c>
      <c r="S31" s="281">
        <v>1148</v>
      </c>
      <c r="T31" s="281">
        <v>4252</v>
      </c>
      <c r="U31" s="281">
        <v>4638</v>
      </c>
      <c r="V31" s="281">
        <v>4672</v>
      </c>
      <c r="W31" s="281">
        <v>4390</v>
      </c>
      <c r="X31" s="281">
        <v>2228</v>
      </c>
      <c r="Y31" s="281">
        <v>2992</v>
      </c>
      <c r="Z31" s="281">
        <v>2709</v>
      </c>
      <c r="AA31" s="281">
        <v>2743</v>
      </c>
      <c r="AB31" s="281">
        <v>2551</v>
      </c>
      <c r="AC31" s="281">
        <v>2639</v>
      </c>
      <c r="AD31" s="281">
        <v>2931</v>
      </c>
      <c r="AE31" s="281">
        <v>2870</v>
      </c>
      <c r="AF31" s="281">
        <v>4203</v>
      </c>
      <c r="AG31" s="281">
        <v>4279</v>
      </c>
      <c r="AH31" s="281">
        <v>4396</v>
      </c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6"/>
    </row>
    <row r="32" spans="1:45" s="4" customFormat="1" ht="14">
      <c r="A32" s="871" t="s">
        <v>49</v>
      </c>
      <c r="B32" s="281">
        <v>2282.4595279399718</v>
      </c>
      <c r="C32" s="281">
        <v>2466.3279412999877</v>
      </c>
      <c r="D32" s="281">
        <v>2161.4211786599826</v>
      </c>
      <c r="E32" s="281">
        <v>2132.2167079000128</v>
      </c>
      <c r="F32" s="281">
        <v>2327.4381310000058</v>
      </c>
      <c r="G32" s="281">
        <v>2491.9695702400054</v>
      </c>
      <c r="H32" s="281">
        <v>2632.4376878600006</v>
      </c>
      <c r="I32" s="281">
        <v>2947.3469439699975</v>
      </c>
      <c r="J32" s="281">
        <v>2745.681788260023</v>
      </c>
      <c r="K32" s="281">
        <v>3262.5172781000006</v>
      </c>
      <c r="L32" s="281">
        <v>3858.6734494500029</v>
      </c>
      <c r="M32" s="281">
        <v>3468</v>
      </c>
      <c r="N32" s="281">
        <v>3238.13</v>
      </c>
      <c r="O32" s="281">
        <v>3460.63</v>
      </c>
      <c r="P32" s="281">
        <v>3448.71</v>
      </c>
      <c r="Q32" s="281">
        <v>3573.3199999999997</v>
      </c>
      <c r="R32" s="281">
        <v>3657</v>
      </c>
      <c r="S32" s="281">
        <v>3929</v>
      </c>
      <c r="T32" s="281">
        <v>1576</v>
      </c>
      <c r="U32" s="281">
        <v>1695</v>
      </c>
      <c r="V32" s="281">
        <v>1865</v>
      </c>
      <c r="W32" s="281">
        <v>2129</v>
      </c>
      <c r="X32" s="281">
        <v>1981</v>
      </c>
      <c r="Y32" s="281">
        <v>1922</v>
      </c>
      <c r="Z32" s="281">
        <v>2003</v>
      </c>
      <c r="AA32" s="281">
        <v>2395</v>
      </c>
      <c r="AB32" s="281">
        <v>2321</v>
      </c>
      <c r="AC32" s="281">
        <v>2373</v>
      </c>
      <c r="AD32" s="281">
        <v>2340</v>
      </c>
      <c r="AE32" s="281">
        <v>2494</v>
      </c>
      <c r="AF32" s="281">
        <v>2504</v>
      </c>
      <c r="AG32" s="281">
        <v>2496</v>
      </c>
      <c r="AH32" s="281">
        <v>5835</v>
      </c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6"/>
    </row>
    <row r="33" spans="1:45" s="4" customFormat="1" ht="14">
      <c r="A33" s="872" t="s">
        <v>829</v>
      </c>
      <c r="B33" s="318">
        <v>631.06673687769216</v>
      </c>
      <c r="C33" s="318">
        <v>-8569.0009045288316</v>
      </c>
      <c r="D33" s="318">
        <v>370.67385417281184</v>
      </c>
      <c r="E33" s="318">
        <v>632.62719442503294</v>
      </c>
      <c r="F33" s="318">
        <v>657.30034070566762</v>
      </c>
      <c r="G33" s="318">
        <v>639.64990555975237</v>
      </c>
      <c r="H33" s="318">
        <v>788.98178930816357</v>
      </c>
      <c r="I33" s="318">
        <v>1477.9724617912434</v>
      </c>
      <c r="J33" s="318">
        <v>2684.641698620253</v>
      </c>
      <c r="K33" s="318">
        <v>3616.723003697989</v>
      </c>
      <c r="L33" s="318">
        <v>3849.9118158738129</v>
      </c>
      <c r="M33" s="318">
        <v>4113.2474457163016</v>
      </c>
      <c r="N33" s="318">
        <v>4300.5114873909788</v>
      </c>
      <c r="O33" s="318">
        <v>4438.4758770999997</v>
      </c>
      <c r="P33" s="318">
        <v>4419.4980619200969</v>
      </c>
      <c r="Q33" s="318">
        <v>4571.5002322204964</v>
      </c>
      <c r="R33" s="318">
        <v>5219.0824887300441</v>
      </c>
      <c r="S33" s="318">
        <v>5848.8569605291032</v>
      </c>
      <c r="T33" s="318">
        <v>6686.5480557066812</v>
      </c>
      <c r="U33" s="318">
        <v>7441.9999912332305</v>
      </c>
      <c r="V33" s="318">
        <v>7918.8162646377205</v>
      </c>
      <c r="W33" s="318">
        <v>10197.610479705223</v>
      </c>
      <c r="X33" s="318">
        <v>10048</v>
      </c>
      <c r="Y33" s="318">
        <v>11895</v>
      </c>
      <c r="Z33" s="318">
        <v>13687</v>
      </c>
      <c r="AA33" s="318">
        <v>18275</v>
      </c>
      <c r="AB33" s="318">
        <v>19501</v>
      </c>
      <c r="AC33" s="318">
        <v>23895</v>
      </c>
      <c r="AD33" s="318">
        <v>26891</v>
      </c>
      <c r="AE33" s="318">
        <v>29312</v>
      </c>
      <c r="AF33" s="318">
        <v>31040</v>
      </c>
      <c r="AG33" s="318">
        <v>32594</v>
      </c>
      <c r="AH33" s="318">
        <v>33455</v>
      </c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9"/>
    </row>
    <row r="34" spans="1:45" s="4" customFormat="1" ht="14">
      <c r="A34" s="872" t="s">
        <v>874</v>
      </c>
      <c r="B34" s="318">
        <v>0</v>
      </c>
      <c r="C34" s="318">
        <v>0</v>
      </c>
      <c r="D34" s="318">
        <v>0</v>
      </c>
      <c r="E34" s="318">
        <v>0</v>
      </c>
      <c r="F34" s="318">
        <v>0</v>
      </c>
      <c r="G34" s="318">
        <v>0</v>
      </c>
      <c r="H34" s="318">
        <v>0</v>
      </c>
      <c r="I34" s="318">
        <v>125</v>
      </c>
      <c r="J34" s="318">
        <v>127.30100677999999</v>
      </c>
      <c r="K34" s="318">
        <v>202.26910821000001</v>
      </c>
      <c r="L34" s="318">
        <v>288.55383438999996</v>
      </c>
      <c r="M34" s="318">
        <v>287.98938630999999</v>
      </c>
      <c r="N34" s="318">
        <v>318.27630415000004</v>
      </c>
      <c r="O34" s="318">
        <v>857.37961862999998</v>
      </c>
      <c r="P34" s="318">
        <v>867.09932410999988</v>
      </c>
      <c r="Q34" s="318">
        <v>926.67058059999999</v>
      </c>
      <c r="R34" s="318">
        <v>1108.7681666499998</v>
      </c>
      <c r="S34" s="318">
        <v>1949.2051228799996</v>
      </c>
      <c r="T34" s="318">
        <v>5057.8499132200004</v>
      </c>
      <c r="U34" s="318">
        <v>8152.0757266999981</v>
      </c>
      <c r="V34" s="318">
        <v>8147.2063363600009</v>
      </c>
      <c r="W34" s="318">
        <v>10982.556942929999</v>
      </c>
      <c r="X34" s="318">
        <v>11515.635231040003</v>
      </c>
      <c r="Y34" s="318">
        <v>11768.873021949987</v>
      </c>
      <c r="Z34" s="318">
        <v>11676</v>
      </c>
      <c r="AA34" s="318">
        <v>11402</v>
      </c>
      <c r="AB34" s="318">
        <v>11017</v>
      </c>
      <c r="AC34" s="318">
        <v>11148</v>
      </c>
      <c r="AD34" s="318">
        <v>10742</v>
      </c>
      <c r="AE34" s="318">
        <v>10229</v>
      </c>
      <c r="AF34" s="318">
        <v>8422</v>
      </c>
      <c r="AG34" s="318">
        <v>7602</v>
      </c>
      <c r="AH34" s="318">
        <v>7227</v>
      </c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9"/>
    </row>
    <row r="35" spans="1:45" s="4" customFormat="1" ht="14.5" thickBot="1">
      <c r="A35" s="875" t="s">
        <v>1218</v>
      </c>
      <c r="B35" s="322">
        <v>180061.70276722999</v>
      </c>
      <c r="C35" s="322">
        <v>179095.55590309482</v>
      </c>
      <c r="D35" s="322">
        <v>180697.7285064832</v>
      </c>
      <c r="E35" s="322">
        <v>173229.80277304864</v>
      </c>
      <c r="F35" s="322">
        <v>184712.28403202671</v>
      </c>
      <c r="G35" s="322">
        <v>188580.21285023977</v>
      </c>
      <c r="H35" s="322">
        <v>188223.24858109001</v>
      </c>
      <c r="I35" s="322">
        <v>188795.5625262642</v>
      </c>
      <c r="J35" s="322">
        <v>187550.8401947605</v>
      </c>
      <c r="K35" s="322">
        <v>185024.49564807798</v>
      </c>
      <c r="L35" s="322">
        <v>182832.10299487552</v>
      </c>
      <c r="M35" s="322">
        <v>183824.34894568453</v>
      </c>
      <c r="N35" s="322">
        <v>186506.96899310828</v>
      </c>
      <c r="O35" s="322">
        <v>187689.14929356016</v>
      </c>
      <c r="P35" s="322">
        <v>190453.08493912933</v>
      </c>
      <c r="Q35" s="322">
        <v>191706.5587459901</v>
      </c>
      <c r="R35" s="322">
        <v>198513</v>
      </c>
      <c r="S35" s="322">
        <v>205904.1982705507</v>
      </c>
      <c r="T35" s="322">
        <v>225780.53779192668</v>
      </c>
      <c r="U35" s="322">
        <v>248023.13014192326</v>
      </c>
      <c r="V35" s="322">
        <v>254576.61644929016</v>
      </c>
      <c r="W35" s="322">
        <v>262042.17364936756</v>
      </c>
      <c r="X35" s="322">
        <v>285994.78182789212</v>
      </c>
      <c r="Y35" s="322">
        <v>309711.41694190126</v>
      </c>
      <c r="Z35" s="322">
        <v>322511.04007727979</v>
      </c>
      <c r="AA35" s="322">
        <v>321606.27158757008</v>
      </c>
      <c r="AB35" s="322">
        <v>339936.98905208003</v>
      </c>
      <c r="AC35" s="322">
        <v>355305.25805022946</v>
      </c>
      <c r="AD35" s="322">
        <v>372514.13312581979</v>
      </c>
      <c r="AE35" s="322">
        <v>374989.18044922873</v>
      </c>
      <c r="AF35" s="322">
        <v>386570.8970061898</v>
      </c>
      <c r="AG35" s="322">
        <v>397709.50825767306</v>
      </c>
      <c r="AH35" s="322">
        <v>406197.59537477046</v>
      </c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3"/>
    </row>
    <row r="36" spans="1:45" s="4" customFormat="1" ht="14">
      <c r="A36" s="871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1:45" s="4" customFormat="1" ht="14">
      <c r="A37" s="851"/>
      <c r="B37" s="9"/>
      <c r="C37" s="9"/>
      <c r="D37" s="9"/>
      <c r="E37" s="9"/>
      <c r="F37" s="9"/>
      <c r="G37" s="9"/>
      <c r="H37" s="9"/>
      <c r="I37" s="9"/>
      <c r="J37" s="9"/>
    </row>
    <row r="38" spans="1:45" s="4" customFormat="1" ht="14.5" thickBot="1">
      <c r="A38" s="869" t="s">
        <v>877</v>
      </c>
      <c r="B38" s="778"/>
      <c r="C38" s="778"/>
      <c r="D38" s="778"/>
      <c r="E38" s="778"/>
      <c r="F38" s="778"/>
      <c r="G38" s="778"/>
      <c r="H38" s="778"/>
      <c r="I38" s="778"/>
      <c r="J38" s="778"/>
      <c r="K38" s="778"/>
      <c r="L38" s="778"/>
      <c r="M38" s="778"/>
      <c r="N38" s="778"/>
      <c r="O38" s="778"/>
      <c r="P38" s="778"/>
      <c r="Q38" s="778"/>
      <c r="R38" s="778"/>
      <c r="S38" s="778"/>
      <c r="T38" s="778"/>
      <c r="U38" s="778"/>
      <c r="V38" s="778"/>
      <c r="W38" s="778"/>
      <c r="X38" s="778"/>
      <c r="Y38" s="778"/>
      <c r="Z38" s="778"/>
      <c r="AA38" s="778"/>
      <c r="AB38" s="778"/>
      <c r="AC38" s="778"/>
      <c r="AD38" s="778"/>
      <c r="AE38" s="778"/>
      <c r="AF38" s="778"/>
      <c r="AG38" s="778"/>
      <c r="AH38" s="778"/>
    </row>
    <row r="39" spans="1:45" s="4" customFormat="1" ht="14">
      <c r="A39" s="876" t="s">
        <v>855</v>
      </c>
      <c r="B39" s="281">
        <v>91970.811701561179</v>
      </c>
      <c r="C39" s="281">
        <v>97750.666743723472</v>
      </c>
      <c r="D39" s="281">
        <v>92148.594749940879</v>
      </c>
      <c r="E39" s="281">
        <v>93807.545555561155</v>
      </c>
      <c r="F39" s="281">
        <v>91949.510520570097</v>
      </c>
      <c r="G39" s="281">
        <v>91096.100587601512</v>
      </c>
      <c r="H39" s="281">
        <v>91096.100587601512</v>
      </c>
      <c r="I39" s="281">
        <v>88760.106770401631</v>
      </c>
      <c r="J39" s="281">
        <v>83230.735916989564</v>
      </c>
      <c r="K39" s="281">
        <v>87596.506865180796</v>
      </c>
      <c r="L39" s="281">
        <v>90196.880579370729</v>
      </c>
      <c r="M39" s="281">
        <v>87595.214590010015</v>
      </c>
      <c r="N39" s="281">
        <v>81850.559999999998</v>
      </c>
      <c r="O39" s="281">
        <v>78880.41</v>
      </c>
      <c r="P39" s="281">
        <v>91599.83</v>
      </c>
      <c r="Q39" s="281">
        <v>103168.58</v>
      </c>
      <c r="R39" s="281">
        <v>105105</v>
      </c>
      <c r="S39" s="281">
        <v>110667</v>
      </c>
      <c r="T39" s="281">
        <v>127677</v>
      </c>
      <c r="U39" s="281">
        <v>143794</v>
      </c>
      <c r="V39" s="281">
        <v>140857</v>
      </c>
      <c r="W39" s="281">
        <v>130766</v>
      </c>
      <c r="X39" s="281">
        <v>137816</v>
      </c>
      <c r="Y39" s="281">
        <v>145806</v>
      </c>
      <c r="Z39" s="281">
        <v>140565</v>
      </c>
      <c r="AA39" s="281">
        <v>138515</v>
      </c>
      <c r="AB39" s="281">
        <v>131960</v>
      </c>
      <c r="AC39" s="281">
        <v>125386</v>
      </c>
      <c r="AD39" s="281">
        <v>119764</v>
      </c>
      <c r="AE39" s="281">
        <v>113734</v>
      </c>
      <c r="AF39" s="281">
        <v>117319</v>
      </c>
      <c r="AG39" s="281">
        <v>123251</v>
      </c>
      <c r="AH39" s="281">
        <v>127457</v>
      </c>
    </row>
    <row r="40" spans="1:45" s="4" customFormat="1" ht="14">
      <c r="A40" s="876" t="s">
        <v>108</v>
      </c>
      <c r="B40" s="281">
        <v>20801.079036739597</v>
      </c>
      <c r="C40" s="281">
        <v>19702.631298470056</v>
      </c>
      <c r="D40" s="281">
        <v>19579.931633229946</v>
      </c>
      <c r="E40" s="281">
        <v>20838.400571539816</v>
      </c>
      <c r="F40" s="281">
        <v>25540.907584480152</v>
      </c>
      <c r="G40" s="281">
        <v>26768.406511989419</v>
      </c>
      <c r="H40" s="281">
        <v>26768.406511989419</v>
      </c>
      <c r="I40" s="281">
        <v>21584.041800770261</v>
      </c>
      <c r="J40" s="281">
        <v>20947.57643470007</v>
      </c>
      <c r="K40" s="281">
        <v>19129.178306620197</v>
      </c>
      <c r="L40" s="281">
        <v>13850.787433889947</v>
      </c>
      <c r="M40" s="281">
        <v>17979.917564329997</v>
      </c>
      <c r="N40" s="281">
        <v>27375.02</v>
      </c>
      <c r="O40" s="281">
        <v>33245.9</v>
      </c>
      <c r="P40" s="281">
        <v>25758.929999999997</v>
      </c>
      <c r="Q40" s="281">
        <v>18002.41</v>
      </c>
      <c r="R40" s="281">
        <v>16846</v>
      </c>
      <c r="S40" s="281">
        <v>28027</v>
      </c>
      <c r="T40" s="281">
        <v>31155</v>
      </c>
      <c r="U40" s="281">
        <v>29045</v>
      </c>
      <c r="V40" s="281">
        <v>29968</v>
      </c>
      <c r="W40" s="281">
        <v>29094</v>
      </c>
      <c r="X40" s="281">
        <v>25562</v>
      </c>
      <c r="Y40" s="281">
        <v>34493</v>
      </c>
      <c r="Z40" s="281">
        <v>41196</v>
      </c>
      <c r="AA40" s="281">
        <v>34803</v>
      </c>
      <c r="AB40" s="281">
        <v>38328</v>
      </c>
      <c r="AC40" s="281">
        <v>38450</v>
      </c>
      <c r="AD40" s="281">
        <v>37342</v>
      </c>
      <c r="AE40" s="281">
        <v>35791</v>
      </c>
      <c r="AF40" s="281">
        <v>34368</v>
      </c>
      <c r="AG40" s="281">
        <v>35434</v>
      </c>
      <c r="AH40" s="281">
        <v>35094</v>
      </c>
    </row>
    <row r="41" spans="1:45" s="4" customFormat="1" ht="14">
      <c r="A41" s="876" t="s">
        <v>856</v>
      </c>
      <c r="B41" s="281">
        <v>33620.304354609951</v>
      </c>
      <c r="C41" s="281">
        <v>35152.309795100082</v>
      </c>
      <c r="D41" s="281">
        <v>32181.270319419895</v>
      </c>
      <c r="E41" s="281">
        <v>28769.03744646005</v>
      </c>
      <c r="F41" s="281">
        <v>28335.492921730012</v>
      </c>
      <c r="G41" s="281">
        <v>30077.844827750141</v>
      </c>
      <c r="H41" s="281">
        <v>30077.844827750141</v>
      </c>
      <c r="I41" s="281">
        <v>36884.703146010004</v>
      </c>
      <c r="J41" s="281">
        <v>40122.466669690257</v>
      </c>
      <c r="K41" s="281">
        <v>33988.350938130003</v>
      </c>
      <c r="L41" s="281">
        <v>32125.708371239951</v>
      </c>
      <c r="M41" s="281">
        <v>33172.453486880004</v>
      </c>
      <c r="N41" s="281">
        <v>30026.46</v>
      </c>
      <c r="O41" s="281">
        <v>27670.68</v>
      </c>
      <c r="P41" s="281">
        <v>25628.3</v>
      </c>
      <c r="Q41" s="281">
        <v>21600.400000000001</v>
      </c>
      <c r="R41" s="281">
        <v>26312</v>
      </c>
      <c r="S41" s="281">
        <v>21128</v>
      </c>
      <c r="T41" s="281">
        <v>20237</v>
      </c>
      <c r="U41" s="281">
        <v>25039</v>
      </c>
      <c r="V41" s="281">
        <v>30979</v>
      </c>
      <c r="W41" s="281">
        <v>41425</v>
      </c>
      <c r="X41" s="281">
        <v>50441</v>
      </c>
      <c r="Y41" s="281">
        <v>49555</v>
      </c>
      <c r="Z41" s="281">
        <v>57602</v>
      </c>
      <c r="AA41" s="281">
        <v>55999</v>
      </c>
      <c r="AB41" s="281">
        <v>80811</v>
      </c>
      <c r="AC41" s="281">
        <v>112126</v>
      </c>
      <c r="AD41" s="281">
        <v>135777</v>
      </c>
      <c r="AE41" s="281">
        <v>125064</v>
      </c>
      <c r="AF41" s="281">
        <v>119803</v>
      </c>
      <c r="AG41" s="281">
        <v>119016</v>
      </c>
      <c r="AH41" s="281">
        <v>120026</v>
      </c>
    </row>
    <row r="42" spans="1:45" s="4" customFormat="1" ht="14">
      <c r="A42" s="876" t="s">
        <v>365</v>
      </c>
      <c r="B42" s="281">
        <v>14966.065745410013</v>
      </c>
      <c r="C42" s="281">
        <v>15842.534571949833</v>
      </c>
      <c r="D42" s="281">
        <v>16820.262059149958</v>
      </c>
      <c r="E42" s="281">
        <v>18542.876513490082</v>
      </c>
      <c r="F42" s="281">
        <v>19342.33032860994</v>
      </c>
      <c r="G42" s="281">
        <v>21561.167203619996</v>
      </c>
      <c r="H42" s="281">
        <v>21561.167203619996</v>
      </c>
      <c r="I42" s="281">
        <v>22557.50578877013</v>
      </c>
      <c r="J42" s="281">
        <v>23327.9072838102</v>
      </c>
      <c r="K42" s="281">
        <v>23496.837094549999</v>
      </c>
      <c r="L42" s="281">
        <v>23528.674032419865</v>
      </c>
      <c r="M42" s="281">
        <v>24160.882541939998</v>
      </c>
      <c r="N42" s="281">
        <v>24822.34</v>
      </c>
      <c r="O42" s="281">
        <v>25214.22</v>
      </c>
      <c r="P42" s="281">
        <v>25450.51</v>
      </c>
      <c r="Q42" s="281">
        <v>26204.87</v>
      </c>
      <c r="R42" s="281">
        <v>26893</v>
      </c>
      <c r="S42" s="281">
        <v>27632</v>
      </c>
      <c r="T42" s="281">
        <v>28299</v>
      </c>
      <c r="U42" s="281">
        <v>29097</v>
      </c>
      <c r="V42" s="281">
        <v>29976</v>
      </c>
      <c r="W42" s="281">
        <v>31264</v>
      </c>
      <c r="X42" s="281">
        <v>31287</v>
      </c>
      <c r="Y42" s="281">
        <v>31707</v>
      </c>
      <c r="Z42" s="281">
        <v>32348</v>
      </c>
      <c r="AA42" s="281">
        <v>33171</v>
      </c>
      <c r="AB42" s="281">
        <v>33575</v>
      </c>
      <c r="AC42" s="281">
        <v>34139</v>
      </c>
      <c r="AD42" s="281">
        <v>34724</v>
      </c>
      <c r="AE42" s="281">
        <v>35054</v>
      </c>
      <c r="AF42" s="281">
        <v>35459</v>
      </c>
      <c r="AG42" s="281">
        <v>37000</v>
      </c>
      <c r="AH42" s="281">
        <v>37605</v>
      </c>
    </row>
    <row r="43" spans="1:45" s="4" customFormat="1" ht="14">
      <c r="A43" s="876" t="s">
        <v>857</v>
      </c>
      <c r="B43" s="281">
        <v>11748.318565369897</v>
      </c>
      <c r="C43" s="281">
        <v>11792.978449449849</v>
      </c>
      <c r="D43" s="281">
        <v>11542.876953279912</v>
      </c>
      <c r="E43" s="281">
        <v>11055.959386219907</v>
      </c>
      <c r="F43" s="281">
        <v>10757.298742949952</v>
      </c>
      <c r="G43" s="281">
        <v>9774.0083299099279</v>
      </c>
      <c r="H43" s="281">
        <v>9774.0083299099279</v>
      </c>
      <c r="I43" s="281">
        <v>9222.8216377699428</v>
      </c>
      <c r="J43" s="281">
        <v>8930.2641825899718</v>
      </c>
      <c r="K43" s="281">
        <v>8854.51535581998</v>
      </c>
      <c r="L43" s="281">
        <v>8391.3985560999972</v>
      </c>
      <c r="M43" s="281">
        <v>8524.424292149999</v>
      </c>
      <c r="N43" s="281">
        <v>8055.7800000000007</v>
      </c>
      <c r="O43" s="281">
        <v>7703.6900000000005</v>
      </c>
      <c r="P43" s="281">
        <v>7294.9599999999991</v>
      </c>
      <c r="Q43" s="281">
        <v>7183.96</v>
      </c>
      <c r="R43" s="281">
        <v>6861</v>
      </c>
      <c r="S43" s="281">
        <v>6457</v>
      </c>
      <c r="T43" s="281">
        <v>6107</v>
      </c>
      <c r="U43" s="281">
        <v>5718</v>
      </c>
      <c r="V43" s="281">
        <v>5476</v>
      </c>
      <c r="W43" s="281">
        <v>5165</v>
      </c>
      <c r="X43" s="281">
        <v>4639</v>
      </c>
      <c r="Y43" s="281">
        <v>4124</v>
      </c>
      <c r="Z43" s="281">
        <v>4123</v>
      </c>
      <c r="AA43" s="281">
        <v>3948</v>
      </c>
      <c r="AB43" s="281">
        <v>3983</v>
      </c>
      <c r="AC43" s="281">
        <v>4460</v>
      </c>
      <c r="AD43" s="281">
        <v>4786</v>
      </c>
      <c r="AE43" s="281">
        <v>5034</v>
      </c>
      <c r="AF43" s="281">
        <v>5085</v>
      </c>
      <c r="AG43" s="281">
        <v>7163</v>
      </c>
      <c r="AH43" s="281">
        <v>8498</v>
      </c>
    </row>
    <row r="44" spans="1:45" s="4" customFormat="1" ht="14">
      <c r="A44" s="876" t="s">
        <v>858</v>
      </c>
      <c r="B44" s="281">
        <v>61.634642330000176</v>
      </c>
      <c r="C44" s="281">
        <v>51.445091940000047</v>
      </c>
      <c r="D44" s="281">
        <v>42.085955170000069</v>
      </c>
      <c r="E44" s="281">
        <v>32.982793919999885</v>
      </c>
      <c r="F44" s="281">
        <v>32.143990870000017</v>
      </c>
      <c r="G44" s="281">
        <v>26.768406511989419</v>
      </c>
      <c r="H44" s="281">
        <v>20.885786739999983</v>
      </c>
      <c r="I44" s="281">
        <v>9.7008392400000147</v>
      </c>
      <c r="J44" s="281">
        <v>20.947576434700071</v>
      </c>
      <c r="K44" s="281">
        <v>19.129178306620197</v>
      </c>
      <c r="L44" s="281">
        <v>13.850787433889947</v>
      </c>
      <c r="M44" s="281">
        <v>4.7350974099999998</v>
      </c>
      <c r="N44" s="281">
        <v>4.4800000000000004</v>
      </c>
      <c r="O44" s="281">
        <v>3.87</v>
      </c>
      <c r="P44" s="281">
        <v>2.74</v>
      </c>
      <c r="Q44" s="281">
        <v>2.2400000000000002</v>
      </c>
      <c r="R44" s="281">
        <v>2</v>
      </c>
      <c r="S44" s="281">
        <v>2</v>
      </c>
      <c r="T44" s="281">
        <v>1</v>
      </c>
      <c r="U44" s="281">
        <v>1</v>
      </c>
      <c r="V44" s="281">
        <v>1</v>
      </c>
      <c r="W44" s="281">
        <v>1</v>
      </c>
      <c r="X44" s="281">
        <v>1</v>
      </c>
      <c r="Y44" s="281">
        <v>0</v>
      </c>
      <c r="Z44" s="281">
        <v>0</v>
      </c>
      <c r="AA44" s="281">
        <v>0</v>
      </c>
      <c r="AB44" s="281">
        <v>0</v>
      </c>
      <c r="AC44" s="281">
        <v>0</v>
      </c>
      <c r="AD44" s="281">
        <v>0</v>
      </c>
      <c r="AE44" s="281">
        <v>0</v>
      </c>
      <c r="AF44" s="281">
        <v>0</v>
      </c>
      <c r="AG44" s="281">
        <v>0</v>
      </c>
      <c r="AH44" s="281">
        <v>0</v>
      </c>
    </row>
    <row r="45" spans="1:45" s="4" customFormat="1" ht="14">
      <c r="A45" s="876" t="s">
        <v>49</v>
      </c>
      <c r="B45" s="281">
        <v>6893.4887212093454</v>
      </c>
      <c r="C45" s="281">
        <v>-1197.0100475384388</v>
      </c>
      <c r="D45" s="281">
        <v>8382.7068362925784</v>
      </c>
      <c r="E45" s="281">
        <v>183.00050585763529</v>
      </c>
      <c r="F45" s="281">
        <v>8754.5999428165378</v>
      </c>
      <c r="G45" s="281">
        <v>9275.9169828567829</v>
      </c>
      <c r="H45" s="281">
        <v>8924.8353334790154</v>
      </c>
      <c r="I45" s="281">
        <v>9776.682543302275</v>
      </c>
      <c r="J45" s="281">
        <v>10970.942130545736</v>
      </c>
      <c r="K45" s="281">
        <v>11939.977909470414</v>
      </c>
      <c r="L45" s="281">
        <v>14724.803234421153</v>
      </c>
      <c r="M45" s="281">
        <v>12386.721372964501</v>
      </c>
      <c r="N45" s="281">
        <v>14372.328993108269</v>
      </c>
      <c r="O45" s="281">
        <v>14970.379293560167</v>
      </c>
      <c r="P45" s="281">
        <v>14717.814939129341</v>
      </c>
      <c r="Q45" s="281">
        <v>15544.098745990108</v>
      </c>
      <c r="R45" s="281">
        <v>16494</v>
      </c>
      <c r="S45" s="281">
        <v>11991.198270550696</v>
      </c>
      <c r="T45" s="281">
        <v>12303</v>
      </c>
      <c r="U45" s="281">
        <v>15329.130141923262</v>
      </c>
      <c r="V45" s="281">
        <v>17319.616449290159</v>
      </c>
      <c r="W45" s="281">
        <v>24327.173649367556</v>
      </c>
      <c r="X45" s="281">
        <v>36248.781827892119</v>
      </c>
      <c r="Y45" s="281">
        <v>44026.416941901261</v>
      </c>
      <c r="Z45" s="281">
        <v>46677.040077279788</v>
      </c>
      <c r="AA45" s="281">
        <v>55170.271587570081</v>
      </c>
      <c r="AB45" s="281">
        <v>51279.989052080025</v>
      </c>
      <c r="AC45" s="281">
        <v>40744.258050229459</v>
      </c>
      <c r="AD45" s="281">
        <v>40121.13312581979</v>
      </c>
      <c r="AE45" s="281">
        <v>60312.180449228734</v>
      </c>
      <c r="AF45" s="281">
        <v>74536.8970061898</v>
      </c>
      <c r="AG45" s="281">
        <v>75845.508257673064</v>
      </c>
      <c r="AH45" s="281">
        <v>77517.595374770463</v>
      </c>
    </row>
    <row r="46" spans="1:45" s="4" customFormat="1" ht="14.5" thickBot="1">
      <c r="A46" s="875" t="s">
        <v>1218</v>
      </c>
      <c r="B46" s="322">
        <v>180061.70276722999</v>
      </c>
      <c r="C46" s="322">
        <v>179095.55590309482</v>
      </c>
      <c r="D46" s="322">
        <v>180697.7285064832</v>
      </c>
      <c r="E46" s="322">
        <v>173229.80277304864</v>
      </c>
      <c r="F46" s="322">
        <v>184712.28403202671</v>
      </c>
      <c r="G46" s="322">
        <v>188580.21285023977</v>
      </c>
      <c r="H46" s="322">
        <v>188223.24858109001</v>
      </c>
      <c r="I46" s="322">
        <v>188795.5625262642</v>
      </c>
      <c r="J46" s="322">
        <v>187550.8401947605</v>
      </c>
      <c r="K46" s="322">
        <v>185024.49564807798</v>
      </c>
      <c r="L46" s="322">
        <v>182832.10299487552</v>
      </c>
      <c r="M46" s="322">
        <v>183824.34894568453</v>
      </c>
      <c r="N46" s="322">
        <v>186506.96899310828</v>
      </c>
      <c r="O46" s="322">
        <v>187689.14929356016</v>
      </c>
      <c r="P46" s="322">
        <v>190453.08493912933</v>
      </c>
      <c r="Q46" s="322">
        <v>191706.5587459901</v>
      </c>
      <c r="R46" s="322">
        <v>198513</v>
      </c>
      <c r="S46" s="322">
        <v>205904.1982705507</v>
      </c>
      <c r="T46" s="322">
        <v>225780.53779192668</v>
      </c>
      <c r="U46" s="322">
        <v>248023.13014192326</v>
      </c>
      <c r="V46" s="322">
        <v>254576.61644929016</v>
      </c>
      <c r="W46" s="322">
        <v>262042.17364936756</v>
      </c>
      <c r="X46" s="322">
        <v>285994.78182789212</v>
      </c>
      <c r="Y46" s="322">
        <v>309711.41694190126</v>
      </c>
      <c r="Z46" s="322">
        <v>322511.04007727979</v>
      </c>
      <c r="AA46" s="322">
        <v>321606.27158757008</v>
      </c>
      <c r="AB46" s="322">
        <v>339936.98905208003</v>
      </c>
      <c r="AC46" s="322">
        <v>355305.25805022946</v>
      </c>
      <c r="AD46" s="322">
        <v>372514.13312581979</v>
      </c>
      <c r="AE46" s="322">
        <v>374989.18044922873</v>
      </c>
      <c r="AF46" s="322">
        <v>386570.8970061898</v>
      </c>
      <c r="AG46" s="322">
        <v>397709.50825767306</v>
      </c>
      <c r="AH46" s="322">
        <v>406197.59537477046</v>
      </c>
    </row>
    <row r="47" spans="1:45" s="4" customFormat="1" ht="14">
      <c r="A47" s="877"/>
      <c r="B47" s="12"/>
      <c r="C47" s="12"/>
      <c r="D47" s="9"/>
      <c r="E47" s="9"/>
      <c r="F47" s="9"/>
      <c r="G47" s="9"/>
      <c r="H47" s="9"/>
      <c r="I47" s="9"/>
      <c r="J47" s="9"/>
    </row>
    <row r="48" spans="1:45" s="4" customFormat="1" ht="14">
      <c r="A48" s="851"/>
      <c r="B48" s="9"/>
      <c r="C48" s="9"/>
      <c r="D48" s="9"/>
      <c r="E48" s="9"/>
      <c r="F48" s="9"/>
      <c r="G48" s="9"/>
      <c r="H48" s="9"/>
      <c r="I48" s="9"/>
      <c r="J48" s="9"/>
    </row>
    <row r="49" spans="1:43" s="4" customFormat="1" ht="14.5" thickBot="1">
      <c r="A49" s="869" t="s">
        <v>875</v>
      </c>
      <c r="B49" s="778"/>
      <c r="C49" s="778"/>
      <c r="D49" s="778"/>
      <c r="E49" s="778"/>
      <c r="F49" s="778"/>
      <c r="G49" s="778"/>
      <c r="H49" s="778"/>
      <c r="I49" s="778"/>
      <c r="J49" s="778"/>
      <c r="K49" s="778"/>
      <c r="L49" s="778"/>
      <c r="M49" s="778"/>
      <c r="N49" s="778"/>
      <c r="O49" s="778"/>
      <c r="P49" s="778"/>
      <c r="Q49" s="778"/>
      <c r="R49" s="778"/>
      <c r="S49" s="778"/>
      <c r="T49" s="778"/>
      <c r="U49" s="778"/>
      <c r="V49" s="778"/>
      <c r="W49" s="778"/>
      <c r="X49" s="778"/>
      <c r="Y49" s="778"/>
      <c r="Z49" s="778"/>
      <c r="AA49" s="778"/>
      <c r="AB49" s="778"/>
      <c r="AC49" s="778"/>
      <c r="AD49" s="778"/>
      <c r="AE49" s="778"/>
      <c r="AF49" s="778"/>
      <c r="AG49" s="778"/>
      <c r="AH49" s="778"/>
    </row>
    <row r="50" spans="1:43" s="4" customFormat="1" ht="14">
      <c r="A50" s="871" t="s">
        <v>831</v>
      </c>
      <c r="B50" s="281">
        <v>38135.013604260217</v>
      </c>
      <c r="C50" s="281">
        <v>38559.941436899971</v>
      </c>
      <c r="D50" s="281">
        <v>39145.451225410026</v>
      </c>
      <c r="E50" s="281">
        <v>39867.469554959942</v>
      </c>
      <c r="F50" s="281">
        <v>40420.47015637999</v>
      </c>
      <c r="G50" s="281">
        <v>41335.016422589964</v>
      </c>
      <c r="H50" s="281">
        <v>41963.742437899855</v>
      </c>
      <c r="I50" s="281">
        <v>42512.646219820119</v>
      </c>
      <c r="J50" s="281">
        <v>42244.647230679991</v>
      </c>
      <c r="K50" s="281">
        <v>42214.514383050002</v>
      </c>
      <c r="L50" s="281">
        <v>41657.041615319984</v>
      </c>
      <c r="M50" s="281">
        <v>42425.77306</v>
      </c>
      <c r="N50" s="281">
        <v>44097.46</v>
      </c>
      <c r="O50" s="281">
        <v>44535.09</v>
      </c>
      <c r="P50" s="281">
        <v>45393.21</v>
      </c>
      <c r="Q50" s="281">
        <v>46948.3</v>
      </c>
      <c r="R50" s="281">
        <v>48561</v>
      </c>
      <c r="S50" s="281">
        <v>51126</v>
      </c>
      <c r="T50" s="281">
        <v>54033</v>
      </c>
      <c r="U50" s="281">
        <v>58462</v>
      </c>
      <c r="V50" s="281">
        <v>60077</v>
      </c>
      <c r="W50" s="281">
        <v>61585</v>
      </c>
      <c r="X50" s="281">
        <v>65835</v>
      </c>
      <c r="Y50" s="281">
        <v>68828</v>
      </c>
      <c r="Z50" s="281">
        <v>70854</v>
      </c>
      <c r="AA50" s="281">
        <v>71453</v>
      </c>
      <c r="AB50" s="281">
        <v>75651</v>
      </c>
      <c r="AC50" s="281">
        <v>78785</v>
      </c>
      <c r="AD50" s="281">
        <v>82009</v>
      </c>
      <c r="AE50" s="281">
        <v>83557</v>
      </c>
      <c r="AF50" s="281">
        <v>85765</v>
      </c>
      <c r="AG50" s="281">
        <v>89211</v>
      </c>
      <c r="AH50" s="281">
        <v>91596</v>
      </c>
      <c r="AJ50" s="794"/>
      <c r="AK50" s="793"/>
      <c r="AL50" s="13"/>
      <c r="AM50" s="13"/>
      <c r="AN50" s="13"/>
      <c r="AO50" s="13"/>
      <c r="AP50" s="13"/>
    </row>
    <row r="51" spans="1:43" s="4" customFormat="1" ht="14">
      <c r="A51" s="878" t="s">
        <v>832</v>
      </c>
      <c r="B51" s="281">
        <v>24943.662816370208</v>
      </c>
      <c r="C51" s="281">
        <v>25184.445933859981</v>
      </c>
      <c r="D51" s="281">
        <v>25531.38252186004</v>
      </c>
      <c r="E51" s="281">
        <v>26111.862049840023</v>
      </c>
      <c r="F51" s="281">
        <v>26473.328892590052</v>
      </c>
      <c r="G51" s="281">
        <v>27111.674976010021</v>
      </c>
      <c r="H51" s="281">
        <v>27739.124255169878</v>
      </c>
      <c r="I51" s="281">
        <v>28210.085138090159</v>
      </c>
      <c r="J51" s="281">
        <v>28048.155170089911</v>
      </c>
      <c r="K51" s="281">
        <v>28254.350445249998</v>
      </c>
      <c r="L51" s="281">
        <v>28418.830162080001</v>
      </c>
      <c r="M51" s="281">
        <v>29463.079269999998</v>
      </c>
      <c r="N51" s="281">
        <v>30272.17</v>
      </c>
      <c r="O51" s="281">
        <v>30978.28</v>
      </c>
      <c r="P51" s="281">
        <v>31916.19</v>
      </c>
      <c r="Q51" s="281">
        <v>33353.4</v>
      </c>
      <c r="R51" s="281">
        <v>35030</v>
      </c>
      <c r="S51" s="281">
        <v>37590</v>
      </c>
      <c r="T51" s="281">
        <v>40004</v>
      </c>
      <c r="U51" s="281">
        <v>44015</v>
      </c>
      <c r="V51" s="281">
        <v>45926</v>
      </c>
      <c r="W51" s="281">
        <v>47995</v>
      </c>
      <c r="X51" s="281">
        <v>52138</v>
      </c>
      <c r="Y51" s="281">
        <v>55616</v>
      </c>
      <c r="Z51" s="281">
        <v>57900</v>
      </c>
      <c r="AA51" s="281">
        <v>58879</v>
      </c>
      <c r="AB51" s="281">
        <v>62930</v>
      </c>
      <c r="AC51" s="281">
        <v>58287</v>
      </c>
      <c r="AD51" s="281">
        <v>60900</v>
      </c>
      <c r="AE51" s="281">
        <v>62110</v>
      </c>
      <c r="AF51" s="281">
        <v>64039</v>
      </c>
      <c r="AG51" s="281">
        <v>66785</v>
      </c>
      <c r="AH51" s="281">
        <v>69028</v>
      </c>
      <c r="AJ51" s="794"/>
      <c r="AK51" s="795"/>
      <c r="AL51" s="13"/>
      <c r="AM51" s="13"/>
      <c r="AN51" s="13"/>
      <c r="AO51" s="794"/>
      <c r="AP51" s="13"/>
    </row>
    <row r="52" spans="1:43" s="4" customFormat="1" ht="14">
      <c r="A52" s="878" t="s">
        <v>833</v>
      </c>
      <c r="B52" s="281">
        <v>13191.350787890007</v>
      </c>
      <c r="C52" s="281">
        <v>13375.495503039987</v>
      </c>
      <c r="D52" s="281">
        <v>13614.068703549985</v>
      </c>
      <c r="E52" s="281">
        <v>13755.607505119919</v>
      </c>
      <c r="F52" s="281">
        <v>13947.141263789939</v>
      </c>
      <c r="G52" s="281">
        <v>14223.34144657994</v>
      </c>
      <c r="H52" s="281">
        <v>14224.618182729977</v>
      </c>
      <c r="I52" s="281">
        <v>14302.561081729964</v>
      </c>
      <c r="J52" s="281">
        <v>14196.492060590081</v>
      </c>
      <c r="K52" s="281">
        <v>13960.1639378</v>
      </c>
      <c r="L52" s="281">
        <v>13238.211453239983</v>
      </c>
      <c r="M52" s="281">
        <v>12962.693789999999</v>
      </c>
      <c r="N52" s="281">
        <v>13825.29</v>
      </c>
      <c r="O52" s="281">
        <v>13556.81</v>
      </c>
      <c r="P52" s="281">
        <v>13477.02</v>
      </c>
      <c r="Q52" s="281">
        <v>13594.9</v>
      </c>
      <c r="R52" s="281">
        <v>13531</v>
      </c>
      <c r="S52" s="281">
        <v>13536</v>
      </c>
      <c r="T52" s="281">
        <v>14029</v>
      </c>
      <c r="U52" s="281">
        <v>14447</v>
      </c>
      <c r="V52" s="281">
        <v>14151</v>
      </c>
      <c r="W52" s="281">
        <v>13590</v>
      </c>
      <c r="X52" s="281">
        <v>13697</v>
      </c>
      <c r="Y52" s="281">
        <v>13212</v>
      </c>
      <c r="Z52" s="281">
        <v>12954</v>
      </c>
      <c r="AA52" s="281">
        <v>12574</v>
      </c>
      <c r="AB52" s="281">
        <v>12721</v>
      </c>
      <c r="AC52" s="281">
        <v>20498</v>
      </c>
      <c r="AD52" s="281">
        <v>21109</v>
      </c>
      <c r="AE52" s="281">
        <v>21447</v>
      </c>
      <c r="AF52" s="281">
        <v>21726</v>
      </c>
      <c r="AG52" s="281">
        <v>22426</v>
      </c>
      <c r="AH52" s="281">
        <v>22568</v>
      </c>
      <c r="AJ52" s="794"/>
      <c r="AK52" s="795"/>
      <c r="AL52" s="13"/>
      <c r="AM52" s="13"/>
      <c r="AN52" s="13"/>
      <c r="AO52" s="794"/>
      <c r="AP52" s="13"/>
    </row>
    <row r="53" spans="1:43" s="4" customFormat="1" ht="14">
      <c r="A53" s="871" t="s">
        <v>834</v>
      </c>
      <c r="B53" s="281">
        <v>18246.476565830064</v>
      </c>
      <c r="C53" s="281">
        <v>20621.024254359945</v>
      </c>
      <c r="D53" s="281">
        <v>17307.267978669974</v>
      </c>
      <c r="E53" s="281">
        <v>18457.212069749959</v>
      </c>
      <c r="F53" s="281">
        <v>20387.070963320039</v>
      </c>
      <c r="G53" s="281">
        <v>21427.341723210007</v>
      </c>
      <c r="H53" s="281">
        <v>20237.329263509942</v>
      </c>
      <c r="I53" s="281">
        <v>20391.963874870053</v>
      </c>
      <c r="J53" s="281">
        <v>20793.84633558994</v>
      </c>
      <c r="K53" s="281">
        <v>21772.202080080002</v>
      </c>
      <c r="L53" s="281">
        <v>20000.927152049939</v>
      </c>
      <c r="M53" s="281">
        <v>19905.114529999999</v>
      </c>
      <c r="N53" s="281">
        <v>20257.79</v>
      </c>
      <c r="O53" s="281">
        <v>19072.53</v>
      </c>
      <c r="P53" s="281">
        <v>20553.88</v>
      </c>
      <c r="Q53" s="281">
        <v>20487.5</v>
      </c>
      <c r="R53" s="281">
        <v>21371</v>
      </c>
      <c r="S53" s="281">
        <v>24894</v>
      </c>
      <c r="T53" s="281">
        <v>29768</v>
      </c>
      <c r="U53" s="281">
        <v>31437</v>
      </c>
      <c r="V53" s="281">
        <v>30668</v>
      </c>
      <c r="W53" s="281">
        <v>29313</v>
      </c>
      <c r="X53" s="281">
        <v>41531</v>
      </c>
      <c r="Y53" s="281">
        <v>44917</v>
      </c>
      <c r="Z53" s="281">
        <v>46921</v>
      </c>
      <c r="AA53" s="281">
        <v>38377</v>
      </c>
      <c r="AB53" s="281">
        <v>44971</v>
      </c>
      <c r="AC53" s="281">
        <v>46668</v>
      </c>
      <c r="AD53" s="281">
        <v>53588</v>
      </c>
      <c r="AE53" s="281">
        <v>47635</v>
      </c>
      <c r="AF53" s="281">
        <v>50434</v>
      </c>
      <c r="AG53" s="281">
        <v>49408</v>
      </c>
      <c r="AH53" s="281">
        <v>49272</v>
      </c>
      <c r="AJ53" s="794"/>
      <c r="AK53" s="793"/>
      <c r="AL53" s="13"/>
      <c r="AM53" s="13"/>
      <c r="AN53" s="13"/>
      <c r="AO53" s="794"/>
      <c r="AP53" s="13"/>
    </row>
    <row r="54" spans="1:43" s="4" customFormat="1" ht="14">
      <c r="A54" s="871" t="s">
        <v>835</v>
      </c>
      <c r="B54" s="281">
        <v>9272.2671090700151</v>
      </c>
      <c r="C54" s="281">
        <v>9703.6945858999989</v>
      </c>
      <c r="D54" s="281">
        <v>8838.3067308600093</v>
      </c>
      <c r="E54" s="281">
        <v>9864.7044445699848</v>
      </c>
      <c r="F54" s="281">
        <v>9719.7674917100758</v>
      </c>
      <c r="G54" s="281">
        <v>9570.998875700021</v>
      </c>
      <c r="H54" s="281">
        <v>8821.2410492699892</v>
      </c>
      <c r="I54" s="281">
        <v>9094.8016635099902</v>
      </c>
      <c r="J54" s="281">
        <v>8989.6107388599885</v>
      </c>
      <c r="K54" s="281">
        <v>8853.3423683500005</v>
      </c>
      <c r="L54" s="281">
        <v>8570.497382549991</v>
      </c>
      <c r="M54" s="281">
        <v>7754.3339649999998</v>
      </c>
      <c r="N54" s="281">
        <v>8208.17</v>
      </c>
      <c r="O54" s="281">
        <v>8168.27</v>
      </c>
      <c r="P54" s="281">
        <v>7783.72</v>
      </c>
      <c r="Q54" s="281">
        <v>8248.0499999999993</v>
      </c>
      <c r="R54" s="281">
        <v>8828</v>
      </c>
      <c r="S54" s="281">
        <v>9290</v>
      </c>
      <c r="T54" s="281">
        <v>11969</v>
      </c>
      <c r="U54" s="281">
        <v>15872</v>
      </c>
      <c r="V54" s="281">
        <v>16957</v>
      </c>
      <c r="W54" s="281">
        <v>16454</v>
      </c>
      <c r="X54" s="281">
        <v>17074</v>
      </c>
      <c r="Y54" s="281">
        <v>18812</v>
      </c>
      <c r="Z54" s="281">
        <v>19519</v>
      </c>
      <c r="AA54" s="281">
        <v>18480</v>
      </c>
      <c r="AB54" s="281">
        <v>19313</v>
      </c>
      <c r="AC54" s="281">
        <v>19603</v>
      </c>
      <c r="AD54" s="281">
        <v>20045</v>
      </c>
      <c r="AE54" s="281">
        <v>19512</v>
      </c>
      <c r="AF54" s="281">
        <v>19947</v>
      </c>
      <c r="AG54" s="281">
        <v>20367</v>
      </c>
      <c r="AH54" s="281">
        <v>19765</v>
      </c>
      <c r="AJ54" s="794"/>
      <c r="AK54" s="793"/>
      <c r="AL54" s="13"/>
      <c r="AM54" s="13"/>
      <c r="AN54" s="13"/>
      <c r="AO54" s="794"/>
      <c r="AP54" s="13"/>
    </row>
    <row r="55" spans="1:43" s="4" customFormat="1" ht="14">
      <c r="A55" s="871" t="s">
        <v>836</v>
      </c>
      <c r="B55" s="281">
        <v>3268.4762159400125</v>
      </c>
      <c r="C55" s="281">
        <v>3479.0981465100081</v>
      </c>
      <c r="D55" s="281">
        <v>4647.5882072400073</v>
      </c>
      <c r="E55" s="281">
        <v>5040.5492527200067</v>
      </c>
      <c r="F55" s="281">
        <v>4758.5235688400071</v>
      </c>
      <c r="G55" s="281">
        <v>5243.5898340300091</v>
      </c>
      <c r="H55" s="281">
        <v>5036.9343031400022</v>
      </c>
      <c r="I55" s="281">
        <v>4619.2507800399826</v>
      </c>
      <c r="J55" s="281">
        <v>3860.6680533100034</v>
      </c>
      <c r="K55" s="281">
        <v>3294.7137196399999</v>
      </c>
      <c r="L55" s="281">
        <v>3177.4005543200101</v>
      </c>
      <c r="M55" s="281">
        <v>3087.6237820000001</v>
      </c>
      <c r="N55" s="281">
        <v>3087.52</v>
      </c>
      <c r="O55" s="281">
        <v>3141.21</v>
      </c>
      <c r="P55" s="281">
        <v>2774.76</v>
      </c>
      <c r="Q55" s="281">
        <v>2719.5</v>
      </c>
      <c r="R55" s="281">
        <v>2745</v>
      </c>
      <c r="S55" s="281">
        <v>2939</v>
      </c>
      <c r="T55" s="281">
        <v>2938</v>
      </c>
      <c r="U55" s="281">
        <v>3410</v>
      </c>
      <c r="V55" s="281">
        <v>3434</v>
      </c>
      <c r="W55" s="281">
        <v>3619</v>
      </c>
      <c r="X55" s="281">
        <v>3912</v>
      </c>
      <c r="Y55" s="281">
        <v>3944</v>
      </c>
      <c r="Z55" s="281">
        <v>3910</v>
      </c>
      <c r="AA55" s="281">
        <v>3900</v>
      </c>
      <c r="AB55" s="281">
        <v>4207</v>
      </c>
      <c r="AC55" s="281">
        <v>4131</v>
      </c>
      <c r="AD55" s="281">
        <v>4338</v>
      </c>
      <c r="AE55" s="281">
        <v>4462</v>
      </c>
      <c r="AF55" s="281">
        <v>4473</v>
      </c>
      <c r="AG55" s="281">
        <v>4549</v>
      </c>
      <c r="AH55" s="281">
        <v>4727</v>
      </c>
      <c r="AJ55" s="794"/>
      <c r="AK55" s="793"/>
      <c r="AL55" s="13"/>
      <c r="AM55" s="13"/>
      <c r="AN55" s="13"/>
      <c r="AO55" s="794"/>
      <c r="AP55" s="13"/>
    </row>
    <row r="56" spans="1:43" s="4" customFormat="1" ht="14">
      <c r="A56" s="871" t="s">
        <v>837</v>
      </c>
      <c r="B56" s="281">
        <v>23104.646852659971</v>
      </c>
      <c r="C56" s="281">
        <v>23081.837299119954</v>
      </c>
      <c r="D56" s="281">
        <v>23066.119828649887</v>
      </c>
      <c r="E56" s="281">
        <v>23409.942751459937</v>
      </c>
      <c r="F56" s="281">
        <v>23736.417926029982</v>
      </c>
      <c r="G56" s="281">
        <v>24088.52123091992</v>
      </c>
      <c r="H56" s="281">
        <v>24750.751587469938</v>
      </c>
      <c r="I56" s="281">
        <v>25636.610128999964</v>
      </c>
      <c r="J56" s="281">
        <v>26149.619241609947</v>
      </c>
      <c r="K56" s="281">
        <v>26432.893410339966</v>
      </c>
      <c r="L56" s="281">
        <v>26731.871539169981</v>
      </c>
      <c r="M56" s="281">
        <v>27787.041219999999</v>
      </c>
      <c r="N56" s="281">
        <v>28403.98</v>
      </c>
      <c r="O56" s="281">
        <v>28638.17</v>
      </c>
      <c r="P56" s="281">
        <v>29663.57</v>
      </c>
      <c r="Q56" s="281">
        <v>32093.56</v>
      </c>
      <c r="R56" s="281">
        <v>33915</v>
      </c>
      <c r="S56" s="281">
        <v>34229</v>
      </c>
      <c r="T56" s="281">
        <v>36758</v>
      </c>
      <c r="U56" s="281">
        <v>41088</v>
      </c>
      <c r="V56" s="281">
        <v>43973</v>
      </c>
      <c r="W56" s="281">
        <v>45165</v>
      </c>
      <c r="X56" s="281">
        <v>47854</v>
      </c>
      <c r="Y56" s="281">
        <v>53222</v>
      </c>
      <c r="Z56" s="281">
        <v>55602</v>
      </c>
      <c r="AA56" s="281">
        <v>55677</v>
      </c>
      <c r="AB56" s="281">
        <v>55793</v>
      </c>
      <c r="AC56" s="281">
        <v>57853</v>
      </c>
      <c r="AD56" s="281">
        <v>58682</v>
      </c>
      <c r="AE56" s="281">
        <v>57767</v>
      </c>
      <c r="AF56" s="281">
        <v>57509</v>
      </c>
      <c r="AG56" s="281">
        <v>58656</v>
      </c>
      <c r="AH56" s="281">
        <v>59299</v>
      </c>
      <c r="AJ56" s="794"/>
      <c r="AK56" s="793"/>
      <c r="AL56" s="13"/>
      <c r="AM56" s="13"/>
      <c r="AN56" s="13"/>
      <c r="AO56" s="794"/>
      <c r="AP56" s="13"/>
    </row>
    <row r="57" spans="1:43" s="4" customFormat="1" ht="14">
      <c r="A57" s="871" t="s">
        <v>838</v>
      </c>
      <c r="B57" s="281">
        <v>3725.3947544699868</v>
      </c>
      <c r="C57" s="281">
        <v>4400.703931529999</v>
      </c>
      <c r="D57" s="281">
        <v>4878.963398289995</v>
      </c>
      <c r="E57" s="281">
        <v>4676.8452543500116</v>
      </c>
      <c r="F57" s="281">
        <v>4375.5746059000057</v>
      </c>
      <c r="G57" s="281">
        <v>4690.6368344100047</v>
      </c>
      <c r="H57" s="281">
        <v>5072.2261690500018</v>
      </c>
      <c r="I57" s="281">
        <v>4829.6869880999857</v>
      </c>
      <c r="J57" s="281">
        <v>4664.1566565199855</v>
      </c>
      <c r="K57" s="281">
        <v>4974.1103254300006</v>
      </c>
      <c r="L57" s="281">
        <v>5222.8700498999815</v>
      </c>
      <c r="M57" s="281">
        <v>5021.1168399999997</v>
      </c>
      <c r="N57" s="281">
        <v>5055.6899999999996</v>
      </c>
      <c r="O57" s="281">
        <v>5263</v>
      </c>
      <c r="P57" s="281">
        <v>5213.42</v>
      </c>
      <c r="Q57" s="281">
        <v>4880.95</v>
      </c>
      <c r="R57" s="281">
        <v>5058</v>
      </c>
      <c r="S57" s="281">
        <v>5712</v>
      </c>
      <c r="T57" s="281">
        <v>6343</v>
      </c>
      <c r="U57" s="281">
        <v>6888</v>
      </c>
      <c r="V57" s="281">
        <v>7095</v>
      </c>
      <c r="W57" s="281">
        <v>7909</v>
      </c>
      <c r="X57" s="281">
        <v>9054</v>
      </c>
      <c r="Y57" s="281">
        <v>9357</v>
      </c>
      <c r="Z57" s="281">
        <v>9731</v>
      </c>
      <c r="AA57" s="281">
        <v>10200</v>
      </c>
      <c r="AB57" s="281">
        <v>11275</v>
      </c>
      <c r="AC57" s="281">
        <v>10595</v>
      </c>
      <c r="AD57" s="281">
        <v>10916</v>
      </c>
      <c r="AE57" s="281">
        <v>11355</v>
      </c>
      <c r="AF57" s="281">
        <v>11529</v>
      </c>
      <c r="AG57" s="281">
        <v>11111</v>
      </c>
      <c r="AH57" s="281">
        <v>11619</v>
      </c>
      <c r="AJ57" s="794"/>
      <c r="AK57" s="793"/>
      <c r="AL57" s="13"/>
      <c r="AM57" s="13"/>
      <c r="AN57" s="13"/>
      <c r="AO57" s="794"/>
      <c r="AP57" s="13"/>
    </row>
    <row r="58" spans="1:43" s="4" customFormat="1" ht="14">
      <c r="A58" s="871" t="s">
        <v>839</v>
      </c>
      <c r="B58" s="281">
        <v>2007.9096233099961</v>
      </c>
      <c r="C58" s="281">
        <v>2503.590716449999</v>
      </c>
      <c r="D58" s="281">
        <v>2512.4706121499962</v>
      </c>
      <c r="E58" s="281">
        <v>2465.5747494099996</v>
      </c>
      <c r="F58" s="281">
        <v>2397.3808427899939</v>
      </c>
      <c r="G58" s="281">
        <v>2750.8419053099988</v>
      </c>
      <c r="H58" s="281">
        <v>2413.1527860499991</v>
      </c>
      <c r="I58" s="281">
        <v>2270.8721035000008</v>
      </c>
      <c r="J58" s="281">
        <v>2211.8980382900018</v>
      </c>
      <c r="K58" s="281">
        <v>2389.0928643800003</v>
      </c>
      <c r="L58" s="281">
        <v>2061.352395060002</v>
      </c>
      <c r="M58" s="281">
        <v>1860.571956</v>
      </c>
      <c r="N58" s="281">
        <v>1926.54</v>
      </c>
      <c r="O58" s="281">
        <v>1849.01</v>
      </c>
      <c r="P58" s="281">
        <v>1765.44</v>
      </c>
      <c r="Q58" s="281">
        <v>1786.6</v>
      </c>
      <c r="R58" s="281">
        <v>1869</v>
      </c>
      <c r="S58" s="281">
        <v>2334</v>
      </c>
      <c r="T58" s="281">
        <v>2706</v>
      </c>
      <c r="U58" s="281">
        <v>2677</v>
      </c>
      <c r="V58" s="281">
        <v>2605</v>
      </c>
      <c r="W58" s="281">
        <v>2518</v>
      </c>
      <c r="X58" s="281">
        <v>2416</v>
      </c>
      <c r="Y58" s="281">
        <v>2336</v>
      </c>
      <c r="Z58" s="281">
        <v>2527</v>
      </c>
      <c r="AA58" s="281">
        <v>2403</v>
      </c>
      <c r="AB58" s="281">
        <v>2462</v>
      </c>
      <c r="AC58" s="281">
        <v>2619</v>
      </c>
      <c r="AD58" s="281">
        <v>2924</v>
      </c>
      <c r="AE58" s="281">
        <v>3116</v>
      </c>
      <c r="AF58" s="281">
        <v>3306</v>
      </c>
      <c r="AG58" s="281">
        <v>3142</v>
      </c>
      <c r="AH58" s="281">
        <v>2976</v>
      </c>
      <c r="AJ58" s="794"/>
      <c r="AK58" s="793"/>
      <c r="AL58" s="13"/>
      <c r="AM58" s="13"/>
      <c r="AN58" s="13"/>
      <c r="AO58" s="794"/>
      <c r="AP58" s="13"/>
    </row>
    <row r="59" spans="1:43" s="4" customFormat="1" ht="14">
      <c r="A59" s="871" t="s">
        <v>840</v>
      </c>
      <c r="B59" s="281">
        <v>3600.8944993699952</v>
      </c>
      <c r="C59" s="281">
        <v>3698.2969667899952</v>
      </c>
      <c r="D59" s="281">
        <v>3743.9296310399986</v>
      </c>
      <c r="E59" s="281">
        <v>3547.6710848699981</v>
      </c>
      <c r="F59" s="281">
        <v>3511.7132661499941</v>
      </c>
      <c r="G59" s="281">
        <v>3532.0447797999973</v>
      </c>
      <c r="H59" s="281">
        <v>3424.7403085099977</v>
      </c>
      <c r="I59" s="281">
        <v>3392.0567157700038</v>
      </c>
      <c r="J59" s="281">
        <v>3201.3552806000012</v>
      </c>
      <c r="K59" s="281">
        <v>2994.4792649500105</v>
      </c>
      <c r="L59" s="281">
        <v>2870.4016055300008</v>
      </c>
      <c r="M59" s="281">
        <v>3002.1762269999999</v>
      </c>
      <c r="N59" s="281">
        <v>3091.19</v>
      </c>
      <c r="O59" s="281">
        <v>3111.94</v>
      </c>
      <c r="P59" s="281">
        <v>3005.65</v>
      </c>
      <c r="Q59" s="281">
        <v>2931.2</v>
      </c>
      <c r="R59" s="281">
        <v>2935</v>
      </c>
      <c r="S59" s="281">
        <v>2962</v>
      </c>
      <c r="T59" s="281">
        <v>3658</v>
      </c>
      <c r="U59" s="281">
        <v>3955</v>
      </c>
      <c r="V59" s="281">
        <v>4143</v>
      </c>
      <c r="W59" s="281">
        <v>4161</v>
      </c>
      <c r="X59" s="281">
        <v>3781</v>
      </c>
      <c r="Y59" s="281">
        <v>3954</v>
      </c>
      <c r="Z59" s="281">
        <v>4061</v>
      </c>
      <c r="AA59" s="281">
        <v>4024</v>
      </c>
      <c r="AB59" s="281">
        <v>3910</v>
      </c>
      <c r="AC59" s="281">
        <v>3973</v>
      </c>
      <c r="AD59" s="281">
        <v>4026</v>
      </c>
      <c r="AE59" s="281">
        <v>4600</v>
      </c>
      <c r="AF59" s="281">
        <v>5175</v>
      </c>
      <c r="AG59" s="281">
        <v>5343</v>
      </c>
      <c r="AH59" s="281">
        <v>5632</v>
      </c>
      <c r="AJ59" s="794"/>
      <c r="AK59" s="793"/>
      <c r="AL59" s="13"/>
      <c r="AM59" s="13"/>
      <c r="AN59" s="13"/>
      <c r="AO59" s="794"/>
      <c r="AP59" s="13"/>
    </row>
    <row r="60" spans="1:43" s="4" customFormat="1" ht="14">
      <c r="A60" s="871" t="s">
        <v>841</v>
      </c>
      <c r="B60" s="281">
        <v>646.84949831999893</v>
      </c>
      <c r="C60" s="281">
        <v>681.33605235000005</v>
      </c>
      <c r="D60" s="281">
        <v>938.65676317999964</v>
      </c>
      <c r="E60" s="281">
        <v>965.2828969200001</v>
      </c>
      <c r="F60" s="281">
        <v>970.10711213000025</v>
      </c>
      <c r="G60" s="281">
        <v>919.46936774999972</v>
      </c>
      <c r="H60" s="281">
        <v>1139.9584093800006</v>
      </c>
      <c r="I60" s="281">
        <v>1100.5490334299998</v>
      </c>
      <c r="J60" s="281">
        <v>968.03332031000059</v>
      </c>
      <c r="K60" s="281">
        <v>947.98628974999997</v>
      </c>
      <c r="L60" s="281">
        <v>1111.2024885899996</v>
      </c>
      <c r="M60" s="281">
        <v>1209.708228</v>
      </c>
      <c r="N60" s="281">
        <v>1156.3399999999999</v>
      </c>
      <c r="O60" s="281">
        <v>1145.79</v>
      </c>
      <c r="P60" s="281">
        <v>1362.57</v>
      </c>
      <c r="Q60" s="281">
        <v>1258.93</v>
      </c>
      <c r="R60" s="281">
        <v>1149</v>
      </c>
      <c r="S60" s="281">
        <v>1131</v>
      </c>
      <c r="T60" s="281">
        <v>1240</v>
      </c>
      <c r="U60" s="281">
        <v>1569</v>
      </c>
      <c r="V60" s="281">
        <v>1523</v>
      </c>
      <c r="W60" s="281">
        <v>1277</v>
      </c>
      <c r="X60" s="281">
        <v>1427</v>
      </c>
      <c r="Y60" s="281">
        <v>1492</v>
      </c>
      <c r="Z60" s="281">
        <v>1532</v>
      </c>
      <c r="AA60" s="281">
        <v>1554</v>
      </c>
      <c r="AB60" s="281">
        <v>1956</v>
      </c>
      <c r="AC60" s="281">
        <v>2261</v>
      </c>
      <c r="AD60" s="281">
        <v>2099</v>
      </c>
      <c r="AE60" s="281">
        <v>2086</v>
      </c>
      <c r="AF60" s="281">
        <v>2252</v>
      </c>
      <c r="AG60" s="281">
        <v>2222</v>
      </c>
      <c r="AH60" s="281">
        <v>2172</v>
      </c>
      <c r="AJ60" s="794"/>
      <c r="AK60" s="793"/>
      <c r="AL60" s="13"/>
      <c r="AM60" s="13"/>
      <c r="AN60" s="13"/>
      <c r="AO60" s="794"/>
      <c r="AP60" s="13"/>
    </row>
    <row r="61" spans="1:43" s="4" customFormat="1" ht="14">
      <c r="A61" s="871" t="s">
        <v>842</v>
      </c>
      <c r="B61" s="281">
        <v>2849.5853709799999</v>
      </c>
      <c r="C61" s="281">
        <v>3245.6948744199972</v>
      </c>
      <c r="D61" s="281">
        <v>3129.0051627599973</v>
      </c>
      <c r="E61" s="281">
        <v>2159.8871367500055</v>
      </c>
      <c r="F61" s="281">
        <v>2250.8993641100024</v>
      </c>
      <c r="G61" s="281">
        <v>2261.01614238</v>
      </c>
      <c r="H61" s="281">
        <v>2017.5894554599963</v>
      </c>
      <c r="I61" s="281">
        <v>1868.9730114299907</v>
      </c>
      <c r="J61" s="281">
        <v>1849.0646575299995</v>
      </c>
      <c r="K61" s="281">
        <v>1787.6899587299999</v>
      </c>
      <c r="L61" s="281">
        <v>1732.5496575100074</v>
      </c>
      <c r="M61" s="281">
        <v>1849.9067460000001</v>
      </c>
      <c r="N61" s="281">
        <v>1946.97</v>
      </c>
      <c r="O61" s="281">
        <v>2032.55</v>
      </c>
      <c r="P61" s="281">
        <v>2041.77</v>
      </c>
      <c r="Q61" s="281">
        <v>2059.11</v>
      </c>
      <c r="R61" s="281">
        <v>2082</v>
      </c>
      <c r="S61" s="281">
        <v>2157</v>
      </c>
      <c r="T61" s="281">
        <v>2520</v>
      </c>
      <c r="U61" s="281">
        <v>2605</v>
      </c>
      <c r="V61" s="281">
        <v>2545</v>
      </c>
      <c r="W61" s="281">
        <v>2450</v>
      </c>
      <c r="X61" s="281">
        <v>2418</v>
      </c>
      <c r="Y61" s="281">
        <v>2514</v>
      </c>
      <c r="Z61" s="281">
        <v>2591</v>
      </c>
      <c r="AA61" s="281">
        <v>2594</v>
      </c>
      <c r="AB61" s="281">
        <v>2663</v>
      </c>
      <c r="AC61" s="281">
        <v>2802</v>
      </c>
      <c r="AD61" s="281">
        <v>2785</v>
      </c>
      <c r="AE61" s="281">
        <v>2800</v>
      </c>
      <c r="AF61" s="281">
        <v>2789</v>
      </c>
      <c r="AG61" s="281">
        <v>2749</v>
      </c>
      <c r="AH61" s="281">
        <v>2758</v>
      </c>
      <c r="AJ61" s="794"/>
      <c r="AK61" s="793"/>
      <c r="AL61" s="13"/>
      <c r="AM61" s="13"/>
      <c r="AN61" s="13"/>
      <c r="AO61" s="794"/>
      <c r="AP61" s="13"/>
    </row>
    <row r="62" spans="1:43" s="4" customFormat="1" ht="14">
      <c r="A62" s="871" t="s">
        <v>843</v>
      </c>
      <c r="B62" s="281">
        <v>5371.5154719599941</v>
      </c>
      <c r="C62" s="281">
        <v>5544.777158489981</v>
      </c>
      <c r="D62" s="281">
        <v>5705.3021945699902</v>
      </c>
      <c r="E62" s="281">
        <v>5909.9134893599912</v>
      </c>
      <c r="F62" s="281">
        <v>6103.4670170300005</v>
      </c>
      <c r="G62" s="281">
        <v>6333.1159910999986</v>
      </c>
      <c r="H62" s="281">
        <v>6457.1181091999797</v>
      </c>
      <c r="I62" s="281">
        <v>6751.6207998700047</v>
      </c>
      <c r="J62" s="281">
        <v>6911.8933706999997</v>
      </c>
      <c r="K62" s="281">
        <v>7028.4486380499602</v>
      </c>
      <c r="L62" s="281">
        <v>7117.141147690003</v>
      </c>
      <c r="M62" s="281">
        <v>7319.6901699999999</v>
      </c>
      <c r="N62" s="281">
        <v>7429.9</v>
      </c>
      <c r="O62" s="281">
        <v>7353</v>
      </c>
      <c r="P62" s="281">
        <v>7243.19</v>
      </c>
      <c r="Q62" s="281">
        <v>7275.62</v>
      </c>
      <c r="R62" s="281">
        <v>7225</v>
      </c>
      <c r="S62" s="281">
        <v>8882</v>
      </c>
      <c r="T62" s="281">
        <v>9236</v>
      </c>
      <c r="U62" s="281">
        <v>9869</v>
      </c>
      <c r="V62" s="281">
        <v>10216</v>
      </c>
      <c r="W62" s="281">
        <v>10310</v>
      </c>
      <c r="X62" s="281">
        <v>10705</v>
      </c>
      <c r="Y62" s="281">
        <v>11708</v>
      </c>
      <c r="Z62" s="281">
        <v>12248</v>
      </c>
      <c r="AA62" s="281">
        <v>12600</v>
      </c>
      <c r="AB62" s="281">
        <v>13385</v>
      </c>
      <c r="AC62" s="281">
        <v>14098</v>
      </c>
      <c r="AD62" s="281">
        <v>14495</v>
      </c>
      <c r="AE62" s="281">
        <v>14797</v>
      </c>
      <c r="AF62" s="281">
        <v>15184</v>
      </c>
      <c r="AG62" s="281">
        <v>15979</v>
      </c>
      <c r="AH62" s="281">
        <v>16585</v>
      </c>
      <c r="AJ62" s="794"/>
      <c r="AK62" s="793"/>
      <c r="AL62" s="13"/>
      <c r="AM62" s="13"/>
      <c r="AN62" s="13"/>
      <c r="AO62" s="794"/>
      <c r="AP62" s="13"/>
      <c r="AQ62" s="13"/>
    </row>
    <row r="63" spans="1:43" s="4" customFormat="1" ht="14">
      <c r="A63" s="871" t="s">
        <v>844</v>
      </c>
      <c r="B63" s="281">
        <v>4289.0476281700021</v>
      </c>
      <c r="C63" s="281">
        <v>4359.6988049500151</v>
      </c>
      <c r="D63" s="281">
        <v>4516.6029171499986</v>
      </c>
      <c r="E63" s="281">
        <v>4694.1833656200206</v>
      </c>
      <c r="F63" s="281">
        <v>4848.5558549799944</v>
      </c>
      <c r="G63" s="281">
        <v>5068.0306393699911</v>
      </c>
      <c r="H63" s="281">
        <v>5296.0139583100099</v>
      </c>
      <c r="I63" s="281">
        <v>5553.171491999974</v>
      </c>
      <c r="J63" s="281">
        <v>5621.7515140999876</v>
      </c>
      <c r="K63" s="281">
        <v>5628.86138717002</v>
      </c>
      <c r="L63" s="281">
        <v>5815.5784440400093</v>
      </c>
      <c r="M63" s="281">
        <v>6135.3155509999997</v>
      </c>
      <c r="N63" s="281">
        <v>6407.4</v>
      </c>
      <c r="O63" s="281">
        <v>6543.1</v>
      </c>
      <c r="P63" s="281">
        <v>6795.86</v>
      </c>
      <c r="Q63" s="281">
        <v>7142.39</v>
      </c>
      <c r="R63" s="281">
        <v>7407</v>
      </c>
      <c r="S63" s="281">
        <v>7406</v>
      </c>
      <c r="T63" s="281">
        <v>7722</v>
      </c>
      <c r="U63" s="281">
        <v>8310</v>
      </c>
      <c r="V63" s="281">
        <v>8616</v>
      </c>
      <c r="W63" s="281">
        <v>8658</v>
      </c>
      <c r="X63" s="281">
        <v>9492</v>
      </c>
      <c r="Y63" s="281">
        <v>10491</v>
      </c>
      <c r="Z63" s="281">
        <v>11066</v>
      </c>
      <c r="AA63" s="281">
        <v>11299</v>
      </c>
      <c r="AB63" s="281">
        <v>12049</v>
      </c>
      <c r="AC63" s="281">
        <v>12810</v>
      </c>
      <c r="AD63" s="281">
        <v>13547</v>
      </c>
      <c r="AE63" s="281">
        <v>13982</v>
      </c>
      <c r="AF63" s="281">
        <v>14623</v>
      </c>
      <c r="AG63" s="281">
        <v>15231</v>
      </c>
      <c r="AH63" s="281">
        <v>15738</v>
      </c>
      <c r="AJ63" s="794"/>
      <c r="AK63" s="793"/>
      <c r="AL63" s="13"/>
      <c r="AM63" s="13"/>
      <c r="AN63" s="13"/>
      <c r="AO63" s="794"/>
      <c r="AP63" s="13"/>
      <c r="AQ63" s="13"/>
    </row>
    <row r="64" spans="1:43" s="4" customFormat="1" ht="14">
      <c r="A64" s="871" t="s">
        <v>845</v>
      </c>
      <c r="B64" s="281">
        <v>3484.4517281900025</v>
      </c>
      <c r="C64" s="281">
        <v>3443.3118163899912</v>
      </c>
      <c r="D64" s="281">
        <v>3399.4595578799913</v>
      </c>
      <c r="E64" s="281">
        <v>3363.2443839999974</v>
      </c>
      <c r="F64" s="281">
        <v>3308.7297862200016</v>
      </c>
      <c r="G64" s="281">
        <v>3292.5744671900097</v>
      </c>
      <c r="H64" s="281">
        <v>3226.9779961600075</v>
      </c>
      <c r="I64" s="281">
        <v>3184.9996999299997</v>
      </c>
      <c r="J64" s="281">
        <v>3135.4588662600004</v>
      </c>
      <c r="K64" s="281">
        <v>3032.9587592200123</v>
      </c>
      <c r="L64" s="281">
        <v>2909.0145553700067</v>
      </c>
      <c r="M64" s="281">
        <v>2879.8480249999998</v>
      </c>
      <c r="N64" s="281">
        <v>2863.07</v>
      </c>
      <c r="O64" s="281">
        <v>2730.33</v>
      </c>
      <c r="P64" s="281">
        <v>2603.52</v>
      </c>
      <c r="Q64" s="281">
        <v>2539.8200000000002</v>
      </c>
      <c r="R64" s="281">
        <v>2497</v>
      </c>
      <c r="S64" s="281">
        <v>2395</v>
      </c>
      <c r="T64" s="281">
        <v>2373</v>
      </c>
      <c r="U64" s="281">
        <v>2391</v>
      </c>
      <c r="V64" s="281">
        <v>2416</v>
      </c>
      <c r="W64" s="281">
        <v>2391</v>
      </c>
      <c r="X64" s="281">
        <v>2401</v>
      </c>
      <c r="Y64" s="281">
        <v>2445</v>
      </c>
      <c r="Z64" s="281">
        <v>2454</v>
      </c>
      <c r="AA64" s="281">
        <v>2409</v>
      </c>
      <c r="AB64" s="281">
        <v>2372</v>
      </c>
      <c r="AC64" s="281">
        <v>2379</v>
      </c>
      <c r="AD64" s="281">
        <v>2389</v>
      </c>
      <c r="AE64" s="281">
        <v>2397</v>
      </c>
      <c r="AF64" s="281">
        <v>2398</v>
      </c>
      <c r="AG64" s="281">
        <v>2457</v>
      </c>
      <c r="AH64" s="281">
        <v>2473</v>
      </c>
      <c r="AJ64" s="794"/>
      <c r="AK64" s="793"/>
      <c r="AL64" s="13"/>
      <c r="AM64" s="13"/>
      <c r="AN64" s="13"/>
      <c r="AO64" s="794"/>
      <c r="AP64" s="13"/>
      <c r="AQ64" s="13"/>
    </row>
    <row r="65" spans="1:43" s="4" customFormat="1" ht="14">
      <c r="A65" s="871" t="s">
        <v>827</v>
      </c>
      <c r="B65" s="281">
        <v>27874.857817519998</v>
      </c>
      <c r="C65" s="281">
        <v>29961.224316580006</v>
      </c>
      <c r="D65" s="281">
        <v>24215.311089710001</v>
      </c>
      <c r="E65" s="281">
        <v>22339.215394520008</v>
      </c>
      <c r="F65" s="281">
        <v>22824.209368199994</v>
      </c>
      <c r="G65" s="281">
        <v>22263.345929589999</v>
      </c>
      <c r="H65" s="281">
        <v>21463.38665855</v>
      </c>
      <c r="I65" s="281">
        <v>19288.622320820003</v>
      </c>
      <c r="J65" s="281">
        <v>18387.852416099999</v>
      </c>
      <c r="K65" s="281">
        <v>14441.981645209997</v>
      </c>
      <c r="L65" s="281">
        <v>14376.758381729996</v>
      </c>
      <c r="M65" s="281">
        <v>13222</v>
      </c>
      <c r="N65" s="281">
        <v>12843.36</v>
      </c>
      <c r="O65" s="281">
        <v>12417.09</v>
      </c>
      <c r="P65" s="281">
        <v>12204.42</v>
      </c>
      <c r="Q65" s="281">
        <v>8653.16</v>
      </c>
      <c r="R65" s="281">
        <v>8959</v>
      </c>
      <c r="S65" s="281">
        <v>4299</v>
      </c>
      <c r="T65" s="281">
        <v>3243</v>
      </c>
      <c r="U65" s="281">
        <v>2251</v>
      </c>
      <c r="V65" s="281">
        <v>1699</v>
      </c>
      <c r="W65" s="281">
        <v>1130</v>
      </c>
      <c r="X65" s="281">
        <v>1290</v>
      </c>
      <c r="Y65" s="281">
        <v>4706</v>
      </c>
      <c r="Z65" s="281">
        <v>5335</v>
      </c>
      <c r="AA65" s="281">
        <v>6198</v>
      </c>
      <c r="AB65" s="281">
        <v>5976</v>
      </c>
      <c r="AC65" s="281">
        <v>4685</v>
      </c>
      <c r="AD65" s="281">
        <v>3635</v>
      </c>
      <c r="AE65" s="281">
        <v>3471</v>
      </c>
      <c r="AF65" s="281">
        <v>3318</v>
      </c>
      <c r="AG65" s="281">
        <v>2706</v>
      </c>
      <c r="AH65" s="281">
        <v>2440</v>
      </c>
      <c r="AJ65" s="794"/>
      <c r="AK65" s="793"/>
      <c r="AL65" s="13"/>
      <c r="AM65" s="13"/>
      <c r="AN65" s="13"/>
      <c r="AO65" s="794"/>
      <c r="AP65" s="13"/>
      <c r="AQ65" s="13"/>
    </row>
    <row r="66" spans="1:43" s="4" customFormat="1" ht="14">
      <c r="A66" s="871" t="s">
        <v>846</v>
      </c>
      <c r="B66" s="281">
        <v>0</v>
      </c>
      <c r="C66" s="281">
        <v>0</v>
      </c>
      <c r="D66" s="281">
        <v>3666.9055451699887</v>
      </c>
      <c r="E66" s="281">
        <v>3755.2056905699797</v>
      </c>
      <c r="F66" s="281">
        <v>3840.6111246699957</v>
      </c>
      <c r="G66" s="281">
        <v>3944.3310156200046</v>
      </c>
      <c r="H66" s="281">
        <v>4055.6404504999928</v>
      </c>
      <c r="I66" s="281">
        <v>4158.5106839499949</v>
      </c>
      <c r="J66" s="281">
        <v>4151.7381883299931</v>
      </c>
      <c r="K66" s="281">
        <v>4086.5578232499902</v>
      </c>
      <c r="L66" s="281">
        <v>4180.8982135300002</v>
      </c>
      <c r="M66" s="281">
        <v>4428.8364430000001</v>
      </c>
      <c r="N66" s="281">
        <v>4658.66</v>
      </c>
      <c r="O66" s="281">
        <v>4759.78</v>
      </c>
      <c r="P66" s="281">
        <v>4921.13</v>
      </c>
      <c r="Q66" s="281">
        <v>5141.38</v>
      </c>
      <c r="R66" s="281">
        <v>5271</v>
      </c>
      <c r="S66" s="281">
        <v>5369</v>
      </c>
      <c r="T66" s="281">
        <v>5759</v>
      </c>
      <c r="U66" s="281">
        <v>6261</v>
      </c>
      <c r="V66" s="281">
        <v>6465</v>
      </c>
      <c r="W66" s="281">
        <v>6499</v>
      </c>
      <c r="X66" s="281">
        <v>7105</v>
      </c>
      <c r="Y66" s="281">
        <v>7595</v>
      </c>
      <c r="Z66" s="281">
        <v>7875</v>
      </c>
      <c r="AA66" s="281">
        <v>8105</v>
      </c>
      <c r="AB66" s="281">
        <v>8641</v>
      </c>
      <c r="AC66" s="281">
        <v>9211</v>
      </c>
      <c r="AD66" s="281">
        <v>9724</v>
      </c>
      <c r="AE66" s="281">
        <v>9497</v>
      </c>
      <c r="AF66" s="281">
        <v>9887</v>
      </c>
      <c r="AG66" s="281">
        <v>10119</v>
      </c>
      <c r="AH66" s="281">
        <v>10299</v>
      </c>
      <c r="AJ66" s="794"/>
      <c r="AK66" s="793"/>
      <c r="AL66" s="13"/>
      <c r="AM66" s="13"/>
      <c r="AN66" s="13"/>
      <c r="AO66" s="794"/>
      <c r="AP66" s="13"/>
      <c r="AQ66" s="13"/>
    </row>
    <row r="67" spans="1:43" s="4" customFormat="1" ht="14">
      <c r="A67" s="871" t="s">
        <v>847</v>
      </c>
      <c r="B67" s="281">
        <v>0</v>
      </c>
      <c r="C67" s="281">
        <v>0</v>
      </c>
      <c r="D67" s="281">
        <v>1953.1932028600065</v>
      </c>
      <c r="E67" s="281">
        <v>1713.2936174399979</v>
      </c>
      <c r="F67" s="281">
        <v>1698.6163376100039</v>
      </c>
      <c r="G67" s="281">
        <v>2065.3239943999997</v>
      </c>
      <c r="H67" s="281">
        <v>2064.1651033900007</v>
      </c>
      <c r="I67" s="281">
        <v>1986.0665629500018</v>
      </c>
      <c r="J67" s="281">
        <v>1932.1886504900074</v>
      </c>
      <c r="K67" s="281">
        <v>1877.13491572001</v>
      </c>
      <c r="L67" s="281">
        <v>1820.4594050599967</v>
      </c>
      <c r="M67" s="281">
        <v>1758.6244959999999</v>
      </c>
      <c r="N67" s="281">
        <v>1743.05</v>
      </c>
      <c r="O67" s="281">
        <v>1307.18</v>
      </c>
      <c r="P67" s="281">
        <v>1269.53</v>
      </c>
      <c r="Q67" s="281">
        <v>1233.08</v>
      </c>
      <c r="R67" s="281">
        <v>1145</v>
      </c>
      <c r="S67" s="281">
        <v>1090</v>
      </c>
      <c r="T67" s="281">
        <v>1093</v>
      </c>
      <c r="U67" s="281">
        <v>1032</v>
      </c>
      <c r="V67" s="281">
        <v>996</v>
      </c>
      <c r="W67" s="281">
        <v>942</v>
      </c>
      <c r="X67" s="281">
        <v>957</v>
      </c>
      <c r="Y67" s="281">
        <v>931</v>
      </c>
      <c r="Z67" s="281">
        <v>924</v>
      </c>
      <c r="AA67" s="281">
        <v>897</v>
      </c>
      <c r="AB67" s="281">
        <v>953</v>
      </c>
      <c r="AC67" s="281">
        <v>909</v>
      </c>
      <c r="AD67" s="281">
        <v>893</v>
      </c>
      <c r="AE67" s="281">
        <v>904</v>
      </c>
      <c r="AF67" s="281">
        <v>1029</v>
      </c>
      <c r="AG67" s="281">
        <v>1060</v>
      </c>
      <c r="AH67" s="281">
        <v>1089</v>
      </c>
      <c r="AJ67" s="794"/>
      <c r="AK67" s="793"/>
      <c r="AL67" s="13"/>
      <c r="AM67" s="13"/>
      <c r="AN67" s="13"/>
      <c r="AO67" s="794"/>
      <c r="AP67" s="13"/>
      <c r="AQ67" s="13"/>
    </row>
    <row r="68" spans="1:43" s="4" customFormat="1" ht="14">
      <c r="A68" s="871" t="s">
        <v>848</v>
      </c>
      <c r="B68" s="281">
        <v>0</v>
      </c>
      <c r="C68" s="281">
        <v>0</v>
      </c>
      <c r="D68" s="281">
        <v>1076.6935814500009</v>
      </c>
      <c r="E68" s="281">
        <v>1321.8207533800005</v>
      </c>
      <c r="F68" s="281">
        <v>1119.3791479099998</v>
      </c>
      <c r="G68" s="281">
        <v>1162.9216269399992</v>
      </c>
      <c r="H68" s="281">
        <v>1088.89099667</v>
      </c>
      <c r="I68" s="281">
        <v>1044.7786423499997</v>
      </c>
      <c r="J68" s="281">
        <v>811.35269342000004</v>
      </c>
      <c r="K68" s="281">
        <v>923.71329951999996</v>
      </c>
      <c r="L68" s="281">
        <v>849.7572697600001</v>
      </c>
      <c r="M68" s="281">
        <v>863.76491799999997</v>
      </c>
      <c r="N68" s="281">
        <v>901.3</v>
      </c>
      <c r="O68" s="281">
        <v>1171.52</v>
      </c>
      <c r="P68" s="281">
        <v>1100.6600000000001</v>
      </c>
      <c r="Q68" s="281">
        <v>1045.49</v>
      </c>
      <c r="R68" s="281">
        <v>1315</v>
      </c>
      <c r="S68" s="281">
        <v>1672</v>
      </c>
      <c r="T68" s="281">
        <v>1660</v>
      </c>
      <c r="U68" s="281">
        <v>1784</v>
      </c>
      <c r="V68" s="281">
        <v>1841</v>
      </c>
      <c r="W68" s="281">
        <v>2702</v>
      </c>
      <c r="X68" s="281">
        <v>2701</v>
      </c>
      <c r="Y68" s="281">
        <v>2498</v>
      </c>
      <c r="Z68" s="281">
        <v>2660</v>
      </c>
      <c r="AA68" s="281">
        <v>2867</v>
      </c>
      <c r="AB68" s="281">
        <v>2680</v>
      </c>
      <c r="AC68" s="281">
        <v>2388</v>
      </c>
      <c r="AD68" s="281">
        <v>2128</v>
      </c>
      <c r="AE68" s="281">
        <v>2272</v>
      </c>
      <c r="AF68" s="281">
        <v>2137</v>
      </c>
      <c r="AG68" s="281">
        <v>1782</v>
      </c>
      <c r="AH68" s="281">
        <v>1362</v>
      </c>
      <c r="AJ68" s="794"/>
      <c r="AK68" s="793"/>
      <c r="AL68" s="13"/>
      <c r="AM68" s="13"/>
      <c r="AN68" s="13"/>
      <c r="AO68" s="794"/>
      <c r="AP68" s="13"/>
      <c r="AQ68" s="13"/>
    </row>
    <row r="69" spans="1:43" s="4" customFormat="1" ht="14">
      <c r="A69" s="871" t="s">
        <v>421</v>
      </c>
      <c r="B69" s="281">
        <v>33553.249290299893</v>
      </c>
      <c r="C69" s="281">
        <v>34380.326446879932</v>
      </c>
      <c r="D69" s="281">
        <v>27585.827025270017</v>
      </c>
      <c r="E69" s="281">
        <v>27828.848714529951</v>
      </c>
      <c r="F69" s="281">
        <v>27783.489757339998</v>
      </c>
      <c r="G69" s="281">
        <v>27991.442166350123</v>
      </c>
      <c r="H69" s="281">
        <v>28904.407749260001</v>
      </c>
      <c r="I69" s="281">
        <v>29507.409343129875</v>
      </c>
      <c r="J69" s="281">
        <v>28853.7622369899</v>
      </c>
      <c r="K69" s="281">
        <v>28524.822403739945</v>
      </c>
      <c r="L69" s="281">
        <v>28487.915487430048</v>
      </c>
      <c r="M69" s="281">
        <v>28911.553843000002</v>
      </c>
      <c r="N69" s="281">
        <v>27809.750000000015</v>
      </c>
      <c r="O69" s="281">
        <v>29153.730000000007</v>
      </c>
      <c r="P69" s="281">
        <v>29470.180000000008</v>
      </c>
      <c r="Q69" s="281">
        <v>29763.73</v>
      </c>
      <c r="R69" s="281">
        <v>29854</v>
      </c>
      <c r="S69" s="281">
        <v>30219</v>
      </c>
      <c r="T69" s="281">
        <v>31017</v>
      </c>
      <c r="U69" s="281">
        <v>32569</v>
      </c>
      <c r="V69" s="281">
        <v>33242</v>
      </c>
      <c r="W69" s="281">
        <v>33779</v>
      </c>
      <c r="X69" s="281">
        <v>34478</v>
      </c>
      <c r="Y69" s="281">
        <v>36297</v>
      </c>
      <c r="Z69" s="281">
        <v>37338</v>
      </c>
      <c r="AA69" s="281">
        <v>38892</v>
      </c>
      <c r="AB69" s="281">
        <v>41162</v>
      </c>
      <c r="AC69" s="281">
        <v>44492</v>
      </c>
      <c r="AD69" s="281">
        <v>46658</v>
      </c>
      <c r="AE69" s="281">
        <v>51238</v>
      </c>
      <c r="AF69" s="281">
        <v>55354</v>
      </c>
      <c r="AG69" s="281">
        <v>61421</v>
      </c>
      <c r="AH69" s="281">
        <v>65714</v>
      </c>
      <c r="AJ69" s="794"/>
      <c r="AK69" s="793"/>
      <c r="AL69" s="13"/>
      <c r="AM69" s="13"/>
      <c r="AN69" s="13"/>
      <c r="AO69" s="794"/>
      <c r="AP69" s="13"/>
      <c r="AQ69" s="13"/>
    </row>
    <row r="70" spans="1:43" s="4" customFormat="1" ht="14">
      <c r="A70" s="879" t="s">
        <v>849</v>
      </c>
      <c r="B70" s="280">
        <v>179430.63603035014</v>
      </c>
      <c r="C70" s="280">
        <v>187664.55680761981</v>
      </c>
      <c r="D70" s="280">
        <v>180327.05465230989</v>
      </c>
      <c r="E70" s="280">
        <v>181380.86460517978</v>
      </c>
      <c r="F70" s="280">
        <v>184054.98369132006</v>
      </c>
      <c r="G70" s="280">
        <v>187940.56294665881</v>
      </c>
      <c r="H70" s="280">
        <v>187434.26679178185</v>
      </c>
      <c r="I70" s="280">
        <v>187192.59006447296</v>
      </c>
      <c r="J70" s="280">
        <v>184738.89748936027</v>
      </c>
      <c r="K70" s="280">
        <v>181205.50353658054</v>
      </c>
      <c r="L70" s="280">
        <v>178693.63734461172</v>
      </c>
      <c r="M70" s="280">
        <v>179423</v>
      </c>
      <c r="N70" s="280">
        <v>181888.14</v>
      </c>
      <c r="O70" s="280">
        <v>182393.29379783015</v>
      </c>
      <c r="P70" s="280">
        <v>185166.48755309923</v>
      </c>
      <c r="Q70" s="280">
        <v>186208.37000000002</v>
      </c>
      <c r="R70" s="280">
        <v>192185</v>
      </c>
      <c r="S70" s="280">
        <v>198106.13618714159</v>
      </c>
      <c r="T70" s="280">
        <v>214036.139823</v>
      </c>
      <c r="U70" s="280">
        <v>232429.05442399002</v>
      </c>
      <c r="V70" s="280">
        <v>238510.59384829242</v>
      </c>
      <c r="W70" s="280">
        <v>240862.00622673234</v>
      </c>
      <c r="X70" s="280">
        <v>264430.70375034213</v>
      </c>
      <c r="Y70" s="280">
        <v>286047.06935950124</v>
      </c>
      <c r="Z70" s="280">
        <v>297147.73980589985</v>
      </c>
      <c r="AA70" s="280">
        <v>291928.50622623012</v>
      </c>
      <c r="AB70" s="280">
        <v>309419.4295116</v>
      </c>
      <c r="AC70" s="280">
        <v>320262.37146130955</v>
      </c>
      <c r="AD70" s="280">
        <v>334880.7407562898</v>
      </c>
      <c r="AE70" s="280">
        <v>335448.48219880881</v>
      </c>
      <c r="AF70" s="280">
        <v>347109.26887680992</v>
      </c>
      <c r="AG70" s="280">
        <v>357513.34413049306</v>
      </c>
      <c r="AH70" s="280">
        <v>365516.47573494044</v>
      </c>
      <c r="AJ70" s="794"/>
      <c r="AK70" s="792"/>
      <c r="AL70" s="13"/>
      <c r="AM70" s="13"/>
      <c r="AN70" s="13"/>
      <c r="AO70" s="794"/>
      <c r="AP70" s="13"/>
      <c r="AQ70" s="13"/>
    </row>
    <row r="71" spans="1:43" s="4" customFormat="1" ht="14">
      <c r="A71" s="872" t="s">
        <v>850</v>
      </c>
      <c r="B71" s="318">
        <v>631.06673687769216</v>
      </c>
      <c r="C71" s="318">
        <v>490.834</v>
      </c>
      <c r="D71" s="318">
        <v>370.67385417281184</v>
      </c>
      <c r="E71" s="318">
        <v>-8151.0618321348447</v>
      </c>
      <c r="F71" s="318">
        <v>657.30034070620104</v>
      </c>
      <c r="G71" s="318">
        <v>639.64990358095383</v>
      </c>
      <c r="H71" s="318">
        <v>788.98178930816357</v>
      </c>
      <c r="I71" s="318">
        <v>1477.9724617950001</v>
      </c>
      <c r="J71" s="318">
        <v>2684.641698770502</v>
      </c>
      <c r="K71" s="318">
        <v>3616.7230036979936</v>
      </c>
      <c r="L71" s="318">
        <v>3849.9118158781935</v>
      </c>
      <c r="M71" s="318">
        <v>4113</v>
      </c>
      <c r="N71" s="318">
        <v>4300.51</v>
      </c>
      <c r="O71" s="318">
        <v>4438.4758770999997</v>
      </c>
      <c r="P71" s="318">
        <v>4419.4980619200969</v>
      </c>
      <c r="Q71" s="318">
        <v>4571.5002322204964</v>
      </c>
      <c r="R71" s="318">
        <v>5219</v>
      </c>
      <c r="S71" s="318">
        <v>5848.8569605291032</v>
      </c>
      <c r="T71" s="318">
        <v>6686.5480557066812</v>
      </c>
      <c r="U71" s="318">
        <v>7441.9999912332305</v>
      </c>
      <c r="V71" s="318">
        <v>7918.8162646377205</v>
      </c>
      <c r="W71" s="318">
        <v>10197.610479705223</v>
      </c>
      <c r="X71" s="318">
        <v>10048.442846509972</v>
      </c>
      <c r="Y71" s="318">
        <v>11895.47456045004</v>
      </c>
      <c r="Z71" s="318">
        <v>13687.49155442994</v>
      </c>
      <c r="AA71" s="318">
        <v>18276.048521789984</v>
      </c>
      <c r="AB71" s="318">
        <v>19500.596566390021</v>
      </c>
      <c r="AC71" s="318">
        <v>23895</v>
      </c>
      <c r="AD71" s="318">
        <v>26891</v>
      </c>
      <c r="AE71" s="318">
        <v>29312</v>
      </c>
      <c r="AF71" s="318">
        <v>31040</v>
      </c>
      <c r="AG71" s="318">
        <v>32594</v>
      </c>
      <c r="AH71" s="318">
        <v>33455</v>
      </c>
      <c r="AJ71" s="794"/>
      <c r="AK71" s="793"/>
      <c r="AL71" s="13"/>
      <c r="AM71" s="13"/>
      <c r="AN71" s="13"/>
      <c r="AO71" s="794"/>
      <c r="AP71" s="13"/>
      <c r="AQ71" s="13"/>
    </row>
    <row r="72" spans="1:43" s="4" customFormat="1" ht="14">
      <c r="A72" s="872" t="s">
        <v>874</v>
      </c>
      <c r="B72" s="318">
        <v>0</v>
      </c>
      <c r="C72" s="318">
        <v>0</v>
      </c>
      <c r="D72" s="318">
        <v>0</v>
      </c>
      <c r="E72" s="318">
        <v>0</v>
      </c>
      <c r="F72" s="318">
        <v>0</v>
      </c>
      <c r="G72" s="318">
        <v>0</v>
      </c>
      <c r="H72" s="318">
        <v>0</v>
      </c>
      <c r="I72" s="318">
        <v>125</v>
      </c>
      <c r="J72" s="318">
        <v>127.30100677999999</v>
      </c>
      <c r="K72" s="318">
        <v>202.26910821000001</v>
      </c>
      <c r="L72" s="318">
        <v>288.55383438999996</v>
      </c>
      <c r="M72" s="318">
        <v>287.98938630999999</v>
      </c>
      <c r="N72" s="318">
        <v>318.27630415000004</v>
      </c>
      <c r="O72" s="318">
        <v>857.37961862999998</v>
      </c>
      <c r="P72" s="318">
        <v>867.09932410999988</v>
      </c>
      <c r="Q72" s="318">
        <v>926.67058059999999</v>
      </c>
      <c r="R72" s="318">
        <v>1109</v>
      </c>
      <c r="S72" s="318">
        <v>1949.2051228799996</v>
      </c>
      <c r="T72" s="318">
        <v>5057.8499132200004</v>
      </c>
      <c r="U72" s="318">
        <v>8152.0757266999981</v>
      </c>
      <c r="V72" s="318">
        <v>8147.2063363600009</v>
      </c>
      <c r="W72" s="318">
        <v>10982.556942929999</v>
      </c>
      <c r="X72" s="318">
        <v>11515.635231040003</v>
      </c>
      <c r="Y72" s="318">
        <v>11768.873021949987</v>
      </c>
      <c r="Z72" s="318">
        <v>11676</v>
      </c>
      <c r="AA72" s="318">
        <v>11402</v>
      </c>
      <c r="AB72" s="318">
        <v>11017</v>
      </c>
      <c r="AC72" s="318">
        <v>11148</v>
      </c>
      <c r="AD72" s="318">
        <v>10742</v>
      </c>
      <c r="AE72" s="318">
        <v>10229</v>
      </c>
      <c r="AF72" s="318">
        <v>8422</v>
      </c>
      <c r="AG72" s="318">
        <v>7602</v>
      </c>
      <c r="AH72" s="318">
        <v>7227</v>
      </c>
      <c r="AJ72" s="794"/>
      <c r="AK72" s="793"/>
      <c r="AL72" s="13"/>
      <c r="AM72" s="13"/>
      <c r="AN72" s="13"/>
      <c r="AO72" s="794"/>
      <c r="AP72" s="13"/>
      <c r="AQ72" s="13"/>
    </row>
    <row r="73" spans="1:43" s="4" customFormat="1" ht="14.5" thickBot="1">
      <c r="A73" s="875" t="s">
        <v>830</v>
      </c>
      <c r="B73" s="322">
        <v>180061.70276722783</v>
      </c>
      <c r="C73" s="322">
        <v>188155.39080761981</v>
      </c>
      <c r="D73" s="322">
        <v>180697.7285064827</v>
      </c>
      <c r="E73" s="322">
        <v>173229.80277304494</v>
      </c>
      <c r="F73" s="322">
        <v>184712.28403202625</v>
      </c>
      <c r="G73" s="322">
        <v>188580.21285023977</v>
      </c>
      <c r="H73" s="322">
        <v>188223.24858109001</v>
      </c>
      <c r="I73" s="322">
        <v>188670.56252626795</v>
      </c>
      <c r="J73" s="322">
        <v>187423.53918813079</v>
      </c>
      <c r="K73" s="322">
        <v>184822.22654027853</v>
      </c>
      <c r="L73" s="322">
        <v>182543.54916048993</v>
      </c>
      <c r="M73" s="322">
        <v>183536</v>
      </c>
      <c r="N73" s="322">
        <v>186188.65000000002</v>
      </c>
      <c r="O73" s="322">
        <v>186831.76</v>
      </c>
      <c r="P73" s="322">
        <v>190453.07738603011</v>
      </c>
      <c r="Q73" s="322">
        <v>191706.54</v>
      </c>
      <c r="R73" s="322">
        <v>198513</v>
      </c>
      <c r="S73" s="322">
        <v>205904</v>
      </c>
      <c r="T73" s="322">
        <v>225781</v>
      </c>
      <c r="U73" s="322">
        <v>248023</v>
      </c>
      <c r="V73" s="322">
        <v>254577</v>
      </c>
      <c r="W73" s="322">
        <v>262042</v>
      </c>
      <c r="X73" s="322">
        <v>285995</v>
      </c>
      <c r="Y73" s="322">
        <v>309711</v>
      </c>
      <c r="Z73" s="322">
        <v>322511</v>
      </c>
      <c r="AA73" s="322">
        <v>321606</v>
      </c>
      <c r="AB73" s="322">
        <v>339937</v>
      </c>
      <c r="AC73" s="322">
        <v>355305</v>
      </c>
      <c r="AD73" s="322">
        <v>372514</v>
      </c>
      <c r="AE73" s="322">
        <v>374989</v>
      </c>
      <c r="AF73" s="322">
        <v>386571</v>
      </c>
      <c r="AG73" s="322">
        <v>397710</v>
      </c>
      <c r="AH73" s="322">
        <v>406198</v>
      </c>
      <c r="AJ73" s="794"/>
      <c r="AK73" s="792"/>
      <c r="AL73" s="13"/>
      <c r="AM73" s="13"/>
      <c r="AN73" s="13"/>
      <c r="AO73" s="794"/>
      <c r="AP73" s="13"/>
      <c r="AQ73" s="13"/>
    </row>
    <row r="74" spans="1:43" s="4" customFormat="1" ht="14">
      <c r="A74" s="871"/>
      <c r="B74" s="182"/>
      <c r="C74" s="9"/>
      <c r="D74" s="9"/>
      <c r="E74" s="9"/>
      <c r="F74" s="9"/>
      <c r="G74" s="9"/>
      <c r="H74" s="9"/>
      <c r="I74" s="9"/>
      <c r="J74" s="9"/>
      <c r="AN74" s="13"/>
      <c r="AO74" s="794"/>
      <c r="AP74" s="793"/>
      <c r="AQ74" s="13"/>
    </row>
    <row r="75" spans="1:43" s="4" customFormat="1" ht="14">
      <c r="A75" s="877"/>
      <c r="B75" s="12"/>
      <c r="C75" s="9"/>
      <c r="D75" s="9"/>
      <c r="E75" s="9"/>
      <c r="F75" s="9"/>
      <c r="G75" s="9"/>
      <c r="H75" s="9"/>
      <c r="I75" s="9"/>
      <c r="J75" s="9"/>
    </row>
    <row r="76" spans="1:43" s="4" customFormat="1" ht="14.5" thickBot="1">
      <c r="A76" s="869" t="s">
        <v>1111</v>
      </c>
      <c r="B76" s="778"/>
      <c r="C76" s="778"/>
      <c r="D76" s="778"/>
      <c r="E76" s="778"/>
      <c r="F76" s="778"/>
      <c r="G76" s="778"/>
      <c r="H76" s="778"/>
      <c r="I76" s="778"/>
      <c r="J76" s="778"/>
      <c r="K76" s="778"/>
      <c r="L76" s="778"/>
      <c r="M76" s="778"/>
      <c r="N76" s="778"/>
      <c r="O76" s="778"/>
      <c r="P76" s="778"/>
      <c r="Q76" s="778"/>
      <c r="R76" s="778"/>
      <c r="S76" s="778"/>
      <c r="T76" s="778"/>
      <c r="U76" s="778"/>
      <c r="V76" s="778"/>
      <c r="W76" s="778"/>
      <c r="X76" s="778"/>
      <c r="Y76" s="778"/>
      <c r="Z76" s="778"/>
      <c r="AA76" s="778"/>
      <c r="AB76" s="778"/>
      <c r="AC76" s="778"/>
      <c r="AD76" s="778"/>
      <c r="AE76" s="778"/>
      <c r="AF76" s="778"/>
      <c r="AG76" s="778"/>
      <c r="AH76" s="778"/>
    </row>
    <row r="77" spans="1:43" s="4" customFormat="1" ht="14">
      <c r="A77" s="870" t="s">
        <v>14</v>
      </c>
      <c r="B77" s="280">
        <v>179430.6360303523</v>
      </c>
      <c r="C77" s="280">
        <v>187664.55680762365</v>
      </c>
      <c r="D77" s="280">
        <v>180327.05465231038</v>
      </c>
      <c r="E77" s="280">
        <v>181380.86460518348</v>
      </c>
      <c r="F77" s="280">
        <v>184054.98369132107</v>
      </c>
      <c r="G77" s="280">
        <v>187940.56294665881</v>
      </c>
      <c r="H77" s="280">
        <v>187434.26679178185</v>
      </c>
      <c r="I77" s="280">
        <v>187192.59006447296</v>
      </c>
      <c r="J77" s="280">
        <v>184738.89748936027</v>
      </c>
      <c r="K77" s="280">
        <v>181205.50353658054</v>
      </c>
      <c r="L77" s="280">
        <v>178693.63734461172</v>
      </c>
      <c r="M77" s="280">
        <v>179423</v>
      </c>
      <c r="N77" s="280">
        <v>181888.16999999998</v>
      </c>
      <c r="O77" s="280">
        <v>182393.29</v>
      </c>
      <c r="P77" s="280">
        <v>185166.48</v>
      </c>
      <c r="Q77" s="280">
        <v>186208.37000000002</v>
      </c>
      <c r="R77" s="280">
        <v>192185</v>
      </c>
      <c r="S77" s="280">
        <v>198106</v>
      </c>
      <c r="T77" s="280">
        <v>214036</v>
      </c>
      <c r="U77" s="280">
        <v>232429</v>
      </c>
      <c r="V77" s="280">
        <v>238511</v>
      </c>
      <c r="W77" s="280">
        <v>240862</v>
      </c>
      <c r="X77" s="280">
        <v>264431</v>
      </c>
      <c r="Y77" s="280">
        <v>286047</v>
      </c>
      <c r="Z77" s="280">
        <v>297148</v>
      </c>
      <c r="AA77" s="280">
        <v>291929</v>
      </c>
      <c r="AB77" s="280">
        <v>309419</v>
      </c>
      <c r="AC77" s="280">
        <v>320262</v>
      </c>
      <c r="AD77" s="280">
        <v>334881</v>
      </c>
      <c r="AE77" s="280">
        <v>335448</v>
      </c>
      <c r="AF77" s="280">
        <v>347109</v>
      </c>
      <c r="AG77" s="280">
        <v>357513</v>
      </c>
      <c r="AH77" s="280">
        <v>365516</v>
      </c>
    </row>
    <row r="78" spans="1:43" s="4" customFormat="1" ht="14">
      <c r="A78" s="871" t="s">
        <v>852</v>
      </c>
      <c r="B78" s="281">
        <v>88569.743966950366</v>
      </c>
      <c r="C78" s="281">
        <v>92507.972211703367</v>
      </c>
      <c r="D78" s="281">
        <v>89953.534803262752</v>
      </c>
      <c r="E78" s="281">
        <v>92368.127656710742</v>
      </c>
      <c r="F78" s="281">
        <v>94256.58887727106</v>
      </c>
      <c r="G78" s="281">
        <v>97419.983051909003</v>
      </c>
      <c r="H78" s="281">
        <v>98003.927744331522</v>
      </c>
      <c r="I78" s="281">
        <v>101037.51619265242</v>
      </c>
      <c r="J78" s="281">
        <v>100931.01871510925</v>
      </c>
      <c r="K78" s="281">
        <v>104182.055429361</v>
      </c>
      <c r="L78" s="281">
        <v>104091.98428809088</v>
      </c>
      <c r="M78" s="281">
        <v>103208.40828434011</v>
      </c>
      <c r="N78" s="281">
        <v>109033.13</v>
      </c>
      <c r="O78" s="281">
        <v>110175.15</v>
      </c>
      <c r="P78" s="281">
        <v>113523.14</v>
      </c>
      <c r="Q78" s="281">
        <v>118878.57</v>
      </c>
      <c r="R78" s="281">
        <v>124567</v>
      </c>
      <c r="S78" s="281">
        <v>133650</v>
      </c>
      <c r="T78" s="281">
        <v>144151</v>
      </c>
      <c r="U78" s="281">
        <v>159012</v>
      </c>
      <c r="V78" s="281">
        <v>165535</v>
      </c>
      <c r="W78" s="281">
        <v>169917</v>
      </c>
      <c r="X78" s="281">
        <v>192932</v>
      </c>
      <c r="Y78" s="281">
        <v>208851</v>
      </c>
      <c r="Z78" s="281">
        <v>218820</v>
      </c>
      <c r="AA78" s="281">
        <v>214068</v>
      </c>
      <c r="AB78" s="281">
        <v>229779</v>
      </c>
      <c r="AC78" s="281">
        <v>239584</v>
      </c>
      <c r="AD78" s="281">
        <v>253840</v>
      </c>
      <c r="AE78" s="281">
        <v>253294</v>
      </c>
      <c r="AF78" s="281">
        <v>261888</v>
      </c>
      <c r="AG78" s="281">
        <v>269564</v>
      </c>
      <c r="AH78" s="281">
        <v>275843</v>
      </c>
    </row>
    <row r="79" spans="1:43" s="4" customFormat="1" ht="14">
      <c r="A79" s="871" t="s">
        <v>851</v>
      </c>
      <c r="B79" s="281">
        <v>45440.296518700692</v>
      </c>
      <c r="C79" s="281">
        <v>46207.521760130374</v>
      </c>
      <c r="D79" s="281">
        <v>45944.06612062917</v>
      </c>
      <c r="E79" s="281">
        <v>46525.523908630428</v>
      </c>
      <c r="F79" s="281">
        <v>46640.19078235999</v>
      </c>
      <c r="G79" s="281">
        <v>46665.69875395979</v>
      </c>
      <c r="H79" s="281">
        <v>46604.763982000841</v>
      </c>
      <c r="I79" s="281">
        <v>47382.412104819326</v>
      </c>
      <c r="J79" s="281">
        <v>47741.642875959471</v>
      </c>
      <c r="K79" s="281">
        <v>47493.13814697021</v>
      </c>
      <c r="L79" s="281">
        <v>47026.856411139124</v>
      </c>
      <c r="M79" s="281">
        <v>49000.810000000005</v>
      </c>
      <c r="N79" s="281">
        <v>48937.25</v>
      </c>
      <c r="O79" s="281">
        <v>49030.720000000001</v>
      </c>
      <c r="P79" s="281">
        <v>49778.329999999994</v>
      </c>
      <c r="Q79" s="281">
        <v>51022.35</v>
      </c>
      <c r="R79" s="281">
        <v>51220</v>
      </c>
      <c r="S79" s="281">
        <v>51426</v>
      </c>
      <c r="T79" s="281">
        <v>54056</v>
      </c>
      <c r="U79" s="281">
        <v>56872</v>
      </c>
      <c r="V79" s="281">
        <v>57280</v>
      </c>
      <c r="W79" s="281">
        <v>57492</v>
      </c>
      <c r="X79" s="281">
        <v>61291</v>
      </c>
      <c r="Y79" s="281">
        <v>63680</v>
      </c>
      <c r="Z79" s="281">
        <v>64624</v>
      </c>
      <c r="AA79" s="281">
        <v>63543</v>
      </c>
      <c r="AB79" s="281">
        <v>65804</v>
      </c>
      <c r="AC79" s="281">
        <v>67569</v>
      </c>
      <c r="AD79" s="281">
        <v>68407</v>
      </c>
      <c r="AE79" s="281">
        <v>69454</v>
      </c>
      <c r="AF79" s="281">
        <v>71464</v>
      </c>
      <c r="AG79" s="281">
        <v>74372</v>
      </c>
      <c r="AH79" s="281">
        <v>75778</v>
      </c>
    </row>
    <row r="80" spans="1:43" s="4" customFormat="1" ht="14">
      <c r="A80" s="871" t="s">
        <v>853</v>
      </c>
      <c r="B80" s="281">
        <v>37259.677651730228</v>
      </c>
      <c r="C80" s="281">
        <v>40562.737202420198</v>
      </c>
      <c r="D80" s="281">
        <v>35581.730543490085</v>
      </c>
      <c r="E80" s="281">
        <v>34231.754601829962</v>
      </c>
      <c r="F80" s="281">
        <v>34638.559698810088</v>
      </c>
      <c r="G80" s="281">
        <v>35349.607771820003</v>
      </c>
      <c r="H80" s="281">
        <v>35070.936843539974</v>
      </c>
      <c r="I80" s="281">
        <v>31266.409878040013</v>
      </c>
      <c r="J80" s="281">
        <v>29069.654969800045</v>
      </c>
      <c r="K80" s="281">
        <v>22731.925929560002</v>
      </c>
      <c r="L80" s="281">
        <v>21533.171772030026</v>
      </c>
      <c r="M80" s="281">
        <v>21350.389264879894</v>
      </c>
      <c r="N80" s="281">
        <v>17670.669999999998</v>
      </c>
      <c r="O80" s="281">
        <v>16725.440000000002</v>
      </c>
      <c r="P80" s="281">
        <v>15660.72</v>
      </c>
      <c r="Q80" s="281">
        <v>10539.66</v>
      </c>
      <c r="R80" s="281">
        <v>10885</v>
      </c>
      <c r="S80" s="281">
        <v>7112</v>
      </c>
      <c r="T80" s="281">
        <v>7291</v>
      </c>
      <c r="U80" s="281">
        <v>7525</v>
      </c>
      <c r="V80" s="281">
        <v>6667</v>
      </c>
      <c r="W80" s="281">
        <v>5282</v>
      </c>
      <c r="X80" s="281">
        <v>4609</v>
      </c>
      <c r="Y80" s="281">
        <v>7122</v>
      </c>
      <c r="Z80" s="281">
        <v>7762</v>
      </c>
      <c r="AA80" s="281">
        <v>8515</v>
      </c>
      <c r="AB80" s="281">
        <v>8344</v>
      </c>
      <c r="AC80" s="281">
        <v>7469</v>
      </c>
      <c r="AD80" s="281">
        <v>6725</v>
      </c>
      <c r="AE80" s="281">
        <v>6812</v>
      </c>
      <c r="AF80" s="281">
        <v>6736</v>
      </c>
      <c r="AG80" s="281">
        <v>6305</v>
      </c>
      <c r="AH80" s="281">
        <v>6368</v>
      </c>
    </row>
    <row r="81" spans="1:34" s="4" customFormat="1" ht="14">
      <c r="A81" s="871" t="s">
        <v>854</v>
      </c>
      <c r="B81" s="281">
        <v>8160.917892970001</v>
      </c>
      <c r="C81" s="281">
        <v>8386.3256333700028</v>
      </c>
      <c r="D81" s="281">
        <v>8847.7231849300097</v>
      </c>
      <c r="E81" s="281">
        <v>8255.4584380100005</v>
      </c>
      <c r="F81" s="281">
        <v>8519.6443328799796</v>
      </c>
      <c r="G81" s="281">
        <v>8505.273368969989</v>
      </c>
      <c r="H81" s="281">
        <v>7754.6382219100087</v>
      </c>
      <c r="I81" s="281">
        <v>7506.2518889600087</v>
      </c>
      <c r="J81" s="281">
        <v>6996.5809284899933</v>
      </c>
      <c r="K81" s="281">
        <v>6798.3840306900101</v>
      </c>
      <c r="L81" s="281">
        <v>6041.6248733500088</v>
      </c>
      <c r="M81" s="281">
        <v>5863.51</v>
      </c>
      <c r="N81" s="281">
        <v>6247.11</v>
      </c>
      <c r="O81" s="281">
        <v>6461.98</v>
      </c>
      <c r="P81" s="281">
        <v>6204.29</v>
      </c>
      <c r="Q81" s="281">
        <v>5767.8</v>
      </c>
      <c r="R81" s="281">
        <v>5514</v>
      </c>
      <c r="S81" s="281">
        <v>5918</v>
      </c>
      <c r="T81" s="281">
        <v>8539</v>
      </c>
      <c r="U81" s="281">
        <v>9021</v>
      </c>
      <c r="V81" s="281">
        <v>9029</v>
      </c>
      <c r="W81" s="281">
        <v>8171</v>
      </c>
      <c r="X81" s="281">
        <v>5599</v>
      </c>
      <c r="Y81" s="281">
        <v>6394</v>
      </c>
      <c r="Z81" s="281">
        <v>5942</v>
      </c>
      <c r="AA81" s="281">
        <v>5803</v>
      </c>
      <c r="AB81" s="281">
        <v>5492</v>
      </c>
      <c r="AC81" s="281">
        <v>5640</v>
      </c>
      <c r="AD81" s="281">
        <v>5909</v>
      </c>
      <c r="AE81" s="281">
        <v>5888</v>
      </c>
      <c r="AF81" s="281">
        <v>7021</v>
      </c>
      <c r="AG81" s="281">
        <v>7272</v>
      </c>
      <c r="AH81" s="281">
        <v>7527</v>
      </c>
    </row>
    <row r="82" spans="1:34" s="4" customFormat="1" ht="14">
      <c r="A82" s="872" t="s">
        <v>829</v>
      </c>
      <c r="B82" s="318">
        <v>631.06673687769216</v>
      </c>
      <c r="C82" s="318">
        <v>-8569.0009045288316</v>
      </c>
      <c r="D82" s="318">
        <v>370.67385417281184</v>
      </c>
      <c r="E82" s="318">
        <v>632.62719442503294</v>
      </c>
      <c r="F82" s="318">
        <v>657.30034070566762</v>
      </c>
      <c r="G82" s="318">
        <v>639.64990555975237</v>
      </c>
      <c r="H82" s="318">
        <v>788.98178930816357</v>
      </c>
      <c r="I82" s="318">
        <v>1477.9724617912434</v>
      </c>
      <c r="J82" s="318">
        <v>2684.641698620253</v>
      </c>
      <c r="K82" s="318">
        <v>3616.723003697989</v>
      </c>
      <c r="L82" s="318">
        <v>3849.9118158738129</v>
      </c>
      <c r="M82" s="318">
        <v>4113.2474457163016</v>
      </c>
      <c r="N82" s="318">
        <v>4300.5114873909788</v>
      </c>
      <c r="O82" s="318">
        <v>4438.4758770999997</v>
      </c>
      <c r="P82" s="318">
        <v>4419.4980619200969</v>
      </c>
      <c r="Q82" s="318">
        <v>4571.5002322204964</v>
      </c>
      <c r="R82" s="318">
        <v>5219.0824887300441</v>
      </c>
      <c r="S82" s="318">
        <v>5848.8569605291032</v>
      </c>
      <c r="T82" s="318">
        <v>6686.5480557066812</v>
      </c>
      <c r="U82" s="318">
        <v>7441.9999912332305</v>
      </c>
      <c r="V82" s="318">
        <v>7918.8162646377205</v>
      </c>
      <c r="W82" s="318">
        <v>10197.610479705223</v>
      </c>
      <c r="X82" s="318">
        <v>10048</v>
      </c>
      <c r="Y82" s="318">
        <v>11895</v>
      </c>
      <c r="Z82" s="318">
        <v>13687</v>
      </c>
      <c r="AA82" s="318">
        <v>18275</v>
      </c>
      <c r="AB82" s="318">
        <v>19501</v>
      </c>
      <c r="AC82" s="318">
        <v>23895</v>
      </c>
      <c r="AD82" s="318">
        <v>26891</v>
      </c>
      <c r="AE82" s="318">
        <v>29312</v>
      </c>
      <c r="AF82" s="318">
        <v>31040</v>
      </c>
      <c r="AG82" s="318">
        <v>32594</v>
      </c>
      <c r="AH82" s="318">
        <v>33455</v>
      </c>
    </row>
    <row r="83" spans="1:34" s="4" customFormat="1" ht="14">
      <c r="A83" s="872" t="s">
        <v>874</v>
      </c>
      <c r="B83" s="318">
        <v>0</v>
      </c>
      <c r="C83" s="318">
        <v>0</v>
      </c>
      <c r="D83" s="318">
        <v>0</v>
      </c>
      <c r="E83" s="318">
        <v>0</v>
      </c>
      <c r="F83" s="318">
        <v>0</v>
      </c>
      <c r="G83" s="318">
        <v>0</v>
      </c>
      <c r="H83" s="318">
        <v>0</v>
      </c>
      <c r="I83" s="318">
        <v>125</v>
      </c>
      <c r="J83" s="318">
        <v>127.30100677999999</v>
      </c>
      <c r="K83" s="318">
        <v>202.26910821000001</v>
      </c>
      <c r="L83" s="318">
        <v>288.55383438999996</v>
      </c>
      <c r="M83" s="318">
        <v>287.98938630999999</v>
      </c>
      <c r="N83" s="318">
        <v>318.27630415000004</v>
      </c>
      <c r="O83" s="318">
        <v>857.37961862999998</v>
      </c>
      <c r="P83" s="318">
        <v>867.09932410999988</v>
      </c>
      <c r="Q83" s="318">
        <v>926.67058059999999</v>
      </c>
      <c r="R83" s="318">
        <v>1108.7681666499998</v>
      </c>
      <c r="S83" s="318">
        <v>1949.2051228799996</v>
      </c>
      <c r="T83" s="318">
        <v>5057.8499132200004</v>
      </c>
      <c r="U83" s="318">
        <v>8152.0757266999981</v>
      </c>
      <c r="V83" s="318">
        <v>8147.2063363600009</v>
      </c>
      <c r="W83" s="318">
        <v>10982.556942929999</v>
      </c>
      <c r="X83" s="318">
        <v>11515.635231040003</v>
      </c>
      <c r="Y83" s="318">
        <v>11768.873021949987</v>
      </c>
      <c r="Z83" s="318">
        <v>11676</v>
      </c>
      <c r="AA83" s="318">
        <v>11402</v>
      </c>
      <c r="AB83" s="318">
        <v>11017</v>
      </c>
      <c r="AC83" s="318">
        <v>11148</v>
      </c>
      <c r="AD83" s="318">
        <v>10742</v>
      </c>
      <c r="AE83" s="318">
        <v>10229</v>
      </c>
      <c r="AF83" s="318">
        <v>8422</v>
      </c>
      <c r="AG83" s="318">
        <v>7602</v>
      </c>
      <c r="AH83" s="318">
        <v>7227</v>
      </c>
    </row>
    <row r="84" spans="1:34" s="4" customFormat="1" ht="14.5" thickBot="1">
      <c r="A84" s="873" t="s">
        <v>1218</v>
      </c>
      <c r="B84" s="288">
        <v>180061.70276722999</v>
      </c>
      <c r="C84" s="288">
        <v>179095.55590309482</v>
      </c>
      <c r="D84" s="288">
        <v>180697.7285064832</v>
      </c>
      <c r="E84" s="288">
        <v>182013.49179960851</v>
      </c>
      <c r="F84" s="288">
        <v>184712.28403202674</v>
      </c>
      <c r="G84" s="288">
        <v>188580.21285221857</v>
      </c>
      <c r="H84" s="288">
        <v>188223.24858109001</v>
      </c>
      <c r="I84" s="288">
        <v>188795.5625262642</v>
      </c>
      <c r="J84" s="288">
        <v>187550.84019476053</v>
      </c>
      <c r="K84" s="288">
        <v>185024.49564848852</v>
      </c>
      <c r="L84" s="288">
        <v>182832.10299487555</v>
      </c>
      <c r="M84" s="288">
        <v>183824.23683202628</v>
      </c>
      <c r="N84" s="288">
        <v>186506.95779154098</v>
      </c>
      <c r="O84" s="288">
        <v>187689.14549572999</v>
      </c>
      <c r="P84" s="288">
        <v>190453.07738603011</v>
      </c>
      <c r="Q84" s="288">
        <v>191706.54081282052</v>
      </c>
      <c r="R84" s="288">
        <v>198512.85065538005</v>
      </c>
      <c r="S84" s="288">
        <v>205904.06208340911</v>
      </c>
      <c r="T84" s="288">
        <v>225780.3979689267</v>
      </c>
      <c r="U84" s="288">
        <v>248023.07571793321</v>
      </c>
      <c r="V84" s="288">
        <v>254577.02260099771</v>
      </c>
      <c r="W84" s="288">
        <v>262042.16742263522</v>
      </c>
      <c r="X84" s="288">
        <v>285994.63523104001</v>
      </c>
      <c r="Y84" s="288">
        <v>309710.87302195001</v>
      </c>
      <c r="Z84" s="288">
        <v>322511</v>
      </c>
      <c r="AA84" s="288">
        <v>321606</v>
      </c>
      <c r="AB84" s="288">
        <v>339937</v>
      </c>
      <c r="AC84" s="288">
        <v>355305</v>
      </c>
      <c r="AD84" s="288">
        <v>372514</v>
      </c>
      <c r="AE84" s="288">
        <v>374989</v>
      </c>
      <c r="AF84" s="288">
        <v>386571</v>
      </c>
      <c r="AG84" s="288">
        <v>397709.50825767306</v>
      </c>
      <c r="AH84" s="288">
        <v>406198</v>
      </c>
    </row>
    <row r="85" spans="1:34" s="4" customFormat="1" ht="14.5" thickTop="1">
      <c r="A85" s="12"/>
      <c r="B85" s="12"/>
      <c r="C85" s="9"/>
      <c r="D85" s="9"/>
      <c r="E85" s="9"/>
      <c r="F85" s="9"/>
      <c r="G85" s="9"/>
      <c r="H85" s="9"/>
      <c r="I85" s="9"/>
      <c r="J85" s="9"/>
    </row>
    <row r="86" spans="1:34" s="4" customFormat="1" ht="14">
      <c r="B86" s="9"/>
      <c r="C86" s="9"/>
      <c r="D86" s="9"/>
      <c r="E86" s="9"/>
      <c r="F86" s="9"/>
      <c r="G86" s="9"/>
      <c r="H86" s="9"/>
      <c r="I86" s="9"/>
      <c r="J86" s="9"/>
    </row>
    <row r="87" spans="1:34" s="4" customFormat="1" ht="14">
      <c r="B87" s="9"/>
      <c r="C87" s="9"/>
      <c r="D87" s="9"/>
      <c r="E87" s="9"/>
      <c r="F87" s="9"/>
      <c r="G87" s="9"/>
      <c r="H87" s="9"/>
      <c r="I87" s="9"/>
      <c r="J87" s="9"/>
    </row>
    <row r="88" spans="1:34" s="4" customFormat="1" ht="14"/>
    <row r="89" spans="1:34" s="4" customFormat="1" ht="14">
      <c r="B89" s="9"/>
      <c r="C89" s="9"/>
      <c r="D89" s="9"/>
      <c r="E89" s="9"/>
      <c r="F89" s="9"/>
      <c r="G89" s="9"/>
      <c r="H89" s="9"/>
      <c r="I89" s="9"/>
      <c r="J89" s="9"/>
    </row>
  </sheetData>
  <hyperlinks>
    <hyperlink ref="A4" location="Índice!A1" display="Índice!A1" xr:uid="{B2813BDD-CA7D-4481-B4BC-D52C41A40685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BD38-D545-4B05-B03A-3890B16FF747}">
  <sheetPr codeName="Planilha10">
    <tabColor theme="0"/>
  </sheetPr>
  <dimension ref="A1:AU25"/>
  <sheetViews>
    <sheetView showGridLines="0" showRowColHeaders="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7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7" s="5" customFormat="1" ht="43.4" customHeight="1">
      <c r="A2" s="154" t="s">
        <v>1195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7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</row>
    <row r="4" spans="1:47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7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7" s="8" customFormat="1" ht="14">
      <c r="A6" s="876" t="s">
        <v>23</v>
      </c>
      <c r="B6" s="281">
        <v>1202.5218969999999</v>
      </c>
      <c r="C6" s="281">
        <v>1280.7283792300002</v>
      </c>
      <c r="D6" s="281">
        <v>1406.11505822</v>
      </c>
      <c r="E6" s="281">
        <v>1564.7432872099998</v>
      </c>
      <c r="F6" s="281">
        <v>1800.5219662699999</v>
      </c>
      <c r="G6" s="281">
        <v>1801.8891653600001</v>
      </c>
      <c r="H6" s="281">
        <v>2003.6614089100001</v>
      </c>
      <c r="I6" s="281">
        <v>1962.5004428899997</v>
      </c>
      <c r="J6" s="281">
        <v>1382.7237104799999</v>
      </c>
      <c r="K6" s="281">
        <v>1416.3488477399999</v>
      </c>
      <c r="L6" s="281">
        <v>1706.4583400399999</v>
      </c>
      <c r="M6" s="281">
        <v>1722.3715405299997</v>
      </c>
      <c r="N6" s="281">
        <v>1415.0752392699999</v>
      </c>
      <c r="O6" s="281">
        <v>1385.4714829599995</v>
      </c>
      <c r="P6" s="281">
        <v>1184.23850277</v>
      </c>
      <c r="Q6" s="281">
        <v>985.31535171000053</v>
      </c>
      <c r="R6" s="281">
        <v>844.38467854999999</v>
      </c>
      <c r="S6" s="281">
        <v>821.75511232000019</v>
      </c>
      <c r="T6" s="281">
        <v>744.54217776999997</v>
      </c>
      <c r="U6" s="281">
        <v>841.97610852000003</v>
      </c>
      <c r="V6" s="281">
        <v>833.77651356999991</v>
      </c>
      <c r="W6" s="281">
        <v>763.65989216000014</v>
      </c>
      <c r="X6" s="281">
        <v>722.28079282999988</v>
      </c>
      <c r="Y6" s="281">
        <v>628.19806741000002</v>
      </c>
      <c r="Z6" s="281">
        <v>511.75085344999997</v>
      </c>
      <c r="AA6" s="281">
        <v>451.66878330999998</v>
      </c>
      <c r="AB6" s="281">
        <v>260.96149187999998</v>
      </c>
      <c r="AC6" s="281">
        <v>386.73744566999994</v>
      </c>
      <c r="AD6" s="281">
        <v>382.69550056999998</v>
      </c>
      <c r="AE6" s="281">
        <v>468.96456957999999</v>
      </c>
      <c r="AF6" s="281">
        <v>513.48874341999999</v>
      </c>
      <c r="AG6" s="281">
        <v>1045.3468839700001</v>
      </c>
      <c r="AH6" s="281">
        <v>1305.01461546</v>
      </c>
      <c r="AI6" s="281">
        <v>1419.5713002799998</v>
      </c>
      <c r="AJ6" s="281">
        <v>1547.4131743099999</v>
      </c>
      <c r="AK6" s="281">
        <v>1467.7618507899999</v>
      </c>
      <c r="AL6" s="281">
        <v>1429.9062897399999</v>
      </c>
      <c r="AM6" s="281">
        <v>1337.27852764</v>
      </c>
      <c r="AN6" s="281">
        <v>1213.4490053699999</v>
      </c>
      <c r="AO6" s="281">
        <v>979.93272048000006</v>
      </c>
      <c r="AP6" s="281">
        <v>868.9992434400001</v>
      </c>
      <c r="AQ6" s="281">
        <v>928.2612904299998</v>
      </c>
      <c r="AR6" s="281">
        <v>989.61002522000001</v>
      </c>
      <c r="AS6" s="847">
        <v>1241.9116593399999</v>
      </c>
      <c r="AT6" s="847">
        <v>1532.835</v>
      </c>
      <c r="AU6" s="1123"/>
    </row>
    <row r="7" spans="1:47" s="8" customFormat="1" ht="14">
      <c r="A7" s="876" t="s">
        <v>135</v>
      </c>
      <c r="B7" s="281">
        <v>306.80676116133998</v>
      </c>
      <c r="C7" s="281">
        <v>433.82188481662899</v>
      </c>
      <c r="D7" s="281">
        <v>466.26957599999997</v>
      </c>
      <c r="E7" s="281">
        <v>403.33625799999999</v>
      </c>
      <c r="F7" s="281">
        <v>269.88096999999999</v>
      </c>
      <c r="G7" s="281">
        <v>249.339215</v>
      </c>
      <c r="H7" s="281">
        <v>101.260131</v>
      </c>
      <c r="I7" s="281">
        <v>89.641356000000002</v>
      </c>
      <c r="J7" s="281">
        <v>347.870003</v>
      </c>
      <c r="K7" s="281">
        <v>480.75479200000001</v>
      </c>
      <c r="L7" s="281">
        <v>72.163424000000006</v>
      </c>
      <c r="M7" s="281">
        <v>66.987212999999997</v>
      </c>
      <c r="N7" s="281">
        <v>75.318147999999994</v>
      </c>
      <c r="O7" s="281">
        <v>58.765613999999999</v>
      </c>
      <c r="P7" s="281">
        <v>45.669902999999998</v>
      </c>
      <c r="Q7" s="281">
        <v>35.442937000000001</v>
      </c>
      <c r="R7" s="281">
        <v>42.634014999999998</v>
      </c>
      <c r="S7" s="281">
        <v>37.276808700000004</v>
      </c>
      <c r="T7" s="281">
        <v>36.896312999999999</v>
      </c>
      <c r="U7" s="281">
        <v>26.373358</v>
      </c>
      <c r="V7" s="281">
        <v>24.144226479999997</v>
      </c>
      <c r="W7" s="281">
        <v>30.327402730000003</v>
      </c>
      <c r="X7" s="281">
        <v>37.623823769999994</v>
      </c>
      <c r="Y7" s="281">
        <v>24.488501020000005</v>
      </c>
      <c r="Z7" s="281">
        <v>12.827306999999999</v>
      </c>
      <c r="AA7" s="281">
        <v>3.4583560000000002</v>
      </c>
      <c r="AB7" s="281">
        <v>1.8015890000000001</v>
      </c>
      <c r="AC7" s="281">
        <v>1.3450690000000001</v>
      </c>
      <c r="AD7" s="281">
        <v>1.2733190000000001</v>
      </c>
      <c r="AE7" s="281">
        <v>2.9415369999999998</v>
      </c>
      <c r="AF7" s="281">
        <v>5.7392240000000001</v>
      </c>
      <c r="AG7" s="281">
        <v>7.4163509999999997</v>
      </c>
      <c r="AH7" s="281">
        <v>9.7395289999999992</v>
      </c>
      <c r="AI7" s="281">
        <v>19.355067999999999</v>
      </c>
      <c r="AJ7" s="281">
        <v>26.381011000000001</v>
      </c>
      <c r="AK7" s="281">
        <v>26.340367000000001</v>
      </c>
      <c r="AL7" s="281">
        <v>28.333707</v>
      </c>
      <c r="AM7" s="281">
        <v>32.950637999999998</v>
      </c>
      <c r="AN7" s="281">
        <v>25.144673630000003</v>
      </c>
      <c r="AO7" s="281">
        <v>18.415167050000001</v>
      </c>
      <c r="AP7" s="281">
        <v>17.276061590000005</v>
      </c>
      <c r="AQ7" s="281">
        <v>11.29971272</v>
      </c>
      <c r="AR7" s="281">
        <v>20.19934026</v>
      </c>
      <c r="AS7" s="847">
        <v>18.764862630000003</v>
      </c>
      <c r="AT7" s="847">
        <v>15.423087630000001</v>
      </c>
    </row>
    <row r="8" spans="1:47" s="4" customFormat="1" ht="14.5" thickBot="1">
      <c r="A8" s="875" t="s">
        <v>6</v>
      </c>
      <c r="B8" s="322">
        <v>1509.3286581613397</v>
      </c>
      <c r="C8" s="322">
        <v>1714.5502640466293</v>
      </c>
      <c r="D8" s="322">
        <v>1872.38463422</v>
      </c>
      <c r="E8" s="322">
        <v>1968.0795452099999</v>
      </c>
      <c r="F8" s="322">
        <v>2070.4029362699998</v>
      </c>
      <c r="G8" s="322">
        <v>2051.2283803600003</v>
      </c>
      <c r="H8" s="322">
        <v>2104.9215399100003</v>
      </c>
      <c r="I8" s="322">
        <v>2052.1417988899998</v>
      </c>
      <c r="J8" s="322">
        <v>1730.5937134799999</v>
      </c>
      <c r="K8" s="322">
        <v>1897.1036397399998</v>
      </c>
      <c r="L8" s="322">
        <v>1778.62176404</v>
      </c>
      <c r="M8" s="322">
        <v>1789.3587535299998</v>
      </c>
      <c r="N8" s="322">
        <v>1490.3933872699999</v>
      </c>
      <c r="O8" s="322">
        <v>1444.2370969599995</v>
      </c>
      <c r="P8" s="322">
        <v>1229.9084057699999</v>
      </c>
      <c r="Q8" s="322">
        <v>1020.7582887100006</v>
      </c>
      <c r="R8" s="322">
        <v>887.01869354999997</v>
      </c>
      <c r="S8" s="322">
        <v>859.03192102000025</v>
      </c>
      <c r="T8" s="322">
        <v>781.43849076999993</v>
      </c>
      <c r="U8" s="322">
        <v>868.34946652000008</v>
      </c>
      <c r="V8" s="322">
        <v>857.92074004999995</v>
      </c>
      <c r="W8" s="322">
        <v>793.98729489000016</v>
      </c>
      <c r="X8" s="322">
        <v>759.90461659999983</v>
      </c>
      <c r="Y8" s="322">
        <v>652.68656843000008</v>
      </c>
      <c r="Z8" s="322">
        <v>524.57816044999993</v>
      </c>
      <c r="AA8" s="322">
        <v>455.12713930999996</v>
      </c>
      <c r="AB8" s="322">
        <v>262.76308087999996</v>
      </c>
      <c r="AC8" s="322">
        <v>388.08251466999997</v>
      </c>
      <c r="AD8" s="322">
        <v>383.96881956999999</v>
      </c>
      <c r="AE8" s="322">
        <v>471.90610657999997</v>
      </c>
      <c r="AF8" s="322">
        <v>519.22796742000003</v>
      </c>
      <c r="AG8" s="322">
        <v>1052.7632349700002</v>
      </c>
      <c r="AH8" s="322">
        <v>1314.7541444599999</v>
      </c>
      <c r="AI8" s="322">
        <v>1438.9263682799999</v>
      </c>
      <c r="AJ8" s="322">
        <v>1573.7941853099999</v>
      </c>
      <c r="AK8" s="322">
        <v>1494.1022177899999</v>
      </c>
      <c r="AL8" s="322">
        <v>1458.2399967399999</v>
      </c>
      <c r="AM8" s="322">
        <v>1370.22916564</v>
      </c>
      <c r="AN8" s="322">
        <v>1238.5936789999998</v>
      </c>
      <c r="AO8" s="322">
        <v>998.34788753000009</v>
      </c>
      <c r="AP8" s="322">
        <v>886.27530503000014</v>
      </c>
      <c r="AQ8" s="322">
        <v>939.56100314999981</v>
      </c>
      <c r="AR8" s="322">
        <v>1009.80936548</v>
      </c>
      <c r="AS8" s="849">
        <v>1260.6765219699998</v>
      </c>
      <c r="AT8" s="849">
        <v>1548.2580876300001</v>
      </c>
    </row>
    <row r="9" spans="1:47" s="12" customFormat="1" ht="14">
      <c r="A9" s="877"/>
      <c r="AS9" s="877"/>
      <c r="AT9" s="877"/>
    </row>
    <row r="10" spans="1:47" s="12" customFormat="1" ht="14">
      <c r="A10" s="877"/>
      <c r="AS10" s="877"/>
      <c r="AT10" s="877"/>
    </row>
    <row r="11" spans="1:47" s="12" customFormat="1" ht="14">
      <c r="A11" s="870" t="s">
        <v>14</v>
      </c>
      <c r="B11" s="280">
        <v>149265.08114889037</v>
      </c>
      <c r="C11" s="280">
        <v>155619.58115156117</v>
      </c>
      <c r="D11" s="280">
        <v>156819.26775205025</v>
      </c>
      <c r="E11" s="280">
        <v>163640.25738705124</v>
      </c>
      <c r="F11" s="280">
        <v>162519.04599027915</v>
      </c>
      <c r="G11" s="280">
        <v>167251.13526386104</v>
      </c>
      <c r="H11" s="280">
        <v>170919.02614007136</v>
      </c>
      <c r="I11" s="280">
        <v>173865.62329264195</v>
      </c>
      <c r="J11" s="280">
        <v>178422.01974450814</v>
      </c>
      <c r="K11" s="280">
        <v>183553.08145572353</v>
      </c>
      <c r="L11" s="280">
        <v>178848.41213757268</v>
      </c>
      <c r="M11" s="280">
        <v>179111.10242707556</v>
      </c>
      <c r="N11" s="280">
        <v>179430.6360303523</v>
      </c>
      <c r="O11" s="280">
        <v>187664.55680762365</v>
      </c>
      <c r="P11" s="280">
        <v>180327.05465231038</v>
      </c>
      <c r="Q11" s="280">
        <v>181380.86460518348</v>
      </c>
      <c r="R11" s="280">
        <v>184054.98369132107</v>
      </c>
      <c r="S11" s="280">
        <v>187940.56294665881</v>
      </c>
      <c r="T11" s="280">
        <v>187434.26679178185</v>
      </c>
      <c r="U11" s="280">
        <v>187192.59006447296</v>
      </c>
      <c r="V11" s="280">
        <v>184738.89748936027</v>
      </c>
      <c r="W11" s="280">
        <v>181205.50353658054</v>
      </c>
      <c r="X11" s="280">
        <v>178693.63734461172</v>
      </c>
      <c r="Y11" s="280">
        <v>179423</v>
      </c>
      <c r="Z11" s="280">
        <v>181888.16999999998</v>
      </c>
      <c r="AA11" s="280">
        <v>182393.29</v>
      </c>
      <c r="AB11" s="280">
        <v>185166.48</v>
      </c>
      <c r="AC11" s="280">
        <v>186208.37000000002</v>
      </c>
      <c r="AD11" s="280">
        <v>192185</v>
      </c>
      <c r="AE11" s="280">
        <v>198106</v>
      </c>
      <c r="AF11" s="280">
        <v>214036</v>
      </c>
      <c r="AG11" s="280">
        <v>232429</v>
      </c>
      <c r="AH11" s="280">
        <v>238511</v>
      </c>
      <c r="AI11" s="280">
        <v>240862</v>
      </c>
      <c r="AJ11" s="280">
        <v>264431</v>
      </c>
      <c r="AK11" s="280">
        <v>286047</v>
      </c>
      <c r="AL11" s="280">
        <v>297148</v>
      </c>
      <c r="AM11" s="280">
        <v>291929</v>
      </c>
      <c r="AN11" s="280">
        <v>309419</v>
      </c>
      <c r="AO11" s="280">
        <v>320262</v>
      </c>
      <c r="AP11" s="280">
        <v>334881</v>
      </c>
      <c r="AQ11" s="280">
        <v>335448</v>
      </c>
      <c r="AR11" s="280">
        <v>347109</v>
      </c>
      <c r="AS11" s="846">
        <v>357513</v>
      </c>
      <c r="AT11" s="846">
        <v>365516</v>
      </c>
    </row>
    <row r="12" spans="1:47" s="12" customFormat="1" ht="14">
      <c r="A12" s="871" t="s">
        <v>859</v>
      </c>
      <c r="B12" s="281">
        <v>66784.819741970001</v>
      </c>
      <c r="C12" s="281">
        <v>71463.452122800009</v>
      </c>
      <c r="D12" s="281">
        <v>74829.303820710003</v>
      </c>
      <c r="E12" s="281">
        <v>82534.450033490008</v>
      </c>
      <c r="F12" s="281">
        <v>82728.853091809986</v>
      </c>
      <c r="G12" s="281">
        <v>85768.454611129986</v>
      </c>
      <c r="H12" s="281">
        <v>88860.522316749993</v>
      </c>
      <c r="I12" s="281">
        <v>91936.685564459971</v>
      </c>
      <c r="J12" s="281">
        <v>91116.128215080011</v>
      </c>
      <c r="K12" s="281">
        <v>97839.254865940005</v>
      </c>
      <c r="L12" s="281">
        <v>96233.629916720311</v>
      </c>
      <c r="M12" s="281">
        <v>91136.948309750383</v>
      </c>
      <c r="N12" s="281">
        <v>93963.760392010838</v>
      </c>
      <c r="O12" s="281">
        <v>97748.532511509868</v>
      </c>
      <c r="P12" s="281">
        <v>92773.230802709455</v>
      </c>
      <c r="Q12" s="281">
        <v>91409.764799510187</v>
      </c>
      <c r="R12" s="281">
        <v>87674.777043139678</v>
      </c>
      <c r="S12" s="281">
        <v>86249.019275220664</v>
      </c>
      <c r="T12" s="281">
        <v>87388.137480420104</v>
      </c>
      <c r="U12" s="281">
        <v>90597.618903710551</v>
      </c>
      <c r="V12" s="281">
        <v>84255.643968239092</v>
      </c>
      <c r="W12" s="281">
        <v>81363.478656679217</v>
      </c>
      <c r="X12" s="281">
        <v>83597.058890929722</v>
      </c>
      <c r="Y12" s="281">
        <v>88896.706007419998</v>
      </c>
      <c r="Z12" s="281">
        <v>78716.92</v>
      </c>
      <c r="AA12" s="281">
        <v>73050.66</v>
      </c>
      <c r="AB12" s="281">
        <v>83081.680000000008</v>
      </c>
      <c r="AC12" s="281">
        <v>89959.95</v>
      </c>
      <c r="AD12" s="281">
        <v>88150</v>
      </c>
      <c r="AE12" s="281">
        <v>75613</v>
      </c>
      <c r="AF12" s="281">
        <v>78364</v>
      </c>
      <c r="AG12" s="281">
        <v>94216</v>
      </c>
      <c r="AH12" s="281">
        <v>94149</v>
      </c>
      <c r="AI12" s="281">
        <v>89336</v>
      </c>
      <c r="AJ12" s="281">
        <v>100391</v>
      </c>
      <c r="AK12" s="281">
        <v>109455</v>
      </c>
      <c r="AL12" s="281">
        <v>104766</v>
      </c>
      <c r="AM12" s="281">
        <v>101802</v>
      </c>
      <c r="AN12" s="281">
        <v>102579</v>
      </c>
      <c r="AO12" s="281">
        <v>99876</v>
      </c>
      <c r="AP12" s="281">
        <v>96427</v>
      </c>
      <c r="AQ12" s="281">
        <v>90778</v>
      </c>
      <c r="AR12" s="281">
        <v>94684</v>
      </c>
      <c r="AS12" s="847">
        <v>94587</v>
      </c>
      <c r="AT12" s="847">
        <v>95749</v>
      </c>
    </row>
    <row r="13" spans="1:47" s="12" customFormat="1" ht="14">
      <c r="A13" s="878" t="s">
        <v>51</v>
      </c>
      <c r="B13" s="281">
        <v>31710.463660089998</v>
      </c>
      <c r="C13" s="281">
        <v>35741.60838356</v>
      </c>
      <c r="D13" s="281">
        <v>38734.851248290004</v>
      </c>
      <c r="E13" s="281">
        <v>43662.852428539984</v>
      </c>
      <c r="F13" s="281">
        <v>45597.150065979993</v>
      </c>
      <c r="G13" s="281">
        <v>47205.924214880004</v>
      </c>
      <c r="H13" s="281">
        <v>48108.328311849997</v>
      </c>
      <c r="I13" s="281">
        <v>49220.702014309994</v>
      </c>
      <c r="J13" s="281">
        <v>49890.555610820003</v>
      </c>
      <c r="K13" s="281">
        <v>50969.758489720014</v>
      </c>
      <c r="L13" s="281">
        <v>51891.68620522994</v>
      </c>
      <c r="M13" s="281">
        <v>49923.610403590523</v>
      </c>
      <c r="N13" s="281">
        <v>49448.914635790832</v>
      </c>
      <c r="O13" s="281">
        <v>49778.889416990103</v>
      </c>
      <c r="P13" s="281">
        <v>49697.382168359669</v>
      </c>
      <c r="Q13" s="281">
        <v>49463.531296870431</v>
      </c>
      <c r="R13" s="281">
        <v>49120.181238919948</v>
      </c>
      <c r="S13" s="281">
        <v>50025.003017431096</v>
      </c>
      <c r="T13" s="281">
        <v>50835.812786760151</v>
      </c>
      <c r="U13" s="281">
        <v>52195.312715300228</v>
      </c>
      <c r="V13" s="281">
        <v>52412.755405239084</v>
      </c>
      <c r="W13" s="281">
        <v>51953.047277019308</v>
      </c>
      <c r="X13" s="281">
        <v>51911.331569809794</v>
      </c>
      <c r="Y13" s="281">
        <v>55942.60667062</v>
      </c>
      <c r="Z13" s="281">
        <v>55369.66</v>
      </c>
      <c r="AA13" s="281">
        <v>53396.45</v>
      </c>
      <c r="AB13" s="281">
        <v>54071.69</v>
      </c>
      <c r="AC13" s="281">
        <v>55403.67</v>
      </c>
      <c r="AD13" s="281">
        <v>55407</v>
      </c>
      <c r="AE13" s="281">
        <v>53471</v>
      </c>
      <c r="AF13" s="281">
        <v>56434</v>
      </c>
      <c r="AG13" s="281">
        <v>59992</v>
      </c>
      <c r="AH13" s="281">
        <v>59942</v>
      </c>
      <c r="AI13" s="281">
        <v>58279</v>
      </c>
      <c r="AJ13" s="281">
        <v>63125</v>
      </c>
      <c r="AK13" s="281">
        <v>67779</v>
      </c>
      <c r="AL13" s="281">
        <v>69256</v>
      </c>
      <c r="AM13" s="281">
        <v>69067</v>
      </c>
      <c r="AN13" s="281">
        <v>72706</v>
      </c>
      <c r="AO13" s="281">
        <v>74856</v>
      </c>
      <c r="AP13" s="281">
        <v>74291</v>
      </c>
      <c r="AQ13" s="281">
        <v>75109</v>
      </c>
      <c r="AR13" s="281">
        <v>74453</v>
      </c>
      <c r="AS13" s="847">
        <v>75359</v>
      </c>
      <c r="AT13" s="847">
        <v>76603</v>
      </c>
    </row>
    <row r="14" spans="1:47" s="12" customFormat="1" ht="14">
      <c r="A14" s="878" t="s">
        <v>825</v>
      </c>
      <c r="B14" s="281">
        <v>32745.499864620004</v>
      </c>
      <c r="C14" s="281">
        <v>33989.953244360004</v>
      </c>
      <c r="D14" s="281">
        <v>33873.258208850006</v>
      </c>
      <c r="E14" s="281">
        <v>37056.72449872001</v>
      </c>
      <c r="F14" s="281">
        <v>36250.04923882</v>
      </c>
      <c r="G14" s="281">
        <v>36013.290688709989</v>
      </c>
      <c r="H14" s="281">
        <v>38744.577820869992</v>
      </c>
      <c r="I14" s="281">
        <v>40889.27806480998</v>
      </c>
      <c r="J14" s="281">
        <v>38616.100035809999</v>
      </c>
      <c r="K14" s="281">
        <v>43255.226316840002</v>
      </c>
      <c r="L14" s="281">
        <v>42672.240075660375</v>
      </c>
      <c r="M14" s="281">
        <v>39529.485670769856</v>
      </c>
      <c r="N14" s="281">
        <v>41616.818537220017</v>
      </c>
      <c r="O14" s="281">
        <v>44650.17691720977</v>
      </c>
      <c r="P14" s="281">
        <v>39372.109559499775</v>
      </c>
      <c r="Q14" s="281">
        <v>38385.727923199745</v>
      </c>
      <c r="R14" s="281">
        <v>36199.706487459742</v>
      </c>
      <c r="S14" s="281">
        <v>33748.168940769559</v>
      </c>
      <c r="T14" s="281">
        <v>33950.28827904995</v>
      </c>
      <c r="U14" s="281">
        <v>36089.071228570312</v>
      </c>
      <c r="V14" s="281">
        <v>30294.56401504</v>
      </c>
      <c r="W14" s="281">
        <v>26965.141343919899</v>
      </c>
      <c r="X14" s="281">
        <v>30117.598346609924</v>
      </c>
      <c r="Y14" s="281">
        <v>30601.149592470003</v>
      </c>
      <c r="Z14" s="281">
        <v>23299.4</v>
      </c>
      <c r="AA14" s="281">
        <v>18902.8</v>
      </c>
      <c r="AB14" s="281">
        <v>28036.11</v>
      </c>
      <c r="AC14" s="281">
        <v>33994.410000000003</v>
      </c>
      <c r="AD14" s="281">
        <v>32361</v>
      </c>
      <c r="AE14" s="281">
        <v>21743</v>
      </c>
      <c r="AF14" s="281">
        <v>21869</v>
      </c>
      <c r="AG14" s="281">
        <v>34062</v>
      </c>
      <c r="AH14" s="281">
        <v>33871</v>
      </c>
      <c r="AI14" s="281">
        <v>30759</v>
      </c>
      <c r="AJ14" s="281">
        <v>36571</v>
      </c>
      <c r="AK14" s="281">
        <v>41036</v>
      </c>
      <c r="AL14" s="281">
        <v>34874</v>
      </c>
      <c r="AM14" s="281">
        <v>32076</v>
      </c>
      <c r="AN14" s="281">
        <v>29479</v>
      </c>
      <c r="AO14" s="281">
        <v>24700</v>
      </c>
      <c r="AP14" s="281">
        <v>21854</v>
      </c>
      <c r="AQ14" s="281">
        <v>15509</v>
      </c>
      <c r="AR14" s="281">
        <v>20163</v>
      </c>
      <c r="AS14" s="847">
        <v>19215</v>
      </c>
      <c r="AT14" s="847">
        <v>19133</v>
      </c>
    </row>
    <row r="15" spans="1:47" s="12" customFormat="1" ht="14">
      <c r="A15" s="878" t="s">
        <v>826</v>
      </c>
      <c r="B15" s="281">
        <v>2328.8562172600004</v>
      </c>
      <c r="C15" s="281">
        <v>1731.89049488</v>
      </c>
      <c r="D15" s="281">
        <v>2221.1943635699995</v>
      </c>
      <c r="E15" s="281">
        <v>1814.8731062300001</v>
      </c>
      <c r="F15" s="281">
        <v>881.65378700999997</v>
      </c>
      <c r="G15" s="281">
        <v>2549.2397075399999</v>
      </c>
      <c r="H15" s="281">
        <v>2007.6161840299999</v>
      </c>
      <c r="I15" s="281">
        <v>1826.70548534</v>
      </c>
      <c r="J15" s="281">
        <v>1165.7406188099999</v>
      </c>
      <c r="K15" s="281">
        <v>1274.5566612800001</v>
      </c>
      <c r="L15" s="281">
        <v>1624.748627180001</v>
      </c>
      <c r="M15" s="281">
        <v>1651.877756710001</v>
      </c>
      <c r="N15" s="281">
        <v>1512.1482866599999</v>
      </c>
      <c r="O15" s="281">
        <v>1929.1960589700009</v>
      </c>
      <c r="P15" s="281">
        <v>2391.6833054999961</v>
      </c>
      <c r="Q15" s="281">
        <v>2085.7278345100012</v>
      </c>
      <c r="R15" s="281">
        <v>830.26641364999978</v>
      </c>
      <c r="S15" s="281">
        <v>816.31260868000118</v>
      </c>
      <c r="T15" s="281">
        <v>930.75330568000038</v>
      </c>
      <c r="U15" s="281">
        <v>755.14329267000051</v>
      </c>
      <c r="V15" s="281">
        <v>79.793752280000007</v>
      </c>
      <c r="W15" s="281">
        <v>796.39314400000001</v>
      </c>
      <c r="X15" s="281">
        <v>1568.0275870000021</v>
      </c>
      <c r="Y15" s="281">
        <v>775.96536129999993</v>
      </c>
      <c r="Z15" s="281">
        <v>47.76</v>
      </c>
      <c r="AA15" s="281">
        <v>751.3</v>
      </c>
      <c r="AB15" s="281">
        <v>973.77</v>
      </c>
      <c r="AC15" s="281">
        <v>561.76</v>
      </c>
      <c r="AD15" s="281">
        <v>382</v>
      </c>
      <c r="AE15" s="281">
        <v>398</v>
      </c>
      <c r="AF15" s="281">
        <v>61</v>
      </c>
      <c r="AG15" s="281">
        <v>163</v>
      </c>
      <c r="AH15" s="281">
        <v>336</v>
      </c>
      <c r="AI15" s="281">
        <v>298</v>
      </c>
      <c r="AJ15" s="281">
        <v>695</v>
      </c>
      <c r="AK15" s="281">
        <v>640</v>
      </c>
      <c r="AL15" s="281">
        <v>636</v>
      </c>
      <c r="AM15" s="281">
        <v>659</v>
      </c>
      <c r="AN15" s="281">
        <v>394</v>
      </c>
      <c r="AO15" s="281">
        <v>319</v>
      </c>
      <c r="AP15" s="281">
        <v>281</v>
      </c>
      <c r="AQ15" s="281">
        <v>160</v>
      </c>
      <c r="AR15" s="281">
        <v>68</v>
      </c>
      <c r="AS15" s="847">
        <v>13</v>
      </c>
      <c r="AT15" s="847">
        <v>13</v>
      </c>
    </row>
    <row r="16" spans="1:47" s="12" customFormat="1" ht="14">
      <c r="A16" s="878" t="s">
        <v>49</v>
      </c>
      <c r="B16" s="281">
        <v>0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1443.73194964</v>
      </c>
      <c r="K16" s="281">
        <v>2339.7133981000002</v>
      </c>
      <c r="L16" s="281">
        <v>44.955008649999996</v>
      </c>
      <c r="M16" s="281">
        <v>31.974478679999997</v>
      </c>
      <c r="N16" s="281">
        <v>1385.8789323400001</v>
      </c>
      <c r="O16" s="281">
        <v>1390.2701183399986</v>
      </c>
      <c r="P16" s="281">
        <v>1312.0557693499986</v>
      </c>
      <c r="Q16" s="281">
        <v>1474.7777449300002</v>
      </c>
      <c r="R16" s="281">
        <v>1524.6229031099997</v>
      </c>
      <c r="S16" s="281">
        <v>1659.5347083400013</v>
      </c>
      <c r="T16" s="281">
        <v>1671.2831089299998</v>
      </c>
      <c r="U16" s="281">
        <v>1558.0916671699993</v>
      </c>
      <c r="V16" s="281">
        <v>1468.5307956799993</v>
      </c>
      <c r="W16" s="281">
        <v>1648.89689174</v>
      </c>
      <c r="X16" s="281">
        <v>0.10138751</v>
      </c>
      <c r="Y16" s="281">
        <v>1576.9843830299999</v>
      </c>
      <c r="Z16" s="281">
        <v>0.1</v>
      </c>
      <c r="AA16" s="281">
        <v>0.11</v>
      </c>
      <c r="AB16" s="281">
        <v>0.11</v>
      </c>
      <c r="AC16" s="281">
        <v>0.11</v>
      </c>
      <c r="AD16" s="281">
        <v>0</v>
      </c>
      <c r="AE16" s="281">
        <v>0</v>
      </c>
      <c r="AF16" s="281">
        <v>0</v>
      </c>
      <c r="AG16" s="281">
        <v>0</v>
      </c>
      <c r="AH16" s="281">
        <v>0</v>
      </c>
      <c r="AI16" s="281">
        <v>0</v>
      </c>
      <c r="AJ16" s="281">
        <v>0</v>
      </c>
      <c r="AK16" s="281">
        <v>0</v>
      </c>
      <c r="AL16" s="281">
        <v>0</v>
      </c>
      <c r="AM16" s="281">
        <v>0</v>
      </c>
      <c r="AN16" s="281">
        <v>0</v>
      </c>
      <c r="AO16" s="281">
        <v>1</v>
      </c>
      <c r="AP16" s="281">
        <v>1</v>
      </c>
      <c r="AQ16" s="281">
        <v>0</v>
      </c>
      <c r="AR16" s="281">
        <v>0</v>
      </c>
      <c r="AS16" s="847">
        <v>0</v>
      </c>
      <c r="AT16" s="847">
        <v>0</v>
      </c>
    </row>
    <row r="17" spans="1:46" s="12" customFormat="1" ht="14">
      <c r="A17" s="871" t="s">
        <v>860</v>
      </c>
      <c r="B17" s="281">
        <v>82480.26140692037</v>
      </c>
      <c r="C17" s="281">
        <v>84156.129028761163</v>
      </c>
      <c r="D17" s="281">
        <v>81989.963931340244</v>
      </c>
      <c r="E17" s="281">
        <v>81105.807353561235</v>
      </c>
      <c r="F17" s="281">
        <v>79790.192898469162</v>
      </c>
      <c r="G17" s="281">
        <v>81482.680652731055</v>
      </c>
      <c r="H17" s="281">
        <v>82058.503823321371</v>
      </c>
      <c r="I17" s="281">
        <v>81928.937728181976</v>
      </c>
      <c r="J17" s="281">
        <v>87305.891529428132</v>
      </c>
      <c r="K17" s="281">
        <v>85713.826589783523</v>
      </c>
      <c r="L17" s="281">
        <v>82614.782220852372</v>
      </c>
      <c r="M17" s="281">
        <v>87974.154117325175</v>
      </c>
      <c r="N17" s="281">
        <v>85466.875638341458</v>
      </c>
      <c r="O17" s="281">
        <v>89916.024296113785</v>
      </c>
      <c r="P17" s="281">
        <v>87553.823849600929</v>
      </c>
      <c r="Q17" s="281">
        <v>89971.099805673293</v>
      </c>
      <c r="R17" s="281">
        <v>96380.206648181396</v>
      </c>
      <c r="S17" s="281">
        <v>101691.54367143815</v>
      </c>
      <c r="T17" s="281">
        <v>100046.12931136174</v>
      </c>
      <c r="U17" s="281">
        <v>96594.971160762405</v>
      </c>
      <c r="V17" s="281">
        <v>100483.25352112118</v>
      </c>
      <c r="W17" s="281">
        <v>99842.024879901321</v>
      </c>
      <c r="X17" s="281">
        <v>95096.578453681999</v>
      </c>
      <c r="Y17" s="281">
        <v>90526.293992580002</v>
      </c>
      <c r="Z17" s="281">
        <v>103171.25000000001</v>
      </c>
      <c r="AA17" s="281">
        <v>109342.63</v>
      </c>
      <c r="AB17" s="281">
        <v>102084.8</v>
      </c>
      <c r="AC17" s="281">
        <v>96248.420000000027</v>
      </c>
      <c r="AD17" s="281">
        <v>104035</v>
      </c>
      <c r="AE17" s="281">
        <v>122493</v>
      </c>
      <c r="AF17" s="281">
        <v>135672</v>
      </c>
      <c r="AG17" s="281">
        <v>138213</v>
      </c>
      <c r="AH17" s="281">
        <v>144362</v>
      </c>
      <c r="AI17" s="281">
        <v>151526</v>
      </c>
      <c r="AJ17" s="281">
        <v>164040</v>
      </c>
      <c r="AK17" s="281">
        <v>176592</v>
      </c>
      <c r="AL17" s="281">
        <v>192382</v>
      </c>
      <c r="AM17" s="281">
        <v>190127</v>
      </c>
      <c r="AN17" s="281">
        <v>206840</v>
      </c>
      <c r="AO17" s="281">
        <v>220386</v>
      </c>
      <c r="AP17" s="281">
        <v>238454</v>
      </c>
      <c r="AQ17" s="281">
        <v>244670</v>
      </c>
      <c r="AR17" s="281">
        <v>252425</v>
      </c>
      <c r="AS17" s="847">
        <v>262926</v>
      </c>
      <c r="AT17" s="847">
        <v>269767</v>
      </c>
    </row>
    <row r="18" spans="1:46" s="12" customFormat="1" ht="14">
      <c r="A18" s="872" t="s">
        <v>829</v>
      </c>
      <c r="B18" s="318">
        <v>691.60471015874646</v>
      </c>
      <c r="C18" s="318">
        <v>1579.1701732774382</v>
      </c>
      <c r="D18" s="318">
        <v>1586.0925294670742</v>
      </c>
      <c r="E18" s="318">
        <v>1262.1140697954688</v>
      </c>
      <c r="F18" s="318">
        <v>899.45217699135537</v>
      </c>
      <c r="G18" s="318">
        <v>1047.2586836741539</v>
      </c>
      <c r="H18" s="318">
        <v>928.83458185181371</v>
      </c>
      <c r="I18" s="318">
        <v>1082.321924642456</v>
      </c>
      <c r="J18" s="318">
        <v>1069.0461413676385</v>
      </c>
      <c r="K18" s="318">
        <v>922.70683575645671</v>
      </c>
      <c r="L18" s="318">
        <v>737.93969180731801</v>
      </c>
      <c r="M18" s="318">
        <v>-8463.0496548942465</v>
      </c>
      <c r="N18" s="318">
        <v>631.06673687769216</v>
      </c>
      <c r="O18" s="318">
        <v>-8569.0009045288316</v>
      </c>
      <c r="P18" s="318">
        <v>370.67385417281184</v>
      </c>
      <c r="Q18" s="318">
        <v>632.62719442503294</v>
      </c>
      <c r="R18" s="318">
        <v>657.30034070566762</v>
      </c>
      <c r="S18" s="318">
        <v>639.64990555975237</v>
      </c>
      <c r="T18" s="318">
        <v>788.98178930816357</v>
      </c>
      <c r="U18" s="318">
        <v>1477.9724617912434</v>
      </c>
      <c r="V18" s="318">
        <v>2684.641698620253</v>
      </c>
      <c r="W18" s="318">
        <v>3616.723003697989</v>
      </c>
      <c r="X18" s="318">
        <v>3849.9118158738129</v>
      </c>
      <c r="Y18" s="318">
        <v>4113.2474457163016</v>
      </c>
      <c r="Z18" s="318">
        <v>4300.5114873909788</v>
      </c>
      <c r="AA18" s="318">
        <v>4438.4758770999997</v>
      </c>
      <c r="AB18" s="318">
        <v>4419.4980619200969</v>
      </c>
      <c r="AC18" s="318">
        <v>4571.5002322204964</v>
      </c>
      <c r="AD18" s="318">
        <v>5219.0824887300441</v>
      </c>
      <c r="AE18" s="318">
        <v>5848.8569605291032</v>
      </c>
      <c r="AF18" s="318">
        <v>6686.5480557066812</v>
      </c>
      <c r="AG18" s="318">
        <v>7441.9999912332305</v>
      </c>
      <c r="AH18" s="318">
        <v>7918.8162646377205</v>
      </c>
      <c r="AI18" s="318">
        <v>10197.610479705223</v>
      </c>
      <c r="AJ18" s="318">
        <v>10048</v>
      </c>
      <c r="AK18" s="318">
        <v>11895</v>
      </c>
      <c r="AL18" s="318">
        <v>13687</v>
      </c>
      <c r="AM18" s="318">
        <v>18275</v>
      </c>
      <c r="AN18" s="318">
        <v>19501</v>
      </c>
      <c r="AO18" s="318">
        <v>23895</v>
      </c>
      <c r="AP18" s="318">
        <v>26891</v>
      </c>
      <c r="AQ18" s="318">
        <v>29312</v>
      </c>
      <c r="AR18" s="318">
        <v>31040</v>
      </c>
      <c r="AS18" s="848">
        <v>32594</v>
      </c>
      <c r="AT18" s="848">
        <v>33455</v>
      </c>
    </row>
    <row r="19" spans="1:46" s="12" customFormat="1" ht="14">
      <c r="A19" s="872" t="s">
        <v>874</v>
      </c>
      <c r="B19" s="318">
        <v>0</v>
      </c>
      <c r="C19" s="318">
        <v>0</v>
      </c>
      <c r="D19" s="318">
        <v>0</v>
      </c>
      <c r="E19" s="318">
        <v>0</v>
      </c>
      <c r="F19" s="318">
        <v>0</v>
      </c>
      <c r="G19" s="318">
        <v>0</v>
      </c>
      <c r="H19" s="318">
        <v>0</v>
      </c>
      <c r="I19" s="318">
        <v>0</v>
      </c>
      <c r="J19" s="318">
        <v>0</v>
      </c>
      <c r="K19" s="318">
        <v>0</v>
      </c>
      <c r="L19" s="318">
        <v>0</v>
      </c>
      <c r="M19" s="318">
        <v>0</v>
      </c>
      <c r="N19" s="318">
        <v>0</v>
      </c>
      <c r="O19" s="318">
        <v>0</v>
      </c>
      <c r="P19" s="318">
        <v>0</v>
      </c>
      <c r="Q19" s="318">
        <v>0</v>
      </c>
      <c r="R19" s="318">
        <v>0</v>
      </c>
      <c r="S19" s="318">
        <v>0</v>
      </c>
      <c r="T19" s="318">
        <v>0</v>
      </c>
      <c r="U19" s="318">
        <v>125</v>
      </c>
      <c r="V19" s="318">
        <v>127.30100677999999</v>
      </c>
      <c r="W19" s="318">
        <v>202.26910821000001</v>
      </c>
      <c r="X19" s="318">
        <v>288.55383438999996</v>
      </c>
      <c r="Y19" s="318">
        <v>287.98938630999999</v>
      </c>
      <c r="Z19" s="318">
        <v>318.27630415000004</v>
      </c>
      <c r="AA19" s="318">
        <v>857.37961862999998</v>
      </c>
      <c r="AB19" s="318">
        <v>867.09932410999988</v>
      </c>
      <c r="AC19" s="318">
        <v>926.67058059999999</v>
      </c>
      <c r="AD19" s="318">
        <v>1108.7681666499998</v>
      </c>
      <c r="AE19" s="318">
        <v>1949.2051228799996</v>
      </c>
      <c r="AF19" s="318">
        <v>5057.8499132200004</v>
      </c>
      <c r="AG19" s="318">
        <v>8152.0757266999981</v>
      </c>
      <c r="AH19" s="318">
        <v>8147.2063363600009</v>
      </c>
      <c r="AI19" s="318">
        <v>10982.556942929999</v>
      </c>
      <c r="AJ19" s="318">
        <v>11515.635231040003</v>
      </c>
      <c r="AK19" s="318">
        <v>11768.873021949987</v>
      </c>
      <c r="AL19" s="318">
        <v>11676</v>
      </c>
      <c r="AM19" s="318">
        <v>11402</v>
      </c>
      <c r="AN19" s="318">
        <v>11017</v>
      </c>
      <c r="AO19" s="318">
        <v>11148</v>
      </c>
      <c r="AP19" s="318">
        <v>10742</v>
      </c>
      <c r="AQ19" s="318">
        <v>10229</v>
      </c>
      <c r="AR19" s="318">
        <v>8422</v>
      </c>
      <c r="AS19" s="848">
        <v>7602</v>
      </c>
      <c r="AT19" s="848">
        <v>7227</v>
      </c>
    </row>
    <row r="20" spans="1:46" s="12" customFormat="1" ht="14.5" thickBot="1">
      <c r="A20" s="875" t="s">
        <v>1218</v>
      </c>
      <c r="B20" s="322">
        <v>149956.68585904912</v>
      </c>
      <c r="C20" s="322">
        <v>157198.75132483861</v>
      </c>
      <c r="D20" s="322">
        <v>158405.36028151732</v>
      </c>
      <c r="E20" s="322">
        <v>164902.37145684671</v>
      </c>
      <c r="F20" s="322">
        <v>163418.4981672705</v>
      </c>
      <c r="G20" s="322">
        <v>168298.39394753519</v>
      </c>
      <c r="H20" s="322">
        <v>171847.86072192318</v>
      </c>
      <c r="I20" s="322">
        <v>174947.9452172844</v>
      </c>
      <c r="J20" s="322">
        <v>179491.06588587578</v>
      </c>
      <c r="K20" s="322">
        <v>184475.78829147998</v>
      </c>
      <c r="L20" s="322">
        <v>179586.35182938</v>
      </c>
      <c r="M20" s="322">
        <v>170648.05277218131</v>
      </c>
      <c r="N20" s="322">
        <v>180061.70276722999</v>
      </c>
      <c r="O20" s="322">
        <v>179095.55590309482</v>
      </c>
      <c r="P20" s="322">
        <v>180697.7285064832</v>
      </c>
      <c r="Q20" s="322">
        <v>182013.49179960851</v>
      </c>
      <c r="R20" s="322">
        <v>184712.28403202674</v>
      </c>
      <c r="S20" s="322">
        <v>188580.21285221857</v>
      </c>
      <c r="T20" s="322">
        <v>188223.24858109001</v>
      </c>
      <c r="U20" s="322">
        <v>188795.5625262642</v>
      </c>
      <c r="V20" s="322">
        <v>187550.84019476053</v>
      </c>
      <c r="W20" s="322">
        <v>185024.49564848852</v>
      </c>
      <c r="X20" s="322">
        <v>182832.10299487555</v>
      </c>
      <c r="Y20" s="322">
        <v>183824.23683202628</v>
      </c>
      <c r="Z20" s="322">
        <v>186506.95779154098</v>
      </c>
      <c r="AA20" s="322">
        <v>187689.14549572999</v>
      </c>
      <c r="AB20" s="322">
        <v>190453.07738603011</v>
      </c>
      <c r="AC20" s="322">
        <v>191706.54081282052</v>
      </c>
      <c r="AD20" s="322">
        <v>198512.85065538005</v>
      </c>
      <c r="AE20" s="322">
        <v>205904.06208340911</v>
      </c>
      <c r="AF20" s="322">
        <v>225780.3979689267</v>
      </c>
      <c r="AG20" s="322">
        <v>248023.07571793321</v>
      </c>
      <c r="AH20" s="322">
        <v>254577.02260099771</v>
      </c>
      <c r="AI20" s="322">
        <v>262042.16742263522</v>
      </c>
      <c r="AJ20" s="322">
        <v>285994.63523104001</v>
      </c>
      <c r="AK20" s="322">
        <v>309710.87302195001</v>
      </c>
      <c r="AL20" s="322">
        <v>322511</v>
      </c>
      <c r="AM20" s="322">
        <v>321606</v>
      </c>
      <c r="AN20" s="322">
        <v>339937</v>
      </c>
      <c r="AO20" s="322">
        <v>355305</v>
      </c>
      <c r="AP20" s="322">
        <v>372514</v>
      </c>
      <c r="AQ20" s="322">
        <v>374989</v>
      </c>
      <c r="AR20" s="322">
        <v>386571</v>
      </c>
      <c r="AS20" s="849">
        <v>397709.50825767306</v>
      </c>
      <c r="AT20" s="849">
        <v>406198</v>
      </c>
    </row>
    <row r="21" spans="1:46" s="12" customFormat="1" ht="14">
      <c r="A21" s="877"/>
    </row>
    <row r="22" spans="1:46" s="12" customFormat="1" ht="14"/>
    <row r="23" spans="1:46" s="12" customFormat="1" ht="14"/>
    <row r="24" spans="1:46" s="12" customFormat="1" ht="14"/>
    <row r="25" spans="1:46" s="12" customFormat="1" ht="14"/>
  </sheetData>
  <sheetProtection sheet="1" objects="1" scenarios="1"/>
  <hyperlinks>
    <hyperlink ref="A4" location="'Índice'!D17" display="Índice!A1" xr:uid="{DDEB10A1-C82F-4055-88E3-686183511707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5903-71BB-445F-A00A-F2082E0F546A}">
  <sheetPr codeName="Plan56">
    <tabColor theme="0"/>
  </sheetPr>
  <dimension ref="A1:CP34"/>
  <sheetViews>
    <sheetView showGridLines="0" showRowColHeaders="0" zoomScaleNormal="100" workbookViewId="0">
      <pane xSplit="1" ySplit="5" topLeftCell="BZ6" activePane="bottomRight" state="frozen"/>
      <selection pane="topRight" activeCell="B1" sqref="B1"/>
      <selection pane="bottomLeft" activeCell="A6" sqref="A6"/>
      <selection pane="bottomRight" activeCell="CP9" sqref="CP9"/>
    </sheetView>
  </sheetViews>
  <sheetFormatPr defaultColWidth="12.453125" defaultRowHeight="12.5"/>
  <cols>
    <col min="1" max="1" width="40.54296875" customWidth="1"/>
    <col min="2" max="236" width="12.54296875" customWidth="1"/>
  </cols>
  <sheetData>
    <row r="1" spans="1:94" s="71" customFormat="1" ht="16.399999999999999" customHeight="1">
      <c r="A1" s="450"/>
      <c r="B1" s="44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  <c r="AP1" s="422"/>
      <c r="AQ1" s="422"/>
      <c r="AR1" s="422"/>
      <c r="AS1" s="422"/>
      <c r="AT1" s="422"/>
      <c r="AU1" s="422"/>
      <c r="AV1" s="422"/>
      <c r="AW1" s="422"/>
      <c r="AX1" s="422"/>
      <c r="AY1" s="422"/>
      <c r="AZ1" s="422"/>
      <c r="BA1" s="422"/>
      <c r="BB1" s="422"/>
      <c r="BC1" s="422"/>
      <c r="BD1" s="422"/>
      <c r="BE1" s="422"/>
      <c r="BF1" s="422"/>
      <c r="BG1" s="422"/>
      <c r="BH1" s="422"/>
      <c r="BI1" s="422"/>
      <c r="BJ1" s="422"/>
      <c r="BK1" s="422"/>
      <c r="BL1" s="422"/>
      <c r="BM1" s="422"/>
      <c r="BN1" s="422"/>
      <c r="BO1" s="422"/>
      <c r="BP1" s="422"/>
      <c r="BQ1" s="422"/>
      <c r="BR1" s="422"/>
      <c r="BS1" s="422"/>
      <c r="BT1" s="422"/>
      <c r="BU1" s="422"/>
      <c r="BV1" s="422"/>
      <c r="BW1" s="422"/>
      <c r="BX1" s="422"/>
      <c r="BY1" s="422"/>
      <c r="BZ1" s="422"/>
      <c r="CA1" s="422"/>
      <c r="CB1" s="422"/>
      <c r="CC1" s="422"/>
      <c r="CD1" s="422"/>
      <c r="CE1" s="422"/>
      <c r="CF1" s="422"/>
      <c r="CG1" s="422"/>
      <c r="CH1" s="422"/>
      <c r="CI1" s="422"/>
      <c r="CJ1" s="422"/>
      <c r="CK1" s="422"/>
      <c r="CL1" s="422"/>
      <c r="CM1" s="422"/>
      <c r="CN1" s="422"/>
      <c r="CO1" s="422"/>
      <c r="CP1" s="422"/>
    </row>
    <row r="2" spans="1:94" s="71" customFormat="1" ht="33" customHeight="1">
      <c r="A2" s="361" t="s">
        <v>1197</v>
      </c>
      <c r="B2" s="447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H2" s="422"/>
      <c r="BI2" s="422"/>
      <c r="BJ2" s="422"/>
      <c r="BK2" s="422"/>
      <c r="BL2" s="422"/>
      <c r="BM2" s="422"/>
      <c r="BN2" s="422"/>
      <c r="BO2" s="422"/>
      <c r="BP2" s="422"/>
      <c r="BQ2" s="422"/>
      <c r="BR2" s="422"/>
      <c r="BS2" s="422"/>
      <c r="BT2" s="422"/>
      <c r="BU2" s="422"/>
      <c r="BV2" s="422"/>
      <c r="BW2" s="422"/>
      <c r="BX2" s="422"/>
      <c r="BY2" s="422"/>
      <c r="BZ2" s="422"/>
      <c r="CA2" s="422"/>
      <c r="CB2" s="422"/>
      <c r="CC2" s="422"/>
      <c r="CD2" s="422"/>
      <c r="CE2" s="422"/>
      <c r="CF2" s="422"/>
      <c r="CG2" s="422"/>
      <c r="CH2" s="422"/>
      <c r="CI2" s="422"/>
      <c r="CJ2" s="422"/>
      <c r="CK2" s="422"/>
      <c r="CL2" s="422"/>
      <c r="CM2" s="422"/>
      <c r="CN2" s="422"/>
      <c r="CO2" s="422"/>
      <c r="CP2" s="422"/>
    </row>
    <row r="3" spans="1:94" s="71" customFormat="1" ht="16.399999999999999" customHeight="1">
      <c r="A3" s="362" t="s">
        <v>253</v>
      </c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</row>
    <row r="4" spans="1:94" s="71" customFormat="1" ht="16.399999999999999" customHeight="1">
      <c r="A4" s="843" t="s">
        <v>531</v>
      </c>
      <c r="B4" s="159" t="s">
        <v>1330</v>
      </c>
      <c r="C4" s="159" t="s">
        <v>1331</v>
      </c>
      <c r="D4" s="159" t="s">
        <v>1332</v>
      </c>
      <c r="E4" s="159" t="s">
        <v>1333</v>
      </c>
      <c r="F4" s="159" t="s">
        <v>1334</v>
      </c>
      <c r="G4" s="159" t="s">
        <v>1335</v>
      </c>
      <c r="H4" s="159" t="s">
        <v>1336</v>
      </c>
      <c r="I4" s="159" t="s">
        <v>1337</v>
      </c>
      <c r="J4" s="159" t="s">
        <v>1338</v>
      </c>
      <c r="K4" s="159" t="s">
        <v>1339</v>
      </c>
      <c r="L4" s="159" t="s">
        <v>1340</v>
      </c>
      <c r="M4" s="159" t="s">
        <v>1341</v>
      </c>
      <c r="N4" s="159" t="s">
        <v>1342</v>
      </c>
      <c r="O4" s="159" t="s">
        <v>1343</v>
      </c>
      <c r="P4" s="159" t="s">
        <v>1344</v>
      </c>
      <c r="Q4" s="159" t="s">
        <v>1345</v>
      </c>
      <c r="R4" s="159" t="s">
        <v>1346</v>
      </c>
      <c r="S4" s="159" t="s">
        <v>1347</v>
      </c>
      <c r="T4" s="159" t="s">
        <v>1348</v>
      </c>
      <c r="U4" s="159" t="s">
        <v>1349</v>
      </c>
      <c r="V4" s="159" t="s">
        <v>1350</v>
      </c>
      <c r="W4" s="159" t="s">
        <v>1351</v>
      </c>
      <c r="X4" s="159" t="s">
        <v>1352</v>
      </c>
      <c r="Y4" s="159" t="s">
        <v>1353</v>
      </c>
      <c r="Z4" s="159" t="s">
        <v>1354</v>
      </c>
      <c r="AA4" s="159" t="s">
        <v>1355</v>
      </c>
      <c r="AB4" s="159" t="s">
        <v>1356</v>
      </c>
      <c r="AC4" s="159" t="s">
        <v>1357</v>
      </c>
      <c r="AD4" s="159" t="s">
        <v>1301</v>
      </c>
      <c r="AE4" s="159" t="s">
        <v>1302</v>
      </c>
      <c r="AF4" s="159" t="s">
        <v>1303</v>
      </c>
      <c r="AG4" s="159" t="s">
        <v>1304</v>
      </c>
      <c r="AH4" s="159" t="s">
        <v>87</v>
      </c>
      <c r="AI4" s="159" t="s">
        <v>1305</v>
      </c>
      <c r="AJ4" s="159" t="s">
        <v>1306</v>
      </c>
      <c r="AK4" s="159" t="s">
        <v>1307</v>
      </c>
      <c r="AL4" s="159" t="s">
        <v>1308</v>
      </c>
      <c r="AM4" s="159" t="s">
        <v>1309</v>
      </c>
      <c r="AN4" s="159" t="s">
        <v>1310</v>
      </c>
      <c r="AO4" s="159" t="s">
        <v>1311</v>
      </c>
      <c r="AP4" s="159" t="s">
        <v>612</v>
      </c>
      <c r="AQ4" s="159" t="s">
        <v>982</v>
      </c>
      <c r="AR4" s="159" t="s">
        <v>983</v>
      </c>
      <c r="AS4" s="159" t="s">
        <v>984</v>
      </c>
      <c r="AT4" s="159" t="s">
        <v>647</v>
      </c>
      <c r="AU4" s="159" t="s">
        <v>648</v>
      </c>
      <c r="AV4" s="159" t="s">
        <v>649</v>
      </c>
      <c r="AW4" s="159" t="s">
        <v>650</v>
      </c>
      <c r="AX4" s="159" t="s">
        <v>656</v>
      </c>
      <c r="AY4" s="159" t="s">
        <v>657</v>
      </c>
      <c r="AZ4" s="159" t="s">
        <v>658</v>
      </c>
      <c r="BA4" s="159" t="s">
        <v>659</v>
      </c>
      <c r="BB4" s="159" t="s">
        <v>1269</v>
      </c>
      <c r="BC4" s="159" t="s">
        <v>1270</v>
      </c>
      <c r="BD4" s="159" t="s">
        <v>1271</v>
      </c>
      <c r="BE4" s="159" t="s">
        <v>1272</v>
      </c>
      <c r="BF4" s="159" t="s">
        <v>1273</v>
      </c>
      <c r="BG4" s="159" t="s">
        <v>1274</v>
      </c>
      <c r="BH4" s="159" t="s">
        <v>1275</v>
      </c>
      <c r="BI4" s="159" t="s">
        <v>1276</v>
      </c>
      <c r="BJ4" s="159" t="s">
        <v>972</v>
      </c>
      <c r="BK4" s="159" t="s">
        <v>973</v>
      </c>
      <c r="BL4" s="159" t="s">
        <v>974</v>
      </c>
      <c r="BM4" s="159" t="s">
        <v>975</v>
      </c>
      <c r="BN4" s="159" t="s">
        <v>1277</v>
      </c>
      <c r="BO4" s="159" t="s">
        <v>1278</v>
      </c>
      <c r="BP4" s="159" t="s">
        <v>1279</v>
      </c>
      <c r="BQ4" s="159" t="s">
        <v>1280</v>
      </c>
      <c r="BR4" s="159" t="s">
        <v>1019</v>
      </c>
      <c r="BS4" s="159" t="s">
        <v>1020</v>
      </c>
      <c r="BT4" s="159" t="s">
        <v>1021</v>
      </c>
      <c r="BU4" s="159" t="s">
        <v>889</v>
      </c>
      <c r="BV4" s="159" t="s">
        <v>911</v>
      </c>
      <c r="BW4" s="159" t="s">
        <v>913</v>
      </c>
      <c r="BX4" s="159" t="s">
        <v>915</v>
      </c>
      <c r="BY4" s="159" t="s">
        <v>1281</v>
      </c>
      <c r="BZ4" s="159" t="s">
        <v>1282</v>
      </c>
      <c r="CA4" s="159" t="s">
        <v>1283</v>
      </c>
      <c r="CB4" s="159" t="s">
        <v>1284</v>
      </c>
      <c r="CC4" s="159" t="s">
        <v>1285</v>
      </c>
      <c r="CD4" s="159" t="s">
        <v>1286</v>
      </c>
      <c r="CE4" s="159" t="s">
        <v>1287</v>
      </c>
      <c r="CF4" s="159" t="s">
        <v>1288</v>
      </c>
      <c r="CG4" s="159" t="s">
        <v>1289</v>
      </c>
      <c r="CH4" s="159" t="s">
        <v>1076</v>
      </c>
      <c r="CI4" s="159" t="s">
        <v>1078</v>
      </c>
      <c r="CJ4" s="159" t="s">
        <v>1080</v>
      </c>
      <c r="CK4" s="159" t="s">
        <v>1082</v>
      </c>
      <c r="CL4" s="159" t="s">
        <v>1145</v>
      </c>
      <c r="CM4" s="159" t="s">
        <v>1146</v>
      </c>
      <c r="CN4" s="159" t="s">
        <v>1147</v>
      </c>
      <c r="CO4" s="844" t="s">
        <v>1148</v>
      </c>
      <c r="CP4" s="844" t="s">
        <v>1246</v>
      </c>
    </row>
    <row r="5" spans="1:94" s="13" customFormat="1" ht="4.5" customHeight="1">
      <c r="A5" s="407"/>
      <c r="B5" s="40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845"/>
      <c r="CP5" s="845"/>
    </row>
    <row r="6" spans="1:94" s="107" customFormat="1" ht="14">
      <c r="A6" s="969" t="s">
        <v>108</v>
      </c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6"/>
      <c r="AT6" s="476"/>
      <c r="AU6" s="476"/>
      <c r="AV6" s="476"/>
      <c r="AW6" s="476"/>
      <c r="AX6" s="476"/>
      <c r="AY6" s="476"/>
      <c r="AZ6" s="476"/>
      <c r="BA6" s="476"/>
      <c r="BB6" s="476"/>
      <c r="BC6" s="476"/>
      <c r="BD6" s="476"/>
      <c r="BE6" s="476"/>
      <c r="BF6" s="476"/>
      <c r="BG6" s="476"/>
      <c r="BH6" s="476"/>
      <c r="BI6" s="476"/>
      <c r="BJ6" s="476"/>
      <c r="BK6" s="476"/>
      <c r="BL6" s="476"/>
      <c r="BM6" s="476"/>
      <c r="BN6" s="476"/>
      <c r="BO6" s="476"/>
      <c r="BP6" s="476"/>
      <c r="BQ6" s="476"/>
      <c r="BR6" s="476"/>
      <c r="BS6" s="476"/>
      <c r="BT6" s="476"/>
      <c r="BU6" s="476"/>
      <c r="BV6" s="476"/>
      <c r="BW6" s="476"/>
      <c r="BX6" s="476"/>
      <c r="BY6" s="476"/>
      <c r="BZ6" s="476"/>
      <c r="CA6" s="476"/>
      <c r="CB6" s="476"/>
      <c r="CC6" s="476"/>
      <c r="CD6" s="476"/>
      <c r="CE6" s="476"/>
      <c r="CF6" s="476"/>
      <c r="CG6" s="476"/>
      <c r="CH6" s="476"/>
      <c r="CI6" s="476"/>
      <c r="CJ6" s="476"/>
      <c r="CK6" s="476"/>
      <c r="CL6" s="476"/>
      <c r="CM6" s="476"/>
      <c r="CN6" s="476"/>
      <c r="CO6" s="966"/>
      <c r="CP6" s="966"/>
    </row>
    <row r="7" spans="1:94" s="107" customFormat="1" ht="14">
      <c r="A7" s="970" t="s">
        <v>976</v>
      </c>
      <c r="B7" s="195">
        <v>45</v>
      </c>
      <c r="C7" s="195">
        <v>45</v>
      </c>
      <c r="D7" s="195">
        <v>45</v>
      </c>
      <c r="E7" s="195">
        <v>45</v>
      </c>
      <c r="F7" s="195">
        <v>60</v>
      </c>
      <c r="G7" s="195">
        <v>60</v>
      </c>
      <c r="H7" s="195">
        <v>45</v>
      </c>
      <c r="I7" s="195">
        <v>45</v>
      </c>
      <c r="J7" s="195">
        <v>45</v>
      </c>
      <c r="K7" s="195">
        <v>45</v>
      </c>
      <c r="L7" s="195">
        <v>45</v>
      </c>
      <c r="M7" s="195">
        <v>45</v>
      </c>
      <c r="N7" s="195">
        <v>45</v>
      </c>
      <c r="O7" s="195">
        <v>45</v>
      </c>
      <c r="P7" s="195">
        <v>45</v>
      </c>
      <c r="Q7" s="195">
        <v>45</v>
      </c>
      <c r="R7" s="195">
        <v>45</v>
      </c>
      <c r="S7" s="195">
        <v>45</v>
      </c>
      <c r="T7" s="195">
        <v>45</v>
      </c>
      <c r="U7" s="195">
        <v>45</v>
      </c>
      <c r="V7" s="195">
        <v>45</v>
      </c>
      <c r="W7" s="195">
        <v>45</v>
      </c>
      <c r="X7" s="195">
        <v>45</v>
      </c>
      <c r="Y7" s="195">
        <v>45</v>
      </c>
      <c r="Z7" s="195">
        <v>45</v>
      </c>
      <c r="AA7" s="195">
        <v>45</v>
      </c>
      <c r="AB7" s="195">
        <v>45</v>
      </c>
      <c r="AC7" s="195">
        <v>42</v>
      </c>
      <c r="AD7" s="195">
        <v>42</v>
      </c>
      <c r="AE7" s="195">
        <v>42</v>
      </c>
      <c r="AF7" s="195">
        <v>42</v>
      </c>
      <c r="AG7" s="195">
        <v>42</v>
      </c>
      <c r="AH7" s="195">
        <v>42</v>
      </c>
      <c r="AI7" s="195">
        <v>42</v>
      </c>
      <c r="AJ7" s="195">
        <v>43</v>
      </c>
      <c r="AK7" s="195">
        <v>43</v>
      </c>
      <c r="AL7" s="195">
        <v>43</v>
      </c>
      <c r="AM7" s="195">
        <v>43</v>
      </c>
      <c r="AN7" s="195">
        <v>43</v>
      </c>
      <c r="AO7" s="195">
        <v>43</v>
      </c>
      <c r="AP7" s="195">
        <v>43</v>
      </c>
      <c r="AQ7" s="195">
        <v>43</v>
      </c>
      <c r="AR7" s="195">
        <v>43</v>
      </c>
      <c r="AS7" s="195">
        <v>44</v>
      </c>
      <c r="AT7" s="195">
        <v>44</v>
      </c>
      <c r="AU7" s="195">
        <v>44</v>
      </c>
      <c r="AV7" s="195">
        <v>44</v>
      </c>
      <c r="AW7" s="195">
        <v>44</v>
      </c>
      <c r="AX7" s="195">
        <v>44</v>
      </c>
      <c r="AY7" s="195">
        <v>45</v>
      </c>
      <c r="AZ7" s="195">
        <v>45</v>
      </c>
      <c r="BA7" s="195">
        <v>45</v>
      </c>
      <c r="BB7" s="195">
        <v>45</v>
      </c>
      <c r="BC7" s="195">
        <v>45</v>
      </c>
      <c r="BD7" s="195">
        <v>45</v>
      </c>
      <c r="BE7" s="195">
        <v>45</v>
      </c>
      <c r="BF7" s="195">
        <v>45</v>
      </c>
      <c r="BG7" s="195">
        <v>45</v>
      </c>
      <c r="BH7" s="195">
        <v>45</v>
      </c>
      <c r="BI7" s="195">
        <v>45</v>
      </c>
      <c r="BJ7" s="195">
        <v>45</v>
      </c>
      <c r="BK7" s="195">
        <v>45</v>
      </c>
      <c r="BL7" s="195">
        <v>45</v>
      </c>
      <c r="BM7" s="195">
        <v>40</v>
      </c>
      <c r="BN7" s="195">
        <v>40</v>
      </c>
      <c r="BO7" s="195">
        <v>25</v>
      </c>
      <c r="BP7" s="195">
        <v>25</v>
      </c>
      <c r="BQ7" s="195">
        <v>21</v>
      </c>
      <c r="BR7" s="195">
        <v>21</v>
      </c>
      <c r="BS7" s="195">
        <v>21</v>
      </c>
      <c r="BT7" s="195">
        <v>21</v>
      </c>
      <c r="BU7" s="195">
        <v>21</v>
      </c>
      <c r="BV7" s="195">
        <v>21</v>
      </c>
      <c r="BW7" s="195">
        <v>21</v>
      </c>
      <c r="BX7" s="195">
        <v>21</v>
      </c>
      <c r="BY7" s="195">
        <v>21</v>
      </c>
      <c r="BZ7" s="195">
        <v>21</v>
      </c>
      <c r="CA7" s="195">
        <v>21</v>
      </c>
      <c r="CB7" s="195">
        <v>21</v>
      </c>
      <c r="CC7" s="195">
        <v>21</v>
      </c>
      <c r="CD7" s="195">
        <v>21</v>
      </c>
      <c r="CE7" s="195">
        <v>21</v>
      </c>
      <c r="CF7" s="195">
        <v>21</v>
      </c>
      <c r="CG7" s="195">
        <v>21</v>
      </c>
      <c r="CH7" s="195">
        <v>21</v>
      </c>
      <c r="CI7" s="195">
        <v>21</v>
      </c>
      <c r="CJ7" s="195">
        <v>21</v>
      </c>
      <c r="CK7" s="195">
        <v>21</v>
      </c>
      <c r="CL7" s="195">
        <v>21</v>
      </c>
      <c r="CM7" s="195">
        <v>21</v>
      </c>
      <c r="CN7" s="195">
        <v>21</v>
      </c>
      <c r="CO7" s="967">
        <v>21</v>
      </c>
      <c r="CP7" s="967">
        <v>21</v>
      </c>
    </row>
    <row r="8" spans="1:94" s="107" customFormat="1" ht="14">
      <c r="A8" s="971" t="s">
        <v>475</v>
      </c>
      <c r="B8" s="195">
        <v>0</v>
      </c>
      <c r="C8" s="195">
        <v>0</v>
      </c>
      <c r="D8" s="195">
        <v>0</v>
      </c>
      <c r="E8" s="195">
        <v>8</v>
      </c>
      <c r="F8" s="195">
        <v>8</v>
      </c>
      <c r="G8" s="195">
        <v>8</v>
      </c>
      <c r="H8" s="195">
        <v>8</v>
      </c>
      <c r="I8" s="195">
        <v>8</v>
      </c>
      <c r="J8" s="195">
        <v>8</v>
      </c>
      <c r="K8" s="195">
        <v>8</v>
      </c>
      <c r="L8" s="195">
        <v>8</v>
      </c>
      <c r="M8" s="195">
        <v>8</v>
      </c>
      <c r="N8" s="195">
        <v>8</v>
      </c>
      <c r="O8" s="195">
        <v>8</v>
      </c>
      <c r="P8" s="195">
        <v>8</v>
      </c>
      <c r="Q8" s="195">
        <v>8</v>
      </c>
      <c r="R8" s="195">
        <v>8</v>
      </c>
      <c r="S8" s="195">
        <v>8</v>
      </c>
      <c r="T8" s="195">
        <v>8</v>
      </c>
      <c r="U8" s="195">
        <v>8</v>
      </c>
      <c r="V8" s="195">
        <v>8</v>
      </c>
      <c r="W8" s="195">
        <v>8</v>
      </c>
      <c r="X8" s="195">
        <v>8</v>
      </c>
      <c r="Y8" s="195">
        <v>8</v>
      </c>
      <c r="Z8" s="195">
        <v>8</v>
      </c>
      <c r="AA8" s="195">
        <v>8</v>
      </c>
      <c r="AB8" s="195">
        <v>8</v>
      </c>
      <c r="AC8" s="195">
        <v>5</v>
      </c>
      <c r="AD8" s="195">
        <v>5</v>
      </c>
      <c r="AE8" s="195">
        <v>5</v>
      </c>
      <c r="AF8" s="195">
        <v>5</v>
      </c>
      <c r="AG8" s="195">
        <v>5</v>
      </c>
      <c r="AH8" s="195">
        <v>8</v>
      </c>
      <c r="AI8" s="195">
        <v>8</v>
      </c>
      <c r="AJ8" s="195">
        <v>8</v>
      </c>
      <c r="AK8" s="195">
        <v>12</v>
      </c>
      <c r="AL8" s="195">
        <v>12</v>
      </c>
      <c r="AM8" s="195">
        <v>12</v>
      </c>
      <c r="AN8" s="195">
        <v>12</v>
      </c>
      <c r="AO8" s="195">
        <v>12</v>
      </c>
      <c r="AP8" s="195">
        <v>12</v>
      </c>
      <c r="AQ8" s="195">
        <v>12</v>
      </c>
      <c r="AR8" s="195">
        <v>0</v>
      </c>
      <c r="AS8" s="195">
        <v>0</v>
      </c>
      <c r="AT8" s="195">
        <v>0</v>
      </c>
      <c r="AU8" s="195">
        <v>0</v>
      </c>
      <c r="AV8" s="195">
        <v>0</v>
      </c>
      <c r="AW8" s="195">
        <v>0</v>
      </c>
      <c r="AX8" s="195">
        <v>0</v>
      </c>
      <c r="AY8" s="195">
        <v>0</v>
      </c>
      <c r="AZ8" s="195">
        <v>0</v>
      </c>
      <c r="BA8" s="195">
        <v>0</v>
      </c>
      <c r="BB8" s="195">
        <v>0</v>
      </c>
      <c r="BC8" s="195">
        <v>0</v>
      </c>
      <c r="BD8" s="195">
        <v>0</v>
      </c>
      <c r="BE8" s="195">
        <v>0</v>
      </c>
      <c r="BF8" s="195">
        <v>0</v>
      </c>
      <c r="BG8" s="195">
        <v>0</v>
      </c>
      <c r="BH8" s="195">
        <v>0</v>
      </c>
      <c r="BI8" s="195">
        <v>0</v>
      </c>
      <c r="BJ8" s="195">
        <v>0</v>
      </c>
      <c r="BK8" s="195">
        <v>0</v>
      </c>
      <c r="BL8" s="195">
        <v>0</v>
      </c>
      <c r="BM8" s="195">
        <v>0</v>
      </c>
      <c r="BN8" s="195">
        <v>0</v>
      </c>
      <c r="BO8" s="195">
        <v>0</v>
      </c>
      <c r="BP8" s="195">
        <v>0</v>
      </c>
      <c r="BQ8" s="195">
        <v>0</v>
      </c>
      <c r="BR8" s="195">
        <v>0</v>
      </c>
      <c r="BS8" s="195">
        <v>0</v>
      </c>
      <c r="BT8" s="195">
        <v>0</v>
      </c>
      <c r="BU8" s="195">
        <v>0</v>
      </c>
      <c r="BV8" s="195">
        <v>0</v>
      </c>
      <c r="BW8" s="195">
        <v>0</v>
      </c>
      <c r="BX8" s="195">
        <v>0</v>
      </c>
      <c r="BY8" s="195">
        <v>0</v>
      </c>
      <c r="BZ8" s="195">
        <v>0</v>
      </c>
      <c r="CA8" s="195">
        <v>0</v>
      </c>
      <c r="CB8" s="195">
        <v>0</v>
      </c>
      <c r="CC8" s="195">
        <v>0</v>
      </c>
      <c r="CD8" s="195">
        <v>0</v>
      </c>
      <c r="CE8" s="195">
        <v>0</v>
      </c>
      <c r="CF8" s="195">
        <v>0</v>
      </c>
      <c r="CG8" s="195">
        <v>0</v>
      </c>
      <c r="CH8" s="195">
        <v>0</v>
      </c>
      <c r="CI8" s="195">
        <v>0</v>
      </c>
      <c r="CJ8" s="195">
        <v>0</v>
      </c>
      <c r="CK8" s="195">
        <v>0</v>
      </c>
      <c r="CL8" s="195">
        <v>0</v>
      </c>
      <c r="CM8" s="195">
        <v>0</v>
      </c>
      <c r="CN8" s="195">
        <v>0</v>
      </c>
      <c r="CO8" s="967">
        <v>0</v>
      </c>
      <c r="CP8" s="967">
        <v>0</v>
      </c>
    </row>
    <row r="9" spans="1:94" s="107" customFormat="1" ht="14">
      <c r="A9" s="971" t="s">
        <v>476</v>
      </c>
      <c r="B9" s="195">
        <v>25</v>
      </c>
      <c r="C9" s="195">
        <v>25</v>
      </c>
      <c r="D9" s="195">
        <v>25</v>
      </c>
      <c r="E9" s="195">
        <v>25</v>
      </c>
      <c r="F9" s="195">
        <v>25</v>
      </c>
      <c r="G9" s="195">
        <v>25</v>
      </c>
      <c r="H9" s="195">
        <v>25</v>
      </c>
      <c r="I9" s="195">
        <v>25</v>
      </c>
      <c r="J9" s="195">
        <v>25</v>
      </c>
      <c r="K9" s="195">
        <v>25</v>
      </c>
      <c r="L9" s="195">
        <v>25</v>
      </c>
      <c r="M9" s="195">
        <v>25</v>
      </c>
      <c r="N9" s="195">
        <v>25</v>
      </c>
      <c r="O9" s="195">
        <v>25</v>
      </c>
      <c r="P9" s="195">
        <v>25</v>
      </c>
      <c r="Q9" s="195">
        <v>25</v>
      </c>
      <c r="R9" s="195">
        <v>25</v>
      </c>
      <c r="S9" s="195">
        <v>25</v>
      </c>
      <c r="T9" s="195">
        <v>25</v>
      </c>
      <c r="U9" s="195">
        <v>25</v>
      </c>
      <c r="V9" s="195">
        <v>25</v>
      </c>
      <c r="W9" s="195">
        <v>25</v>
      </c>
      <c r="X9" s="195">
        <v>25</v>
      </c>
      <c r="Y9" s="195">
        <v>25</v>
      </c>
      <c r="Z9" s="195">
        <v>25</v>
      </c>
      <c r="AA9" s="195">
        <v>25</v>
      </c>
      <c r="AB9" s="195">
        <v>25</v>
      </c>
      <c r="AC9" s="195">
        <v>30</v>
      </c>
      <c r="AD9" s="195">
        <v>30</v>
      </c>
      <c r="AE9" s="195">
        <v>30</v>
      </c>
      <c r="AF9" s="195">
        <v>30</v>
      </c>
      <c r="AG9" s="195">
        <v>30</v>
      </c>
      <c r="AH9" s="195">
        <v>30</v>
      </c>
      <c r="AI9" s="195">
        <v>30</v>
      </c>
      <c r="AJ9" s="195">
        <v>28.999999999999996</v>
      </c>
      <c r="AK9" s="195">
        <v>28.999999999999996</v>
      </c>
      <c r="AL9" s="195">
        <v>28.999999999999996</v>
      </c>
      <c r="AM9" s="195">
        <v>28.999999999999996</v>
      </c>
      <c r="AN9" s="195">
        <v>28.000000000000004</v>
      </c>
      <c r="AO9" s="195">
        <v>28.000000000000004</v>
      </c>
      <c r="AP9" s="195">
        <v>28.000000000000004</v>
      </c>
      <c r="AQ9" s="195">
        <v>28.000000000000004</v>
      </c>
      <c r="AR9" s="195">
        <v>34</v>
      </c>
      <c r="AS9" s="195">
        <v>34</v>
      </c>
      <c r="AT9" s="195">
        <v>34</v>
      </c>
      <c r="AU9" s="195">
        <v>34</v>
      </c>
      <c r="AV9" s="195">
        <v>34</v>
      </c>
      <c r="AW9" s="195">
        <v>34</v>
      </c>
      <c r="AX9" s="195">
        <v>34</v>
      </c>
      <c r="AY9" s="195">
        <v>34</v>
      </c>
      <c r="AZ9" s="195">
        <v>34</v>
      </c>
      <c r="BA9" s="195">
        <v>34</v>
      </c>
      <c r="BB9" s="195">
        <v>34</v>
      </c>
      <c r="BC9" s="195">
        <v>34</v>
      </c>
      <c r="BD9" s="195">
        <v>34</v>
      </c>
      <c r="BE9" s="195">
        <v>34</v>
      </c>
      <c r="BF9" s="195">
        <v>34</v>
      </c>
      <c r="BG9" s="195">
        <v>34</v>
      </c>
      <c r="BH9" s="195">
        <v>34</v>
      </c>
      <c r="BI9" s="195">
        <v>34</v>
      </c>
      <c r="BJ9" s="195">
        <v>34</v>
      </c>
      <c r="BK9" s="195">
        <v>34</v>
      </c>
      <c r="BL9" s="195">
        <v>34</v>
      </c>
      <c r="BM9" s="195">
        <v>34</v>
      </c>
      <c r="BN9" s="195">
        <v>34</v>
      </c>
      <c r="BO9" s="195">
        <v>34</v>
      </c>
      <c r="BP9" s="195">
        <v>30</v>
      </c>
      <c r="BQ9" s="195">
        <v>30</v>
      </c>
      <c r="BR9" s="195">
        <v>30</v>
      </c>
      <c r="BS9" s="195">
        <v>30</v>
      </c>
      <c r="BT9" s="195">
        <v>30</v>
      </c>
      <c r="BU9" s="195">
        <v>30</v>
      </c>
      <c r="BV9" s="195">
        <v>30</v>
      </c>
      <c r="BW9" s="195">
        <v>30</v>
      </c>
      <c r="BX9" s="195">
        <v>27.500000000000004</v>
      </c>
      <c r="BY9" s="195">
        <v>27.500000000000004</v>
      </c>
      <c r="BZ9" s="195">
        <v>27.500000000000004</v>
      </c>
      <c r="CA9" s="195">
        <v>25</v>
      </c>
      <c r="CB9" s="195">
        <v>25</v>
      </c>
      <c r="CC9" s="195">
        <v>25</v>
      </c>
      <c r="CD9" s="195">
        <v>25</v>
      </c>
      <c r="CE9" s="195">
        <v>25</v>
      </c>
      <c r="CF9" s="195">
        <v>25</v>
      </c>
      <c r="CG9" s="195">
        <v>25</v>
      </c>
      <c r="CH9" s="195">
        <v>26.5</v>
      </c>
      <c r="CI9" s="195">
        <v>26.5</v>
      </c>
      <c r="CJ9" s="195">
        <v>31.5</v>
      </c>
      <c r="CK9" s="195">
        <v>31.5</v>
      </c>
      <c r="CL9" s="195">
        <v>31.5</v>
      </c>
      <c r="CM9" s="195">
        <v>31.5</v>
      </c>
      <c r="CN9" s="195">
        <v>31.5</v>
      </c>
      <c r="CO9" s="967">
        <v>31.5</v>
      </c>
      <c r="CP9" s="967">
        <v>31.5</v>
      </c>
    </row>
    <row r="10" spans="1:94" s="107" customFormat="1" ht="14">
      <c r="A10" s="971" t="s">
        <v>477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2</v>
      </c>
      <c r="Q10" s="195">
        <v>2</v>
      </c>
      <c r="R10" s="195">
        <v>2</v>
      </c>
      <c r="S10" s="195">
        <v>2</v>
      </c>
      <c r="T10" s="195">
        <v>2</v>
      </c>
      <c r="U10" s="195">
        <v>2</v>
      </c>
      <c r="V10" s="195">
        <v>2</v>
      </c>
      <c r="W10" s="195">
        <v>2</v>
      </c>
      <c r="X10" s="195">
        <v>2</v>
      </c>
      <c r="Y10" s="195">
        <v>2</v>
      </c>
      <c r="Z10" s="195">
        <v>2</v>
      </c>
      <c r="AA10" s="195">
        <v>2</v>
      </c>
      <c r="AB10" s="195">
        <v>2</v>
      </c>
      <c r="AC10" s="195">
        <v>2</v>
      </c>
      <c r="AD10" s="195">
        <v>2</v>
      </c>
      <c r="AE10" s="195">
        <v>2</v>
      </c>
      <c r="AF10" s="195">
        <v>2</v>
      </c>
      <c r="AG10" s="195">
        <v>2</v>
      </c>
      <c r="AH10" s="195">
        <v>2</v>
      </c>
      <c r="AI10" s="195">
        <v>2</v>
      </c>
      <c r="AJ10" s="195">
        <v>2</v>
      </c>
      <c r="AK10" s="195">
        <v>2</v>
      </c>
      <c r="AL10" s="195">
        <v>2</v>
      </c>
      <c r="AM10" s="195">
        <v>2</v>
      </c>
      <c r="AN10" s="195">
        <v>2</v>
      </c>
      <c r="AO10" s="195">
        <v>2</v>
      </c>
      <c r="AP10" s="195">
        <v>2</v>
      </c>
      <c r="AQ10" s="195">
        <v>2</v>
      </c>
      <c r="AR10" s="195">
        <v>2</v>
      </c>
      <c r="AS10" s="195">
        <v>2</v>
      </c>
      <c r="AT10" s="195">
        <v>2</v>
      </c>
      <c r="AU10" s="195">
        <v>2</v>
      </c>
      <c r="AV10" s="195">
        <v>2</v>
      </c>
      <c r="AW10" s="195">
        <v>2</v>
      </c>
      <c r="AX10" s="195">
        <v>2</v>
      </c>
      <c r="AY10" s="195">
        <v>2</v>
      </c>
      <c r="AZ10" s="195">
        <v>2</v>
      </c>
      <c r="BA10" s="195">
        <v>2</v>
      </c>
      <c r="BB10" s="195">
        <v>2</v>
      </c>
      <c r="BC10" s="195">
        <v>2</v>
      </c>
      <c r="BD10" s="195">
        <v>2</v>
      </c>
      <c r="BE10" s="195">
        <v>2</v>
      </c>
      <c r="BF10" s="195">
        <v>2</v>
      </c>
      <c r="BG10" s="195">
        <v>2</v>
      </c>
      <c r="BH10" s="195">
        <v>2</v>
      </c>
      <c r="BI10" s="195">
        <v>2</v>
      </c>
      <c r="BJ10" s="195">
        <v>2</v>
      </c>
      <c r="BK10" s="195">
        <v>2</v>
      </c>
      <c r="BL10" s="195">
        <v>2</v>
      </c>
      <c r="BM10" s="195">
        <v>2</v>
      </c>
      <c r="BN10" s="195">
        <v>2</v>
      </c>
      <c r="BO10" s="195">
        <v>2</v>
      </c>
      <c r="BP10" s="195">
        <v>2</v>
      </c>
      <c r="BQ10" s="195">
        <v>2</v>
      </c>
      <c r="BR10" s="195">
        <v>2</v>
      </c>
      <c r="BS10" s="195">
        <v>2</v>
      </c>
      <c r="BT10" s="195">
        <v>2</v>
      </c>
      <c r="BU10" s="195">
        <v>2</v>
      </c>
      <c r="BV10" s="195">
        <v>2</v>
      </c>
      <c r="BW10" s="195">
        <v>2</v>
      </c>
      <c r="BX10" s="195">
        <v>2</v>
      </c>
      <c r="BY10" s="195">
        <v>2</v>
      </c>
      <c r="BZ10" s="195">
        <v>2</v>
      </c>
      <c r="CA10" s="195">
        <v>2</v>
      </c>
      <c r="CB10" s="195">
        <v>2</v>
      </c>
      <c r="CC10" s="195">
        <v>2</v>
      </c>
      <c r="CD10" s="195">
        <v>2</v>
      </c>
      <c r="CE10" s="195">
        <v>2</v>
      </c>
      <c r="CF10" s="195">
        <v>2</v>
      </c>
      <c r="CG10" s="195">
        <v>2</v>
      </c>
      <c r="CH10" s="195">
        <v>2</v>
      </c>
      <c r="CI10" s="195">
        <v>2</v>
      </c>
      <c r="CJ10" s="195">
        <v>2</v>
      </c>
      <c r="CK10" s="195">
        <v>2</v>
      </c>
      <c r="CL10" s="195">
        <v>2</v>
      </c>
      <c r="CM10" s="195">
        <v>2</v>
      </c>
      <c r="CN10" s="195">
        <v>2</v>
      </c>
      <c r="CO10" s="967">
        <v>2</v>
      </c>
      <c r="CP10" s="967">
        <v>2</v>
      </c>
    </row>
    <row r="11" spans="1:94" s="107" customFormat="1" ht="14">
      <c r="A11" s="971" t="s">
        <v>478</v>
      </c>
      <c r="B11" s="195">
        <v>30</v>
      </c>
      <c r="C11" s="195">
        <v>30</v>
      </c>
      <c r="D11" s="195">
        <v>30</v>
      </c>
      <c r="E11" s="195">
        <v>22</v>
      </c>
      <c r="F11" s="195">
        <v>7.0000000000000009</v>
      </c>
      <c r="G11" s="195">
        <v>7.0000000000000009</v>
      </c>
      <c r="H11" s="195">
        <v>22</v>
      </c>
      <c r="I11" s="195">
        <v>22</v>
      </c>
      <c r="J11" s="195">
        <v>22</v>
      </c>
      <c r="K11" s="195">
        <v>22</v>
      </c>
      <c r="L11" s="195">
        <v>22</v>
      </c>
      <c r="M11" s="195">
        <v>22</v>
      </c>
      <c r="N11" s="195">
        <v>22</v>
      </c>
      <c r="O11" s="195">
        <v>22</v>
      </c>
      <c r="P11" s="195">
        <v>20</v>
      </c>
      <c r="Q11" s="195">
        <v>20</v>
      </c>
      <c r="R11" s="195">
        <v>20</v>
      </c>
      <c r="S11" s="195">
        <v>20</v>
      </c>
      <c r="T11" s="195">
        <v>20</v>
      </c>
      <c r="U11" s="195">
        <v>20</v>
      </c>
      <c r="V11" s="195">
        <v>20</v>
      </c>
      <c r="W11" s="195">
        <v>20</v>
      </c>
      <c r="X11" s="195">
        <v>20</v>
      </c>
      <c r="Y11" s="195">
        <v>20</v>
      </c>
      <c r="Z11" s="195">
        <v>20</v>
      </c>
      <c r="AA11" s="195">
        <v>20</v>
      </c>
      <c r="AB11" s="195">
        <v>20</v>
      </c>
      <c r="AC11" s="195">
        <v>21</v>
      </c>
      <c r="AD11" s="195">
        <v>21</v>
      </c>
      <c r="AE11" s="195">
        <v>21</v>
      </c>
      <c r="AF11" s="195">
        <v>21</v>
      </c>
      <c r="AG11" s="195">
        <v>21</v>
      </c>
      <c r="AH11" s="195">
        <v>17.999999999999993</v>
      </c>
      <c r="AI11" s="195">
        <v>17.999999999999993</v>
      </c>
      <c r="AJ11" s="195">
        <v>17.999999999999993</v>
      </c>
      <c r="AK11" s="195">
        <v>13.999999999999989</v>
      </c>
      <c r="AL11" s="195">
        <v>14</v>
      </c>
      <c r="AM11" s="195">
        <v>14</v>
      </c>
      <c r="AN11" s="195">
        <v>15</v>
      </c>
      <c r="AO11" s="195">
        <v>15</v>
      </c>
      <c r="AP11" s="195">
        <v>15</v>
      </c>
      <c r="AQ11" s="195">
        <v>15</v>
      </c>
      <c r="AR11" s="195">
        <v>21</v>
      </c>
      <c r="AS11" s="195">
        <v>20</v>
      </c>
      <c r="AT11" s="195">
        <v>20</v>
      </c>
      <c r="AU11" s="195">
        <v>20</v>
      </c>
      <c r="AV11" s="195">
        <v>20</v>
      </c>
      <c r="AW11" s="195">
        <v>20</v>
      </c>
      <c r="AX11" s="195">
        <v>20</v>
      </c>
      <c r="AY11" s="195">
        <v>19</v>
      </c>
      <c r="AZ11" s="195">
        <v>19</v>
      </c>
      <c r="BA11" s="195">
        <v>19</v>
      </c>
      <c r="BB11" s="195">
        <v>19</v>
      </c>
      <c r="BC11" s="195">
        <v>19</v>
      </c>
      <c r="BD11" s="195">
        <v>19</v>
      </c>
      <c r="BE11" s="195">
        <v>19</v>
      </c>
      <c r="BF11" s="195">
        <v>19</v>
      </c>
      <c r="BG11" s="195">
        <v>19</v>
      </c>
      <c r="BH11" s="195">
        <v>19</v>
      </c>
      <c r="BI11" s="195">
        <v>19</v>
      </c>
      <c r="BJ11" s="195">
        <v>19</v>
      </c>
      <c r="BK11" s="195">
        <v>19</v>
      </c>
      <c r="BL11" s="195">
        <v>19</v>
      </c>
      <c r="BM11" s="195">
        <v>24</v>
      </c>
      <c r="BN11" s="195">
        <v>24</v>
      </c>
      <c r="BO11" s="195">
        <v>39</v>
      </c>
      <c r="BP11" s="195">
        <v>43</v>
      </c>
      <c r="BQ11" s="195">
        <v>47</v>
      </c>
      <c r="BR11" s="195">
        <v>47</v>
      </c>
      <c r="BS11" s="195">
        <v>47</v>
      </c>
      <c r="BT11" s="195">
        <v>47</v>
      </c>
      <c r="BU11" s="195">
        <v>47</v>
      </c>
      <c r="BV11" s="195">
        <v>47</v>
      </c>
      <c r="BW11" s="195">
        <v>47</v>
      </c>
      <c r="BX11" s="195">
        <v>49.5</v>
      </c>
      <c r="BY11" s="195">
        <v>49.5</v>
      </c>
      <c r="BZ11" s="195">
        <v>49.5</v>
      </c>
      <c r="CA11" s="195">
        <v>52</v>
      </c>
      <c r="CB11" s="195">
        <v>52</v>
      </c>
      <c r="CC11" s="195">
        <v>52</v>
      </c>
      <c r="CD11" s="195">
        <v>52</v>
      </c>
      <c r="CE11" s="195">
        <v>52</v>
      </c>
      <c r="CF11" s="195">
        <v>52</v>
      </c>
      <c r="CG11" s="195">
        <v>52</v>
      </c>
      <c r="CH11" s="195">
        <v>50.5</v>
      </c>
      <c r="CI11" s="195">
        <v>50.5</v>
      </c>
      <c r="CJ11" s="195">
        <v>45.5</v>
      </c>
      <c r="CK11" s="195">
        <v>45.5</v>
      </c>
      <c r="CL11" s="195">
        <v>45.5</v>
      </c>
      <c r="CM11" s="195">
        <v>45.5</v>
      </c>
      <c r="CN11" s="195">
        <v>45.5</v>
      </c>
      <c r="CO11" s="967">
        <v>45.5</v>
      </c>
      <c r="CP11" s="967">
        <v>45.5</v>
      </c>
    </row>
    <row r="12" spans="1:94" s="13" customFormat="1" ht="14">
      <c r="A12" s="972" t="s">
        <v>109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967"/>
      <c r="CP12" s="967"/>
    </row>
    <row r="13" spans="1:94" s="13" customFormat="1" ht="14">
      <c r="A13" s="971" t="s">
        <v>479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967"/>
      <c r="CP13" s="967"/>
    </row>
    <row r="14" spans="1:94" s="13" customFormat="1" ht="14">
      <c r="A14" s="973" t="s">
        <v>474</v>
      </c>
      <c r="B14" s="195">
        <v>15</v>
      </c>
      <c r="C14" s="195">
        <v>15</v>
      </c>
      <c r="D14" s="195">
        <v>15</v>
      </c>
      <c r="E14" s="195">
        <v>20</v>
      </c>
      <c r="F14" s="195">
        <v>20</v>
      </c>
      <c r="G14" s="195">
        <v>20</v>
      </c>
      <c r="H14" s="195">
        <v>20</v>
      </c>
      <c r="I14" s="195">
        <v>20</v>
      </c>
      <c r="J14" s="195">
        <v>20</v>
      </c>
      <c r="K14" s="195">
        <v>20</v>
      </c>
      <c r="L14" s="195">
        <v>20</v>
      </c>
      <c r="M14" s="195">
        <v>20</v>
      </c>
      <c r="N14" s="195">
        <v>20</v>
      </c>
      <c r="O14" s="195">
        <v>20</v>
      </c>
      <c r="P14" s="195">
        <v>20</v>
      </c>
      <c r="Q14" s="195">
        <v>20</v>
      </c>
      <c r="R14" s="195">
        <v>20</v>
      </c>
      <c r="S14" s="195">
        <v>20</v>
      </c>
      <c r="T14" s="195">
        <v>20</v>
      </c>
      <c r="U14" s="195">
        <v>20</v>
      </c>
      <c r="V14" s="195">
        <v>20</v>
      </c>
      <c r="W14" s="195">
        <v>20</v>
      </c>
      <c r="X14" s="195">
        <v>20</v>
      </c>
      <c r="Y14" s="195">
        <v>20</v>
      </c>
      <c r="Z14" s="195">
        <v>20</v>
      </c>
      <c r="AA14" s="195">
        <v>20</v>
      </c>
      <c r="AB14" s="195">
        <v>20</v>
      </c>
      <c r="AC14" s="195">
        <v>15</v>
      </c>
      <c r="AD14" s="195">
        <v>15</v>
      </c>
      <c r="AE14" s="195">
        <v>15</v>
      </c>
      <c r="AF14" s="195">
        <v>15</v>
      </c>
      <c r="AG14" s="195">
        <v>15</v>
      </c>
      <c r="AH14" s="195">
        <v>15</v>
      </c>
      <c r="AI14" s="195">
        <v>15</v>
      </c>
      <c r="AJ14" s="195">
        <v>16</v>
      </c>
      <c r="AK14" s="195">
        <v>16</v>
      </c>
      <c r="AL14" s="195">
        <v>16</v>
      </c>
      <c r="AM14" s="195">
        <v>17</v>
      </c>
      <c r="AN14" s="195">
        <v>17</v>
      </c>
      <c r="AO14" s="195">
        <v>17</v>
      </c>
      <c r="AP14" s="195">
        <v>17</v>
      </c>
      <c r="AQ14" s="195">
        <v>17</v>
      </c>
      <c r="AR14" s="195">
        <v>17</v>
      </c>
      <c r="AS14" s="195">
        <v>17</v>
      </c>
      <c r="AT14" s="195">
        <v>17</v>
      </c>
      <c r="AU14" s="195">
        <v>17</v>
      </c>
      <c r="AV14" s="195">
        <v>18</v>
      </c>
      <c r="AW14" s="195">
        <v>18</v>
      </c>
      <c r="AX14" s="195">
        <v>18</v>
      </c>
      <c r="AY14" s="195">
        <v>18</v>
      </c>
      <c r="AZ14" s="195">
        <v>18</v>
      </c>
      <c r="BA14" s="195">
        <v>13</v>
      </c>
      <c r="BB14" s="195">
        <v>13</v>
      </c>
      <c r="BC14" s="195">
        <v>15.5</v>
      </c>
      <c r="BD14" s="195">
        <v>15.5</v>
      </c>
      <c r="BE14" s="195">
        <v>15.5</v>
      </c>
      <c r="BF14" s="195">
        <v>15.5</v>
      </c>
      <c r="BG14" s="195">
        <v>15.5</v>
      </c>
      <c r="BH14" s="195">
        <v>15.5</v>
      </c>
      <c r="BI14" s="195">
        <v>15.5</v>
      </c>
      <c r="BJ14" s="195">
        <v>15.5</v>
      </c>
      <c r="BK14" s="195">
        <v>15.5</v>
      </c>
      <c r="BL14" s="195">
        <v>21</v>
      </c>
      <c r="BM14" s="195">
        <v>21</v>
      </c>
      <c r="BN14" s="195">
        <v>21</v>
      </c>
      <c r="BO14" s="195">
        <v>20</v>
      </c>
      <c r="BP14" s="195">
        <v>20</v>
      </c>
      <c r="BQ14" s="195">
        <v>20</v>
      </c>
      <c r="BR14" s="195">
        <v>20</v>
      </c>
      <c r="BS14" s="195">
        <v>20</v>
      </c>
      <c r="BT14" s="195">
        <v>20</v>
      </c>
      <c r="BU14" s="195">
        <v>20</v>
      </c>
      <c r="BV14" s="195">
        <v>20</v>
      </c>
      <c r="BW14" s="195">
        <v>20</v>
      </c>
      <c r="BX14" s="195">
        <v>20</v>
      </c>
      <c r="BY14" s="195">
        <v>20</v>
      </c>
      <c r="BZ14" s="195">
        <v>20</v>
      </c>
      <c r="CA14" s="195">
        <v>20</v>
      </c>
      <c r="CB14" s="195">
        <v>20</v>
      </c>
      <c r="CC14" s="195">
        <v>20</v>
      </c>
      <c r="CD14" s="195">
        <v>20</v>
      </c>
      <c r="CE14" s="195">
        <v>20</v>
      </c>
      <c r="CF14" s="195">
        <v>20</v>
      </c>
      <c r="CG14" s="195">
        <v>20</v>
      </c>
      <c r="CH14" s="195">
        <v>20</v>
      </c>
      <c r="CI14" s="195">
        <v>20</v>
      </c>
      <c r="CJ14" s="195">
        <v>20</v>
      </c>
      <c r="CK14" s="195">
        <v>20</v>
      </c>
      <c r="CL14" s="195">
        <v>20</v>
      </c>
      <c r="CM14" s="195">
        <v>20</v>
      </c>
      <c r="CN14" s="195">
        <v>20</v>
      </c>
      <c r="CO14" s="967">
        <v>20</v>
      </c>
      <c r="CP14" s="967">
        <v>20</v>
      </c>
    </row>
    <row r="15" spans="1:94" s="13" customFormat="1" ht="14">
      <c r="A15" s="973" t="s">
        <v>480</v>
      </c>
      <c r="B15" s="195">
        <v>0</v>
      </c>
      <c r="C15" s="195">
        <v>0</v>
      </c>
      <c r="D15" s="195">
        <v>0</v>
      </c>
      <c r="E15" s="195">
        <v>10</v>
      </c>
      <c r="F15" s="195">
        <v>10</v>
      </c>
      <c r="G15" s="195">
        <v>10</v>
      </c>
      <c r="H15" s="195">
        <v>10</v>
      </c>
      <c r="I15" s="195">
        <v>10</v>
      </c>
      <c r="J15" s="195">
        <v>10</v>
      </c>
      <c r="K15" s="195">
        <v>10</v>
      </c>
      <c r="L15" s="195">
        <v>10</v>
      </c>
      <c r="M15" s="195">
        <v>10</v>
      </c>
      <c r="N15" s="195">
        <v>10</v>
      </c>
      <c r="O15" s="195">
        <v>10</v>
      </c>
      <c r="P15" s="195">
        <v>10</v>
      </c>
      <c r="Q15" s="195">
        <v>10</v>
      </c>
      <c r="R15" s="195">
        <v>10</v>
      </c>
      <c r="S15" s="195">
        <v>10</v>
      </c>
      <c r="T15" s="195">
        <v>10</v>
      </c>
      <c r="U15" s="195">
        <v>10</v>
      </c>
      <c r="V15" s="195">
        <v>10</v>
      </c>
      <c r="W15" s="195">
        <v>10</v>
      </c>
      <c r="X15" s="195">
        <v>10</v>
      </c>
      <c r="Y15" s="195">
        <v>10</v>
      </c>
      <c r="Z15" s="195">
        <v>10</v>
      </c>
      <c r="AA15" s="195">
        <v>10</v>
      </c>
      <c r="AB15" s="195">
        <v>10</v>
      </c>
      <c r="AC15" s="195">
        <v>10</v>
      </c>
      <c r="AD15" s="195">
        <v>10</v>
      </c>
      <c r="AE15" s="195">
        <v>10</v>
      </c>
      <c r="AF15" s="195">
        <v>10</v>
      </c>
      <c r="AG15" s="195">
        <v>10</v>
      </c>
      <c r="AH15" s="195">
        <v>10</v>
      </c>
      <c r="AI15" s="195">
        <v>10</v>
      </c>
      <c r="AJ15" s="195">
        <v>10</v>
      </c>
      <c r="AK15" s="195">
        <v>10</v>
      </c>
      <c r="AL15" s="195">
        <v>10</v>
      </c>
      <c r="AM15" s="195">
        <v>10</v>
      </c>
      <c r="AN15" s="195">
        <v>10</v>
      </c>
      <c r="AO15" s="195">
        <v>10</v>
      </c>
      <c r="AP15" s="195">
        <v>10</v>
      </c>
      <c r="AQ15" s="195">
        <v>10</v>
      </c>
      <c r="AR15" s="195">
        <v>10</v>
      </c>
      <c r="AS15" s="195">
        <v>10</v>
      </c>
      <c r="AT15" s="195">
        <v>10</v>
      </c>
      <c r="AU15" s="195">
        <v>10</v>
      </c>
      <c r="AV15" s="195">
        <v>10</v>
      </c>
      <c r="AW15" s="195">
        <v>10</v>
      </c>
      <c r="AX15" s="195">
        <v>10</v>
      </c>
      <c r="AY15" s="195">
        <v>10</v>
      </c>
      <c r="AZ15" s="195">
        <v>10</v>
      </c>
      <c r="BA15" s="195">
        <v>10</v>
      </c>
      <c r="BB15" s="195">
        <v>10</v>
      </c>
      <c r="BC15" s="195">
        <v>5.5</v>
      </c>
      <c r="BD15" s="195">
        <v>5.5</v>
      </c>
      <c r="BE15" s="195">
        <v>5.5</v>
      </c>
      <c r="BF15" s="195">
        <v>5.5</v>
      </c>
      <c r="BG15" s="195">
        <v>5.5</v>
      </c>
      <c r="BH15" s="195">
        <v>5.5</v>
      </c>
      <c r="BI15" s="195">
        <v>5.5</v>
      </c>
      <c r="BJ15" s="195">
        <v>5.5</v>
      </c>
      <c r="BK15" s="195">
        <v>5.5</v>
      </c>
      <c r="BL15" s="195">
        <v>0</v>
      </c>
      <c r="BM15" s="195">
        <v>0</v>
      </c>
      <c r="BN15" s="195">
        <v>0</v>
      </c>
      <c r="BO15" s="195">
        <v>0</v>
      </c>
      <c r="BP15" s="195">
        <v>0</v>
      </c>
      <c r="BQ15" s="195">
        <v>0</v>
      </c>
      <c r="BR15" s="195">
        <v>0</v>
      </c>
      <c r="BS15" s="195">
        <v>0</v>
      </c>
      <c r="BT15" s="195">
        <v>0</v>
      </c>
      <c r="BU15" s="195">
        <v>0</v>
      </c>
      <c r="BV15" s="195">
        <v>0</v>
      </c>
      <c r="BW15" s="195">
        <v>0</v>
      </c>
      <c r="BX15" s="195">
        <v>0</v>
      </c>
      <c r="BY15" s="195">
        <v>0</v>
      </c>
      <c r="BZ15" s="195">
        <v>0</v>
      </c>
      <c r="CA15" s="195">
        <v>0</v>
      </c>
      <c r="CB15" s="195">
        <v>0</v>
      </c>
      <c r="CC15" s="195">
        <v>0</v>
      </c>
      <c r="CD15" s="195">
        <v>0</v>
      </c>
      <c r="CE15" s="195">
        <v>0</v>
      </c>
      <c r="CF15" s="195">
        <v>0</v>
      </c>
      <c r="CG15" s="195">
        <v>0</v>
      </c>
      <c r="CH15" s="195">
        <v>0</v>
      </c>
      <c r="CI15" s="195">
        <v>0</v>
      </c>
      <c r="CJ15" s="195">
        <v>0</v>
      </c>
      <c r="CK15" s="195">
        <v>0</v>
      </c>
      <c r="CL15" s="195">
        <v>0</v>
      </c>
      <c r="CM15" s="195">
        <v>0</v>
      </c>
      <c r="CN15" s="195">
        <v>0</v>
      </c>
      <c r="CO15" s="967">
        <v>0</v>
      </c>
      <c r="CP15" s="967">
        <v>0</v>
      </c>
    </row>
    <row r="16" spans="1:94" s="13" customFormat="1" ht="14">
      <c r="A16" s="973" t="s">
        <v>481</v>
      </c>
      <c r="B16" s="195">
        <v>20</v>
      </c>
      <c r="C16" s="195">
        <v>20</v>
      </c>
      <c r="D16" s="195">
        <v>20</v>
      </c>
      <c r="E16" s="195">
        <v>30</v>
      </c>
      <c r="F16" s="195">
        <v>30</v>
      </c>
      <c r="G16" s="195">
        <v>30</v>
      </c>
      <c r="H16" s="195">
        <v>40</v>
      </c>
      <c r="I16" s="195">
        <v>40</v>
      </c>
      <c r="J16" s="195">
        <v>40</v>
      </c>
      <c r="K16" s="195">
        <v>40</v>
      </c>
      <c r="L16" s="195">
        <v>50</v>
      </c>
      <c r="M16" s="195">
        <v>50</v>
      </c>
      <c r="N16" s="195">
        <v>50</v>
      </c>
      <c r="O16" s="195">
        <v>50</v>
      </c>
      <c r="P16" s="195">
        <v>55.000000000000007</v>
      </c>
      <c r="Q16" s="195">
        <v>55.000000000000007</v>
      </c>
      <c r="R16" s="195">
        <v>55.000000000000007</v>
      </c>
      <c r="S16" s="195">
        <v>55.000000000000007</v>
      </c>
      <c r="T16" s="195">
        <v>60</v>
      </c>
      <c r="U16" s="195">
        <v>60</v>
      </c>
      <c r="V16" s="195">
        <v>60</v>
      </c>
      <c r="W16" s="195">
        <v>60</v>
      </c>
      <c r="X16" s="195">
        <v>65</v>
      </c>
      <c r="Y16" s="195">
        <v>65</v>
      </c>
      <c r="Z16" s="195">
        <v>65</v>
      </c>
      <c r="AA16" s="195">
        <v>65</v>
      </c>
      <c r="AB16" s="195">
        <v>65</v>
      </c>
      <c r="AC16" s="195">
        <v>70</v>
      </c>
      <c r="AD16" s="195">
        <v>70</v>
      </c>
      <c r="AE16" s="195">
        <v>70</v>
      </c>
      <c r="AF16" s="195">
        <v>70</v>
      </c>
      <c r="AG16" s="195">
        <v>70</v>
      </c>
      <c r="AH16" s="195">
        <v>70</v>
      </c>
      <c r="AI16" s="195">
        <v>70</v>
      </c>
      <c r="AJ16" s="195">
        <v>69</v>
      </c>
      <c r="AK16" s="195">
        <v>69</v>
      </c>
      <c r="AL16" s="195">
        <v>69</v>
      </c>
      <c r="AM16" s="195">
        <v>69</v>
      </c>
      <c r="AN16" s="195">
        <v>68</v>
      </c>
      <c r="AO16" s="195">
        <v>68</v>
      </c>
      <c r="AP16" s="195">
        <v>68</v>
      </c>
      <c r="AQ16" s="195">
        <v>68</v>
      </c>
      <c r="AR16" s="195">
        <v>68</v>
      </c>
      <c r="AS16" s="195">
        <v>68</v>
      </c>
      <c r="AT16" s="195">
        <v>68</v>
      </c>
      <c r="AU16" s="195">
        <v>68</v>
      </c>
      <c r="AV16" s="195">
        <v>67</v>
      </c>
      <c r="AW16" s="195">
        <v>67</v>
      </c>
      <c r="AX16" s="195">
        <v>67</v>
      </c>
      <c r="AY16" s="195">
        <v>67</v>
      </c>
      <c r="AZ16" s="195">
        <v>67</v>
      </c>
      <c r="BA16" s="195">
        <v>72</v>
      </c>
      <c r="BB16" s="195">
        <v>72</v>
      </c>
      <c r="BC16" s="195">
        <v>72</v>
      </c>
      <c r="BD16" s="195">
        <v>74</v>
      </c>
      <c r="BE16" s="195">
        <v>74</v>
      </c>
      <c r="BF16" s="195">
        <v>74</v>
      </c>
      <c r="BG16" s="195">
        <v>74</v>
      </c>
      <c r="BH16" s="195">
        <v>74</v>
      </c>
      <c r="BI16" s="195">
        <v>74</v>
      </c>
      <c r="BJ16" s="195">
        <v>74</v>
      </c>
      <c r="BK16" s="195">
        <v>74</v>
      </c>
      <c r="BL16" s="195">
        <v>65</v>
      </c>
      <c r="BM16" s="195">
        <v>60</v>
      </c>
      <c r="BN16" s="195">
        <v>60</v>
      </c>
      <c r="BO16" s="195">
        <v>60</v>
      </c>
      <c r="BP16" s="195">
        <v>60</v>
      </c>
      <c r="BQ16" s="195">
        <v>60</v>
      </c>
      <c r="BR16" s="195">
        <v>60</v>
      </c>
      <c r="BS16" s="195">
        <v>60</v>
      </c>
      <c r="BT16" s="195">
        <v>60</v>
      </c>
      <c r="BU16" s="195">
        <v>60</v>
      </c>
      <c r="BV16" s="195">
        <v>60</v>
      </c>
      <c r="BW16" s="195">
        <v>60</v>
      </c>
      <c r="BX16" s="195">
        <v>59</v>
      </c>
      <c r="BY16" s="195">
        <v>59</v>
      </c>
      <c r="BZ16" s="195">
        <v>59</v>
      </c>
      <c r="CA16" s="195">
        <v>59</v>
      </c>
      <c r="CB16" s="195">
        <v>59</v>
      </c>
      <c r="CC16" s="195">
        <v>59</v>
      </c>
      <c r="CD16" s="195">
        <v>59</v>
      </c>
      <c r="CE16" s="195">
        <v>59</v>
      </c>
      <c r="CF16" s="195">
        <v>59</v>
      </c>
      <c r="CG16" s="195">
        <v>59</v>
      </c>
      <c r="CH16" s="195">
        <v>59</v>
      </c>
      <c r="CI16" s="195">
        <v>59</v>
      </c>
      <c r="CJ16" s="195">
        <v>65</v>
      </c>
      <c r="CK16" s="195">
        <v>65</v>
      </c>
      <c r="CL16" s="195">
        <v>65</v>
      </c>
      <c r="CM16" s="195">
        <v>65</v>
      </c>
      <c r="CN16" s="195">
        <v>65</v>
      </c>
      <c r="CO16" s="967">
        <v>65</v>
      </c>
      <c r="CP16" s="967">
        <v>65</v>
      </c>
    </row>
    <row r="17" spans="1:94" s="13" customFormat="1" ht="14">
      <c r="A17" s="973" t="s">
        <v>482</v>
      </c>
      <c r="B17" s="195">
        <v>65</v>
      </c>
      <c r="C17" s="195">
        <v>65</v>
      </c>
      <c r="D17" s="195">
        <v>65</v>
      </c>
      <c r="E17" s="195">
        <v>40</v>
      </c>
      <c r="F17" s="195">
        <v>40</v>
      </c>
      <c r="G17" s="195">
        <v>40</v>
      </c>
      <c r="H17" s="195">
        <v>30</v>
      </c>
      <c r="I17" s="195">
        <v>30</v>
      </c>
      <c r="J17" s="195">
        <v>30</v>
      </c>
      <c r="K17" s="195">
        <v>30</v>
      </c>
      <c r="L17" s="195">
        <v>20</v>
      </c>
      <c r="M17" s="195">
        <v>20</v>
      </c>
      <c r="N17" s="195">
        <v>20</v>
      </c>
      <c r="O17" s="195">
        <v>20</v>
      </c>
      <c r="P17" s="195">
        <v>15</v>
      </c>
      <c r="Q17" s="195">
        <v>15</v>
      </c>
      <c r="R17" s="195">
        <v>15</v>
      </c>
      <c r="S17" s="195">
        <v>15</v>
      </c>
      <c r="T17" s="195">
        <v>10</v>
      </c>
      <c r="U17" s="195">
        <v>10</v>
      </c>
      <c r="V17" s="195">
        <v>10</v>
      </c>
      <c r="W17" s="195">
        <v>10</v>
      </c>
      <c r="X17" s="195">
        <v>5</v>
      </c>
      <c r="Y17" s="195">
        <v>5</v>
      </c>
      <c r="Z17" s="195">
        <v>5</v>
      </c>
      <c r="AA17" s="195">
        <v>5</v>
      </c>
      <c r="AB17" s="195">
        <v>5</v>
      </c>
      <c r="AC17" s="195">
        <v>5</v>
      </c>
      <c r="AD17" s="195">
        <v>5</v>
      </c>
      <c r="AE17" s="195">
        <v>5</v>
      </c>
      <c r="AF17" s="195">
        <v>5</v>
      </c>
      <c r="AG17" s="195">
        <v>5</v>
      </c>
      <c r="AH17" s="195">
        <v>5</v>
      </c>
      <c r="AI17" s="195">
        <v>5</v>
      </c>
      <c r="AJ17" s="195">
        <v>5.0000000000000044</v>
      </c>
      <c r="AK17" s="195">
        <v>5.0000000000000044</v>
      </c>
      <c r="AL17" s="195">
        <v>5</v>
      </c>
      <c r="AM17" s="195">
        <v>4</v>
      </c>
      <c r="AN17" s="195">
        <v>5</v>
      </c>
      <c r="AO17" s="195">
        <v>5</v>
      </c>
      <c r="AP17" s="195">
        <v>5</v>
      </c>
      <c r="AQ17" s="195">
        <v>5</v>
      </c>
      <c r="AR17" s="195">
        <v>5</v>
      </c>
      <c r="AS17" s="195">
        <v>5</v>
      </c>
      <c r="AT17" s="195">
        <v>5</v>
      </c>
      <c r="AU17" s="195">
        <v>5</v>
      </c>
      <c r="AV17" s="195">
        <v>5</v>
      </c>
      <c r="AW17" s="195">
        <v>5</v>
      </c>
      <c r="AX17" s="195">
        <v>5</v>
      </c>
      <c r="AY17" s="195">
        <v>5</v>
      </c>
      <c r="AZ17" s="195">
        <v>5</v>
      </c>
      <c r="BA17" s="195">
        <v>5</v>
      </c>
      <c r="BB17" s="195">
        <v>5</v>
      </c>
      <c r="BC17" s="195">
        <v>7</v>
      </c>
      <c r="BD17" s="195">
        <v>5</v>
      </c>
      <c r="BE17" s="195">
        <v>5</v>
      </c>
      <c r="BF17" s="195">
        <v>5</v>
      </c>
      <c r="BG17" s="195">
        <v>5</v>
      </c>
      <c r="BH17" s="195">
        <v>5</v>
      </c>
      <c r="BI17" s="195">
        <v>5</v>
      </c>
      <c r="BJ17" s="195">
        <v>5</v>
      </c>
      <c r="BK17" s="195">
        <v>5</v>
      </c>
      <c r="BL17" s="195">
        <v>14</v>
      </c>
      <c r="BM17" s="195">
        <v>19</v>
      </c>
      <c r="BN17" s="195">
        <v>19</v>
      </c>
      <c r="BO17" s="195">
        <v>20</v>
      </c>
      <c r="BP17" s="195">
        <v>20</v>
      </c>
      <c r="BQ17" s="195">
        <v>20</v>
      </c>
      <c r="BR17" s="195">
        <v>20</v>
      </c>
      <c r="BS17" s="195">
        <v>20</v>
      </c>
      <c r="BT17" s="195">
        <v>20</v>
      </c>
      <c r="BU17" s="195">
        <v>20</v>
      </c>
      <c r="BV17" s="195">
        <v>20</v>
      </c>
      <c r="BW17" s="195">
        <v>20</v>
      </c>
      <c r="BX17" s="195">
        <v>21</v>
      </c>
      <c r="BY17" s="195">
        <v>21</v>
      </c>
      <c r="BZ17" s="195">
        <v>21</v>
      </c>
      <c r="CA17" s="195">
        <v>21</v>
      </c>
      <c r="CB17" s="195">
        <v>21</v>
      </c>
      <c r="CC17" s="195">
        <v>21</v>
      </c>
      <c r="CD17" s="195">
        <v>21</v>
      </c>
      <c r="CE17" s="195">
        <v>21</v>
      </c>
      <c r="CF17" s="195">
        <v>21</v>
      </c>
      <c r="CG17" s="195">
        <v>21</v>
      </c>
      <c r="CH17" s="195">
        <v>21</v>
      </c>
      <c r="CI17" s="195">
        <v>21</v>
      </c>
      <c r="CJ17" s="195">
        <v>15</v>
      </c>
      <c r="CK17" s="195">
        <v>15</v>
      </c>
      <c r="CL17" s="195">
        <v>15</v>
      </c>
      <c r="CM17" s="195">
        <v>15</v>
      </c>
      <c r="CN17" s="195">
        <v>15</v>
      </c>
      <c r="CO17" s="967">
        <v>15</v>
      </c>
      <c r="CP17" s="967">
        <v>15</v>
      </c>
    </row>
    <row r="18" spans="1:94" s="13" customFormat="1" ht="14">
      <c r="A18" s="971" t="s">
        <v>213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967"/>
      <c r="CP18" s="967"/>
    </row>
    <row r="19" spans="1:94" s="13" customFormat="1" ht="14">
      <c r="A19" s="973" t="s">
        <v>483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20</v>
      </c>
      <c r="AR19" s="195">
        <v>20</v>
      </c>
      <c r="AS19" s="195">
        <v>20</v>
      </c>
      <c r="AT19" s="195">
        <v>20</v>
      </c>
      <c r="AU19" s="195">
        <v>20</v>
      </c>
      <c r="AV19" s="195">
        <v>20</v>
      </c>
      <c r="AW19" s="195">
        <v>20</v>
      </c>
      <c r="AX19" s="195">
        <v>20</v>
      </c>
      <c r="AY19" s="195">
        <v>20</v>
      </c>
      <c r="AZ19" s="195">
        <v>20</v>
      </c>
      <c r="BA19" s="195">
        <v>20</v>
      </c>
      <c r="BB19" s="195">
        <v>20</v>
      </c>
      <c r="BC19" s="195">
        <v>24.5</v>
      </c>
      <c r="BD19" s="195">
        <v>24.5</v>
      </c>
      <c r="BE19" s="195">
        <v>24.5</v>
      </c>
      <c r="BF19" s="195">
        <v>24.5</v>
      </c>
      <c r="BG19" s="195">
        <v>24.5</v>
      </c>
      <c r="BH19" s="195">
        <v>24.5</v>
      </c>
      <c r="BI19" s="195">
        <v>24.5</v>
      </c>
      <c r="BJ19" s="195">
        <v>24.5</v>
      </c>
      <c r="BK19" s="195">
        <v>24.5</v>
      </c>
      <c r="BL19" s="195">
        <v>24.5</v>
      </c>
      <c r="BM19" s="195">
        <v>24.5</v>
      </c>
      <c r="BN19" s="195">
        <v>24.5</v>
      </c>
      <c r="BO19" s="195">
        <v>20</v>
      </c>
      <c r="BP19" s="195">
        <v>20</v>
      </c>
      <c r="BQ19" s="195">
        <v>20</v>
      </c>
      <c r="BR19" s="195">
        <v>20</v>
      </c>
      <c r="BS19" s="195">
        <v>20</v>
      </c>
      <c r="BT19" s="195">
        <v>20</v>
      </c>
      <c r="BU19" s="195">
        <v>20</v>
      </c>
      <c r="BV19" s="195">
        <v>20</v>
      </c>
      <c r="BW19" s="195">
        <v>20</v>
      </c>
      <c r="BX19" s="195">
        <v>20</v>
      </c>
      <c r="BY19" s="195">
        <v>20</v>
      </c>
      <c r="BZ19" s="195">
        <v>20</v>
      </c>
      <c r="CA19" s="195">
        <v>20</v>
      </c>
      <c r="CB19" s="195">
        <v>20</v>
      </c>
      <c r="CC19" s="195">
        <v>20</v>
      </c>
      <c r="CD19" s="195">
        <v>20</v>
      </c>
      <c r="CE19" s="195">
        <v>20</v>
      </c>
      <c r="CF19" s="195">
        <v>20</v>
      </c>
      <c r="CG19" s="195">
        <v>20</v>
      </c>
      <c r="CH19" s="195">
        <v>20</v>
      </c>
      <c r="CI19" s="195">
        <v>20</v>
      </c>
      <c r="CJ19" s="195">
        <v>20</v>
      </c>
      <c r="CK19" s="195">
        <v>20</v>
      </c>
      <c r="CL19" s="195">
        <v>20</v>
      </c>
      <c r="CM19" s="195">
        <v>20</v>
      </c>
      <c r="CN19" s="195">
        <v>20</v>
      </c>
      <c r="CO19" s="967">
        <v>20</v>
      </c>
      <c r="CP19" s="967">
        <v>20</v>
      </c>
    </row>
    <row r="20" spans="1:94" s="13" customFormat="1" ht="14">
      <c r="A20" s="973" t="s">
        <v>475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10</v>
      </c>
      <c r="AR20" s="195">
        <v>10</v>
      </c>
      <c r="AS20" s="195">
        <v>10</v>
      </c>
      <c r="AT20" s="195">
        <v>10</v>
      </c>
      <c r="AU20" s="195">
        <v>10</v>
      </c>
      <c r="AV20" s="195">
        <v>10</v>
      </c>
      <c r="AW20" s="195">
        <v>10</v>
      </c>
      <c r="AX20" s="195">
        <v>10</v>
      </c>
      <c r="AY20" s="195">
        <v>10</v>
      </c>
      <c r="AZ20" s="195">
        <v>10</v>
      </c>
      <c r="BA20" s="195">
        <v>10</v>
      </c>
      <c r="BB20" s="195">
        <v>10</v>
      </c>
      <c r="BC20" s="195">
        <v>5.5</v>
      </c>
      <c r="BD20" s="195">
        <v>5.5</v>
      </c>
      <c r="BE20" s="195">
        <v>5.5</v>
      </c>
      <c r="BF20" s="195">
        <v>5.5</v>
      </c>
      <c r="BG20" s="195">
        <v>5.5</v>
      </c>
      <c r="BH20" s="195">
        <v>5.5</v>
      </c>
      <c r="BI20" s="195">
        <v>5.5</v>
      </c>
      <c r="BJ20" s="195">
        <v>5.5</v>
      </c>
      <c r="BK20" s="195">
        <v>5.5</v>
      </c>
      <c r="BL20" s="195">
        <v>0</v>
      </c>
      <c r="BM20" s="195">
        <v>0</v>
      </c>
      <c r="BN20" s="195">
        <v>0</v>
      </c>
      <c r="BO20" s="195">
        <v>0</v>
      </c>
      <c r="BP20" s="195">
        <v>0</v>
      </c>
      <c r="BQ20" s="195">
        <v>0</v>
      </c>
      <c r="BR20" s="195">
        <v>0</v>
      </c>
      <c r="BS20" s="195">
        <v>0</v>
      </c>
      <c r="BT20" s="195">
        <v>0</v>
      </c>
      <c r="BU20" s="195">
        <v>0</v>
      </c>
      <c r="BV20" s="195">
        <v>0</v>
      </c>
      <c r="BW20" s="195">
        <v>0</v>
      </c>
      <c r="BX20" s="195">
        <v>0</v>
      </c>
      <c r="BY20" s="195">
        <v>0</v>
      </c>
      <c r="BZ20" s="195">
        <v>0</v>
      </c>
      <c r="CA20" s="195">
        <v>0</v>
      </c>
      <c r="CB20" s="195">
        <v>0</v>
      </c>
      <c r="CC20" s="195">
        <v>0</v>
      </c>
      <c r="CD20" s="195">
        <v>0</v>
      </c>
      <c r="CE20" s="195">
        <v>0</v>
      </c>
      <c r="CF20" s="195">
        <v>0</v>
      </c>
      <c r="CG20" s="195">
        <v>0</v>
      </c>
      <c r="CH20" s="195">
        <v>0</v>
      </c>
      <c r="CI20" s="195">
        <v>0</v>
      </c>
      <c r="CJ20" s="195">
        <v>0</v>
      </c>
      <c r="CK20" s="195">
        <v>0</v>
      </c>
      <c r="CL20" s="195">
        <v>0</v>
      </c>
      <c r="CM20" s="195">
        <v>0</v>
      </c>
      <c r="CN20" s="195">
        <v>0</v>
      </c>
      <c r="CO20" s="967">
        <v>0</v>
      </c>
      <c r="CP20" s="967">
        <v>0</v>
      </c>
    </row>
    <row r="21" spans="1:94" s="13" customFormat="1" ht="14">
      <c r="A21" s="973" t="s">
        <v>481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>
        <v>0</v>
      </c>
      <c r="AM21" s="195">
        <v>0</v>
      </c>
      <c r="AN21" s="195">
        <v>0</v>
      </c>
      <c r="AO21" s="195">
        <v>0</v>
      </c>
      <c r="AP21" s="195">
        <v>0</v>
      </c>
      <c r="AQ21" s="195">
        <v>65</v>
      </c>
      <c r="AR21" s="195">
        <v>65</v>
      </c>
      <c r="AS21" s="195">
        <v>65</v>
      </c>
      <c r="AT21" s="195">
        <v>65</v>
      </c>
      <c r="AU21" s="195">
        <v>65</v>
      </c>
      <c r="AV21" s="195">
        <v>65</v>
      </c>
      <c r="AW21" s="195">
        <v>65</v>
      </c>
      <c r="AX21" s="195">
        <v>65</v>
      </c>
      <c r="AY21" s="195">
        <v>65</v>
      </c>
      <c r="AZ21" s="195">
        <v>65</v>
      </c>
      <c r="BA21" s="195">
        <v>65</v>
      </c>
      <c r="BB21" s="195">
        <v>65</v>
      </c>
      <c r="BC21" s="195">
        <v>65</v>
      </c>
      <c r="BD21" s="195">
        <v>65</v>
      </c>
      <c r="BE21" s="195">
        <v>65</v>
      </c>
      <c r="BF21" s="195">
        <v>65</v>
      </c>
      <c r="BG21" s="195">
        <v>65</v>
      </c>
      <c r="BH21" s="195">
        <v>65</v>
      </c>
      <c r="BI21" s="195">
        <v>65</v>
      </c>
      <c r="BJ21" s="195">
        <v>65</v>
      </c>
      <c r="BK21" s="195">
        <v>65</v>
      </c>
      <c r="BL21" s="195">
        <v>65</v>
      </c>
      <c r="BM21" s="195">
        <v>65</v>
      </c>
      <c r="BN21" s="195">
        <v>65</v>
      </c>
      <c r="BO21" s="195">
        <v>65</v>
      </c>
      <c r="BP21" s="195">
        <v>65</v>
      </c>
      <c r="BQ21" s="195">
        <v>65</v>
      </c>
      <c r="BR21" s="195">
        <v>65</v>
      </c>
      <c r="BS21" s="195">
        <v>65</v>
      </c>
      <c r="BT21" s="195">
        <v>65</v>
      </c>
      <c r="BU21" s="195">
        <v>65</v>
      </c>
      <c r="BV21" s="195">
        <v>65</v>
      </c>
      <c r="BW21" s="195">
        <v>65</v>
      </c>
      <c r="BX21" s="195">
        <v>65</v>
      </c>
      <c r="BY21" s="195">
        <v>65</v>
      </c>
      <c r="BZ21" s="195">
        <v>65</v>
      </c>
      <c r="CA21" s="195">
        <v>65</v>
      </c>
      <c r="CB21" s="195">
        <v>65</v>
      </c>
      <c r="CC21" s="195">
        <v>65</v>
      </c>
      <c r="CD21" s="195">
        <v>65</v>
      </c>
      <c r="CE21" s="195">
        <v>65</v>
      </c>
      <c r="CF21" s="195">
        <v>65</v>
      </c>
      <c r="CG21" s="195">
        <v>65</v>
      </c>
      <c r="CH21" s="195">
        <v>65</v>
      </c>
      <c r="CI21" s="195">
        <v>65</v>
      </c>
      <c r="CJ21" s="195">
        <v>65</v>
      </c>
      <c r="CK21" s="195">
        <v>65</v>
      </c>
      <c r="CL21" s="195">
        <v>65</v>
      </c>
      <c r="CM21" s="195">
        <v>65</v>
      </c>
      <c r="CN21" s="195">
        <v>65</v>
      </c>
      <c r="CO21" s="967">
        <v>65</v>
      </c>
      <c r="CP21" s="967">
        <v>65</v>
      </c>
    </row>
    <row r="22" spans="1:94" s="13" customFormat="1" ht="14">
      <c r="A22" s="973" t="s">
        <v>478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>
        <v>0</v>
      </c>
      <c r="AM22" s="195">
        <v>0</v>
      </c>
      <c r="AN22" s="195">
        <v>0</v>
      </c>
      <c r="AO22" s="195">
        <v>0</v>
      </c>
      <c r="AP22" s="195">
        <v>0</v>
      </c>
      <c r="AQ22" s="195">
        <v>5</v>
      </c>
      <c r="AR22" s="195">
        <v>5</v>
      </c>
      <c r="AS22" s="195">
        <v>5</v>
      </c>
      <c r="AT22" s="195">
        <v>5</v>
      </c>
      <c r="AU22" s="195">
        <v>5</v>
      </c>
      <c r="AV22" s="195">
        <v>5</v>
      </c>
      <c r="AW22" s="195">
        <v>5</v>
      </c>
      <c r="AX22" s="195">
        <v>5</v>
      </c>
      <c r="AY22" s="195">
        <v>5</v>
      </c>
      <c r="AZ22" s="195">
        <v>5</v>
      </c>
      <c r="BA22" s="195">
        <v>5</v>
      </c>
      <c r="BB22" s="195">
        <v>5</v>
      </c>
      <c r="BC22" s="195">
        <v>5</v>
      </c>
      <c r="BD22" s="195">
        <v>5</v>
      </c>
      <c r="BE22" s="195">
        <v>5</v>
      </c>
      <c r="BF22" s="195">
        <v>5</v>
      </c>
      <c r="BG22" s="195">
        <v>5</v>
      </c>
      <c r="BH22" s="195">
        <v>5</v>
      </c>
      <c r="BI22" s="195">
        <v>5</v>
      </c>
      <c r="BJ22" s="195">
        <v>5</v>
      </c>
      <c r="BK22" s="195">
        <v>5</v>
      </c>
      <c r="BL22" s="195">
        <v>10.5</v>
      </c>
      <c r="BM22" s="195">
        <v>10.5</v>
      </c>
      <c r="BN22" s="195">
        <v>10.5</v>
      </c>
      <c r="BO22" s="195">
        <v>15</v>
      </c>
      <c r="BP22" s="195">
        <v>15</v>
      </c>
      <c r="BQ22" s="195">
        <v>15</v>
      </c>
      <c r="BR22" s="195">
        <v>10.5</v>
      </c>
      <c r="BS22" s="195">
        <v>15</v>
      </c>
      <c r="BT22" s="195">
        <v>15</v>
      </c>
      <c r="BU22" s="195">
        <v>15</v>
      </c>
      <c r="BV22" s="195">
        <v>15</v>
      </c>
      <c r="BW22" s="195">
        <v>15</v>
      </c>
      <c r="BX22" s="195">
        <v>15</v>
      </c>
      <c r="BY22" s="195">
        <v>15</v>
      </c>
      <c r="BZ22" s="195">
        <v>15</v>
      </c>
      <c r="CA22" s="195">
        <v>15</v>
      </c>
      <c r="CB22" s="195">
        <v>15</v>
      </c>
      <c r="CC22" s="195">
        <v>15</v>
      </c>
      <c r="CD22" s="195">
        <v>15</v>
      </c>
      <c r="CE22" s="195">
        <v>15</v>
      </c>
      <c r="CF22" s="195">
        <v>15</v>
      </c>
      <c r="CG22" s="195">
        <v>15</v>
      </c>
      <c r="CH22" s="195">
        <v>15</v>
      </c>
      <c r="CI22" s="195">
        <v>15</v>
      </c>
      <c r="CJ22" s="195">
        <v>15</v>
      </c>
      <c r="CK22" s="195">
        <v>15</v>
      </c>
      <c r="CL22" s="195">
        <v>15</v>
      </c>
      <c r="CM22" s="195">
        <v>15</v>
      </c>
      <c r="CN22" s="195">
        <v>15</v>
      </c>
      <c r="CO22" s="967">
        <v>15</v>
      </c>
      <c r="CP22" s="967">
        <v>15</v>
      </c>
    </row>
    <row r="23" spans="1:94" s="13" customFormat="1" ht="14">
      <c r="A23" s="972" t="s">
        <v>111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967"/>
      <c r="CP23" s="967"/>
    </row>
    <row r="24" spans="1:94" s="13" customFormat="1" ht="14">
      <c r="A24" s="971" t="s">
        <v>483</v>
      </c>
      <c r="B24" s="195">
        <v>10</v>
      </c>
      <c r="C24" s="195">
        <v>10</v>
      </c>
      <c r="D24" s="195">
        <v>10</v>
      </c>
      <c r="E24" s="195">
        <v>15</v>
      </c>
      <c r="F24" s="195">
        <v>15</v>
      </c>
      <c r="G24" s="195">
        <v>15</v>
      </c>
      <c r="H24" s="195">
        <v>15</v>
      </c>
      <c r="I24" s="195">
        <v>15</v>
      </c>
      <c r="J24" s="195">
        <v>15</v>
      </c>
      <c r="K24" s="195">
        <v>15</v>
      </c>
      <c r="L24" s="195">
        <v>15</v>
      </c>
      <c r="M24" s="195">
        <v>15</v>
      </c>
      <c r="N24" s="195">
        <v>15</v>
      </c>
      <c r="O24" s="195">
        <v>15</v>
      </c>
      <c r="P24" s="195">
        <v>15</v>
      </c>
      <c r="Q24" s="195">
        <v>15</v>
      </c>
      <c r="R24" s="195">
        <v>15</v>
      </c>
      <c r="S24" s="195">
        <v>15</v>
      </c>
      <c r="T24" s="195">
        <v>15</v>
      </c>
      <c r="U24" s="195">
        <v>15</v>
      </c>
      <c r="V24" s="195">
        <v>15</v>
      </c>
      <c r="W24" s="195">
        <v>15</v>
      </c>
      <c r="X24" s="195">
        <v>15</v>
      </c>
      <c r="Y24" s="195">
        <v>15</v>
      </c>
      <c r="Z24" s="195">
        <v>15</v>
      </c>
      <c r="AA24" s="195">
        <v>15</v>
      </c>
      <c r="AB24" s="195">
        <v>15</v>
      </c>
      <c r="AC24" s="195">
        <v>15</v>
      </c>
      <c r="AD24" s="195">
        <v>15</v>
      </c>
      <c r="AE24" s="195">
        <v>15</v>
      </c>
      <c r="AF24" s="195">
        <v>15</v>
      </c>
      <c r="AG24" s="195">
        <v>13.5</v>
      </c>
      <c r="AH24" s="195">
        <v>13.5</v>
      </c>
      <c r="AI24" s="195">
        <v>15</v>
      </c>
      <c r="AJ24" s="195">
        <v>15</v>
      </c>
      <c r="AK24" s="195">
        <v>20</v>
      </c>
      <c r="AL24" s="195">
        <v>20</v>
      </c>
      <c r="AM24" s="195">
        <v>20</v>
      </c>
      <c r="AN24" s="195">
        <v>20</v>
      </c>
      <c r="AO24" s="195">
        <v>20</v>
      </c>
      <c r="AP24" s="195">
        <v>20</v>
      </c>
      <c r="AQ24" s="195">
        <v>20</v>
      </c>
      <c r="AR24" s="195">
        <v>20</v>
      </c>
      <c r="AS24" s="195">
        <v>20</v>
      </c>
      <c r="AT24" s="195">
        <v>20</v>
      </c>
      <c r="AU24" s="195">
        <v>20</v>
      </c>
      <c r="AV24" s="195">
        <v>20</v>
      </c>
      <c r="AW24" s="195">
        <v>20</v>
      </c>
      <c r="AX24" s="195">
        <v>20</v>
      </c>
      <c r="AY24" s="195">
        <v>20</v>
      </c>
      <c r="AZ24" s="195">
        <v>20</v>
      </c>
      <c r="BA24" s="195">
        <v>20</v>
      </c>
      <c r="BB24" s="195">
        <v>20</v>
      </c>
      <c r="BC24" s="195">
        <v>20</v>
      </c>
      <c r="BD24" s="195">
        <v>25</v>
      </c>
      <c r="BE24" s="195">
        <v>25</v>
      </c>
      <c r="BF24" s="195">
        <v>25</v>
      </c>
      <c r="BG24" s="195">
        <v>25</v>
      </c>
      <c r="BH24" s="195">
        <v>25</v>
      </c>
      <c r="BI24" s="195">
        <v>25</v>
      </c>
      <c r="BJ24" s="195">
        <v>25</v>
      </c>
      <c r="BK24" s="195">
        <v>36</v>
      </c>
      <c r="BL24" s="195">
        <v>36</v>
      </c>
      <c r="BM24" s="195">
        <v>36</v>
      </c>
      <c r="BN24" s="195">
        <v>34</v>
      </c>
      <c r="BO24" s="195">
        <v>34</v>
      </c>
      <c r="BP24" s="195">
        <v>34</v>
      </c>
      <c r="BQ24" s="195">
        <v>33</v>
      </c>
      <c r="BR24" s="195">
        <v>33</v>
      </c>
      <c r="BS24" s="195">
        <v>33</v>
      </c>
      <c r="BT24" s="195">
        <v>31</v>
      </c>
      <c r="BU24" s="195">
        <v>31</v>
      </c>
      <c r="BV24" s="195">
        <v>17</v>
      </c>
      <c r="BW24" s="195">
        <v>17</v>
      </c>
      <c r="BX24" s="195">
        <v>17</v>
      </c>
      <c r="BY24" s="195">
        <v>17</v>
      </c>
      <c r="BZ24" s="195">
        <v>17</v>
      </c>
      <c r="CA24" s="195">
        <v>17</v>
      </c>
      <c r="CB24" s="195">
        <v>17</v>
      </c>
      <c r="CC24" s="195">
        <v>20</v>
      </c>
      <c r="CD24" s="195">
        <v>20</v>
      </c>
      <c r="CE24" s="195">
        <v>20</v>
      </c>
      <c r="CF24" s="195">
        <v>20</v>
      </c>
      <c r="CG24" s="195">
        <v>20</v>
      </c>
      <c r="CH24" s="195">
        <v>20</v>
      </c>
      <c r="CI24" s="195">
        <v>20</v>
      </c>
      <c r="CJ24" s="195">
        <v>20</v>
      </c>
      <c r="CK24" s="195">
        <v>20</v>
      </c>
      <c r="CL24" s="195">
        <v>20</v>
      </c>
      <c r="CM24" s="195">
        <v>20</v>
      </c>
      <c r="CN24" s="195">
        <v>20</v>
      </c>
      <c r="CO24" s="967">
        <v>20</v>
      </c>
      <c r="CP24" s="967">
        <v>20</v>
      </c>
    </row>
    <row r="25" spans="1:94" s="13" customFormat="1" ht="14">
      <c r="A25" s="971" t="s">
        <v>475</v>
      </c>
      <c r="B25" s="195">
        <v>0</v>
      </c>
      <c r="C25" s="195">
        <v>0</v>
      </c>
      <c r="D25" s="195">
        <v>0</v>
      </c>
      <c r="E25" s="195">
        <v>8</v>
      </c>
      <c r="F25" s="195">
        <v>8</v>
      </c>
      <c r="G25" s="195">
        <v>8</v>
      </c>
      <c r="H25" s="195">
        <v>8</v>
      </c>
      <c r="I25" s="195">
        <v>8</v>
      </c>
      <c r="J25" s="195">
        <v>8</v>
      </c>
      <c r="K25" s="195">
        <v>8</v>
      </c>
      <c r="L25" s="195">
        <v>8</v>
      </c>
      <c r="M25" s="195">
        <v>8</v>
      </c>
      <c r="N25" s="195">
        <v>8</v>
      </c>
      <c r="O25" s="195">
        <v>8</v>
      </c>
      <c r="P25" s="195">
        <v>8</v>
      </c>
      <c r="Q25" s="195">
        <v>8</v>
      </c>
      <c r="R25" s="195">
        <v>8</v>
      </c>
      <c r="S25" s="195">
        <v>8</v>
      </c>
      <c r="T25" s="195">
        <v>8</v>
      </c>
      <c r="U25" s="195">
        <v>8</v>
      </c>
      <c r="V25" s="195">
        <v>8</v>
      </c>
      <c r="W25" s="195">
        <v>8</v>
      </c>
      <c r="X25" s="195">
        <v>8</v>
      </c>
      <c r="Y25" s="195">
        <v>8</v>
      </c>
      <c r="Z25" s="195">
        <v>8</v>
      </c>
      <c r="AA25" s="195">
        <v>8</v>
      </c>
      <c r="AB25" s="195">
        <v>8</v>
      </c>
      <c r="AC25" s="195">
        <v>5</v>
      </c>
      <c r="AD25" s="195">
        <v>5</v>
      </c>
      <c r="AE25" s="195">
        <v>4</v>
      </c>
      <c r="AF25" s="195">
        <v>4</v>
      </c>
      <c r="AG25" s="195">
        <v>4</v>
      </c>
      <c r="AH25" s="195">
        <v>8</v>
      </c>
      <c r="AI25" s="195">
        <v>8</v>
      </c>
      <c r="AJ25" s="195">
        <v>8</v>
      </c>
      <c r="AK25" s="195">
        <v>12</v>
      </c>
      <c r="AL25" s="195">
        <v>12</v>
      </c>
      <c r="AM25" s="195">
        <v>12</v>
      </c>
      <c r="AN25" s="195">
        <v>12</v>
      </c>
      <c r="AO25" s="195">
        <v>12</v>
      </c>
      <c r="AP25" s="195">
        <v>12</v>
      </c>
      <c r="AQ25" s="195">
        <v>12</v>
      </c>
      <c r="AR25" s="195">
        <v>12</v>
      </c>
      <c r="AS25" s="195">
        <v>11</v>
      </c>
      <c r="AT25" s="195">
        <v>11</v>
      </c>
      <c r="AU25" s="195">
        <v>11</v>
      </c>
      <c r="AV25" s="195">
        <v>11</v>
      </c>
      <c r="AW25" s="195">
        <v>11</v>
      </c>
      <c r="AX25" s="195">
        <v>11</v>
      </c>
      <c r="AY25" s="195">
        <v>11</v>
      </c>
      <c r="AZ25" s="195">
        <v>11</v>
      </c>
      <c r="BA25" s="195">
        <v>11</v>
      </c>
      <c r="BB25" s="195">
        <v>11</v>
      </c>
      <c r="BC25" s="195">
        <v>11</v>
      </c>
      <c r="BD25" s="195">
        <v>11</v>
      </c>
      <c r="BE25" s="195">
        <v>11</v>
      </c>
      <c r="BF25" s="195">
        <v>11</v>
      </c>
      <c r="BG25" s="195">
        <v>11</v>
      </c>
      <c r="BH25" s="195">
        <v>11</v>
      </c>
      <c r="BI25" s="195">
        <v>11</v>
      </c>
      <c r="BJ25" s="195">
        <v>11</v>
      </c>
      <c r="BK25" s="195">
        <v>0</v>
      </c>
      <c r="BL25" s="195">
        <v>0</v>
      </c>
      <c r="BM25" s="195">
        <v>0</v>
      </c>
      <c r="BN25" s="195">
        <v>0</v>
      </c>
      <c r="BO25" s="195">
        <v>0</v>
      </c>
      <c r="BP25" s="195">
        <v>0</v>
      </c>
      <c r="BQ25" s="195">
        <v>0</v>
      </c>
      <c r="BR25" s="195">
        <v>0</v>
      </c>
      <c r="BS25" s="195">
        <v>0</v>
      </c>
      <c r="BT25" s="195">
        <v>0</v>
      </c>
      <c r="BU25" s="195">
        <v>0</v>
      </c>
      <c r="BV25" s="195">
        <v>0</v>
      </c>
      <c r="BW25" s="195">
        <v>0</v>
      </c>
      <c r="BX25" s="195">
        <v>0</v>
      </c>
      <c r="BY25" s="195">
        <v>0</v>
      </c>
      <c r="BZ25" s="195">
        <v>0</v>
      </c>
      <c r="CA25" s="195">
        <v>0</v>
      </c>
      <c r="CB25" s="195">
        <v>0</v>
      </c>
      <c r="CC25" s="195">
        <v>0</v>
      </c>
      <c r="CD25" s="195">
        <v>0</v>
      </c>
      <c r="CE25" s="195">
        <v>0</v>
      </c>
      <c r="CF25" s="195">
        <v>0</v>
      </c>
      <c r="CG25" s="195">
        <v>0</v>
      </c>
      <c r="CH25" s="195">
        <v>0</v>
      </c>
      <c r="CI25" s="195">
        <v>0</v>
      </c>
      <c r="CJ25" s="195">
        <v>0</v>
      </c>
      <c r="CK25" s="195">
        <v>0</v>
      </c>
      <c r="CL25" s="195">
        <v>0</v>
      </c>
      <c r="CM25" s="195">
        <v>0</v>
      </c>
      <c r="CN25" s="195">
        <v>0</v>
      </c>
      <c r="CO25" s="967">
        <v>0</v>
      </c>
      <c r="CP25" s="967">
        <v>0</v>
      </c>
    </row>
    <row r="26" spans="1:94" s="13" customFormat="1" ht="14">
      <c r="A26" s="971" t="s">
        <v>478</v>
      </c>
      <c r="B26" s="195">
        <v>90</v>
      </c>
      <c r="C26" s="195">
        <v>90</v>
      </c>
      <c r="D26" s="195">
        <v>90</v>
      </c>
      <c r="E26" s="195">
        <v>77</v>
      </c>
      <c r="F26" s="195">
        <v>77</v>
      </c>
      <c r="G26" s="195">
        <v>77</v>
      </c>
      <c r="H26" s="195">
        <v>77</v>
      </c>
      <c r="I26" s="195">
        <v>77</v>
      </c>
      <c r="J26" s="195">
        <v>77</v>
      </c>
      <c r="K26" s="195">
        <v>77</v>
      </c>
      <c r="L26" s="195">
        <v>77</v>
      </c>
      <c r="M26" s="195">
        <v>77</v>
      </c>
      <c r="N26" s="195">
        <v>77</v>
      </c>
      <c r="O26" s="195">
        <v>77</v>
      </c>
      <c r="P26" s="195">
        <v>77</v>
      </c>
      <c r="Q26" s="195">
        <v>77</v>
      </c>
      <c r="R26" s="195">
        <v>77</v>
      </c>
      <c r="S26" s="195">
        <v>77</v>
      </c>
      <c r="T26" s="195">
        <v>77</v>
      </c>
      <c r="U26" s="195">
        <v>77</v>
      </c>
      <c r="V26" s="195">
        <v>77</v>
      </c>
      <c r="W26" s="195">
        <v>77</v>
      </c>
      <c r="X26" s="195">
        <v>77</v>
      </c>
      <c r="Y26" s="195">
        <v>77</v>
      </c>
      <c r="Z26" s="195">
        <v>77</v>
      </c>
      <c r="AA26" s="195">
        <v>77</v>
      </c>
      <c r="AB26" s="195">
        <v>77</v>
      </c>
      <c r="AC26" s="195">
        <v>80</v>
      </c>
      <c r="AD26" s="195">
        <v>80</v>
      </c>
      <c r="AE26" s="195">
        <v>81</v>
      </c>
      <c r="AF26" s="195">
        <v>81</v>
      </c>
      <c r="AG26" s="195">
        <v>82.5</v>
      </c>
      <c r="AH26" s="195">
        <v>78.5</v>
      </c>
      <c r="AI26" s="195">
        <v>77</v>
      </c>
      <c r="AJ26" s="195">
        <v>77</v>
      </c>
      <c r="AK26" s="195">
        <v>68</v>
      </c>
      <c r="AL26" s="195">
        <v>68</v>
      </c>
      <c r="AM26" s="195">
        <v>68</v>
      </c>
      <c r="AN26" s="195">
        <v>68</v>
      </c>
      <c r="AO26" s="195">
        <v>68</v>
      </c>
      <c r="AP26" s="195">
        <v>68</v>
      </c>
      <c r="AQ26" s="195">
        <v>68</v>
      </c>
      <c r="AR26" s="195">
        <v>68</v>
      </c>
      <c r="AS26" s="195">
        <v>69</v>
      </c>
      <c r="AT26" s="195">
        <v>69</v>
      </c>
      <c r="AU26" s="195">
        <v>69</v>
      </c>
      <c r="AV26" s="195">
        <v>69</v>
      </c>
      <c r="AW26" s="195">
        <v>69</v>
      </c>
      <c r="AX26" s="195">
        <v>69</v>
      </c>
      <c r="AY26" s="195">
        <v>69</v>
      </c>
      <c r="AZ26" s="195">
        <v>69</v>
      </c>
      <c r="BA26" s="195">
        <v>69</v>
      </c>
      <c r="BB26" s="195">
        <v>69</v>
      </c>
      <c r="BC26" s="195">
        <v>69</v>
      </c>
      <c r="BD26" s="195">
        <v>64</v>
      </c>
      <c r="BE26" s="195">
        <v>64</v>
      </c>
      <c r="BF26" s="195">
        <v>64</v>
      </c>
      <c r="BG26" s="195">
        <v>64</v>
      </c>
      <c r="BH26" s="195">
        <v>64</v>
      </c>
      <c r="BI26" s="195">
        <v>64</v>
      </c>
      <c r="BJ26" s="195">
        <v>64</v>
      </c>
      <c r="BK26" s="195">
        <v>64</v>
      </c>
      <c r="BL26" s="195">
        <v>64</v>
      </c>
      <c r="BM26" s="195">
        <v>64</v>
      </c>
      <c r="BN26" s="195">
        <v>66</v>
      </c>
      <c r="BO26" s="195">
        <v>66</v>
      </c>
      <c r="BP26" s="195">
        <v>66</v>
      </c>
      <c r="BQ26" s="195">
        <v>67</v>
      </c>
      <c r="BR26" s="195">
        <v>67</v>
      </c>
      <c r="BS26" s="195">
        <v>67</v>
      </c>
      <c r="BT26" s="195">
        <v>69</v>
      </c>
      <c r="BU26" s="195">
        <v>69</v>
      </c>
      <c r="BV26" s="195">
        <v>83</v>
      </c>
      <c r="BW26" s="195">
        <v>83</v>
      </c>
      <c r="BX26" s="195">
        <v>83</v>
      </c>
      <c r="BY26" s="195">
        <v>83</v>
      </c>
      <c r="BZ26" s="195">
        <v>83</v>
      </c>
      <c r="CA26" s="195">
        <v>83</v>
      </c>
      <c r="CB26" s="195">
        <v>83</v>
      </c>
      <c r="CC26" s="195">
        <v>80</v>
      </c>
      <c r="CD26" s="195">
        <v>80</v>
      </c>
      <c r="CE26" s="195">
        <v>80</v>
      </c>
      <c r="CF26" s="195">
        <v>80</v>
      </c>
      <c r="CG26" s="195">
        <v>80</v>
      </c>
      <c r="CH26" s="195">
        <v>80</v>
      </c>
      <c r="CI26" s="195">
        <v>80</v>
      </c>
      <c r="CJ26" s="195">
        <v>80</v>
      </c>
      <c r="CK26" s="195">
        <v>80</v>
      </c>
      <c r="CL26" s="195">
        <v>80</v>
      </c>
      <c r="CM26" s="195">
        <v>80</v>
      </c>
      <c r="CN26" s="195">
        <v>80</v>
      </c>
      <c r="CO26" s="967">
        <v>80</v>
      </c>
      <c r="CP26" s="967">
        <v>80</v>
      </c>
    </row>
    <row r="27" spans="1:94" s="13" customFormat="1" ht="14">
      <c r="A27" s="972" t="s">
        <v>222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967"/>
      <c r="CP27" s="967"/>
    </row>
    <row r="28" spans="1:94" s="13" customFormat="1" ht="14">
      <c r="A28" s="971" t="s">
        <v>474</v>
      </c>
      <c r="B28" s="195">
        <v>60</v>
      </c>
      <c r="C28" s="195">
        <v>60</v>
      </c>
      <c r="D28" s="195">
        <v>60</v>
      </c>
      <c r="E28" s="195">
        <v>60</v>
      </c>
      <c r="F28" s="195">
        <v>60</v>
      </c>
      <c r="G28" s="195">
        <v>60</v>
      </c>
      <c r="H28" s="195">
        <v>60</v>
      </c>
      <c r="I28" s="195">
        <v>60</v>
      </c>
      <c r="J28" s="195">
        <v>15</v>
      </c>
      <c r="K28" s="195">
        <v>0</v>
      </c>
      <c r="L28" s="195">
        <v>0</v>
      </c>
      <c r="M28" s="195">
        <v>0</v>
      </c>
      <c r="N28" s="195">
        <v>0</v>
      </c>
      <c r="O28" s="195">
        <v>0</v>
      </c>
      <c r="P28" s="195">
        <v>0</v>
      </c>
      <c r="Q28" s="195">
        <v>0</v>
      </c>
      <c r="R28" s="195">
        <v>0</v>
      </c>
      <c r="S28" s="195">
        <v>0</v>
      </c>
      <c r="T28" s="195">
        <v>0</v>
      </c>
      <c r="U28" s="195">
        <v>0</v>
      </c>
      <c r="V28" s="195">
        <v>0</v>
      </c>
      <c r="W28" s="195">
        <v>0</v>
      </c>
      <c r="X28" s="195">
        <v>0</v>
      </c>
      <c r="Y28" s="195">
        <v>0</v>
      </c>
      <c r="Z28" s="195">
        <v>0</v>
      </c>
      <c r="AA28" s="195">
        <v>0</v>
      </c>
      <c r="AB28" s="195">
        <v>0</v>
      </c>
      <c r="AC28" s="195">
        <v>0</v>
      </c>
      <c r="AD28" s="195">
        <v>0</v>
      </c>
      <c r="AE28" s="195">
        <v>0</v>
      </c>
      <c r="AF28" s="195">
        <v>0</v>
      </c>
      <c r="AG28" s="195">
        <v>0</v>
      </c>
      <c r="AH28" s="195">
        <v>0</v>
      </c>
      <c r="AI28" s="195">
        <v>0</v>
      </c>
      <c r="AJ28" s="195">
        <v>0</v>
      </c>
      <c r="AK28" s="195">
        <v>0</v>
      </c>
      <c r="AL28" s="195">
        <v>0</v>
      </c>
      <c r="AM28" s="195">
        <v>0</v>
      </c>
      <c r="AN28" s="195">
        <v>0</v>
      </c>
      <c r="AO28" s="195">
        <v>0</v>
      </c>
      <c r="AP28" s="195">
        <v>0</v>
      </c>
      <c r="AQ28" s="195">
        <v>0</v>
      </c>
      <c r="AR28" s="195">
        <v>0</v>
      </c>
      <c r="AS28" s="195">
        <v>0</v>
      </c>
      <c r="AT28" s="195">
        <v>0</v>
      </c>
      <c r="AU28" s="195">
        <v>0</v>
      </c>
      <c r="AV28" s="195">
        <v>0</v>
      </c>
      <c r="AW28" s="195">
        <v>0</v>
      </c>
      <c r="AX28" s="195">
        <v>0</v>
      </c>
      <c r="AY28" s="195">
        <v>0</v>
      </c>
      <c r="AZ28" s="195">
        <v>0</v>
      </c>
      <c r="BA28" s="195">
        <v>0</v>
      </c>
      <c r="BB28" s="195">
        <v>0</v>
      </c>
      <c r="BC28" s="195">
        <v>0</v>
      </c>
      <c r="BD28" s="195">
        <v>0</v>
      </c>
      <c r="BE28" s="195">
        <v>0</v>
      </c>
      <c r="BF28" s="195">
        <v>0</v>
      </c>
      <c r="BG28" s="195">
        <v>0</v>
      </c>
      <c r="BH28" s="195">
        <v>0</v>
      </c>
      <c r="BI28" s="195">
        <v>0</v>
      </c>
      <c r="BJ28" s="195">
        <v>0</v>
      </c>
      <c r="BK28" s="195">
        <v>0</v>
      </c>
      <c r="BL28" s="195">
        <v>0</v>
      </c>
      <c r="BM28" s="195">
        <v>0</v>
      </c>
      <c r="BN28" s="195">
        <v>0</v>
      </c>
      <c r="BO28" s="195">
        <v>0</v>
      </c>
      <c r="BP28" s="195">
        <v>0</v>
      </c>
      <c r="BQ28" s="195">
        <v>0</v>
      </c>
      <c r="BR28" s="195">
        <v>0</v>
      </c>
      <c r="BS28" s="195">
        <v>0</v>
      </c>
      <c r="BT28" s="195">
        <v>0</v>
      </c>
      <c r="BU28" s="195">
        <v>0</v>
      </c>
      <c r="BV28" s="195">
        <v>0</v>
      </c>
      <c r="BW28" s="195">
        <v>0</v>
      </c>
      <c r="BX28" s="195">
        <v>0</v>
      </c>
      <c r="BY28" s="195">
        <v>0</v>
      </c>
      <c r="BZ28" s="195">
        <v>0</v>
      </c>
      <c r="CA28" s="195">
        <v>0</v>
      </c>
      <c r="CB28" s="195">
        <v>0</v>
      </c>
      <c r="CC28" s="195">
        <v>0</v>
      </c>
      <c r="CD28" s="195">
        <v>0</v>
      </c>
      <c r="CE28" s="195">
        <v>0</v>
      </c>
      <c r="CF28" s="195">
        <v>0</v>
      </c>
      <c r="CG28" s="195">
        <v>0</v>
      </c>
      <c r="CH28" s="195">
        <v>0</v>
      </c>
      <c r="CI28" s="195">
        <v>0</v>
      </c>
      <c r="CJ28" s="195">
        <v>0</v>
      </c>
      <c r="CK28" s="195">
        <v>0</v>
      </c>
      <c r="CL28" s="195">
        <v>0</v>
      </c>
      <c r="CM28" s="195">
        <v>0</v>
      </c>
      <c r="CN28" s="195">
        <v>0</v>
      </c>
      <c r="CO28" s="967">
        <v>0</v>
      </c>
      <c r="CP28" s="967">
        <v>0</v>
      </c>
    </row>
    <row r="29" spans="1:94" s="107" customFormat="1" ht="14.5" thickBot="1">
      <c r="A29" s="974" t="s">
        <v>478</v>
      </c>
      <c r="B29" s="477">
        <v>40</v>
      </c>
      <c r="C29" s="477">
        <v>40</v>
      </c>
      <c r="D29" s="477">
        <v>40</v>
      </c>
      <c r="E29" s="477">
        <v>40</v>
      </c>
      <c r="F29" s="477">
        <v>40</v>
      </c>
      <c r="G29" s="477">
        <v>40</v>
      </c>
      <c r="H29" s="477">
        <v>40</v>
      </c>
      <c r="I29" s="477">
        <v>40</v>
      </c>
      <c r="J29" s="477">
        <v>85</v>
      </c>
      <c r="K29" s="477">
        <v>100</v>
      </c>
      <c r="L29" s="477">
        <v>100</v>
      </c>
      <c r="M29" s="477">
        <v>100</v>
      </c>
      <c r="N29" s="477">
        <v>100</v>
      </c>
      <c r="O29" s="477">
        <v>100</v>
      </c>
      <c r="P29" s="477">
        <v>100</v>
      </c>
      <c r="Q29" s="477">
        <v>100</v>
      </c>
      <c r="R29" s="477">
        <v>100</v>
      </c>
      <c r="S29" s="477">
        <v>100</v>
      </c>
      <c r="T29" s="477">
        <v>100</v>
      </c>
      <c r="U29" s="477">
        <v>100</v>
      </c>
      <c r="V29" s="477">
        <v>100</v>
      </c>
      <c r="W29" s="477">
        <v>100</v>
      </c>
      <c r="X29" s="477">
        <v>100</v>
      </c>
      <c r="Y29" s="477">
        <v>100</v>
      </c>
      <c r="Z29" s="477">
        <v>100</v>
      </c>
      <c r="AA29" s="477">
        <v>100</v>
      </c>
      <c r="AB29" s="477">
        <v>100</v>
      </c>
      <c r="AC29" s="477">
        <v>100</v>
      </c>
      <c r="AD29" s="477">
        <v>100</v>
      </c>
      <c r="AE29" s="477">
        <v>100</v>
      </c>
      <c r="AF29" s="477">
        <v>100</v>
      </c>
      <c r="AG29" s="477">
        <v>100</v>
      </c>
      <c r="AH29" s="477">
        <v>100</v>
      </c>
      <c r="AI29" s="477">
        <v>100</v>
      </c>
      <c r="AJ29" s="477">
        <v>100</v>
      </c>
      <c r="AK29" s="477">
        <v>100</v>
      </c>
      <c r="AL29" s="477">
        <v>100</v>
      </c>
      <c r="AM29" s="477">
        <v>100</v>
      </c>
      <c r="AN29" s="477">
        <v>100</v>
      </c>
      <c r="AO29" s="477">
        <v>100</v>
      </c>
      <c r="AP29" s="477">
        <v>100</v>
      </c>
      <c r="AQ29" s="477">
        <v>100</v>
      </c>
      <c r="AR29" s="477">
        <v>100</v>
      </c>
      <c r="AS29" s="477">
        <v>100</v>
      </c>
      <c r="AT29" s="477">
        <v>100</v>
      </c>
      <c r="AU29" s="477">
        <v>100</v>
      </c>
      <c r="AV29" s="477">
        <v>100</v>
      </c>
      <c r="AW29" s="477">
        <v>100</v>
      </c>
      <c r="AX29" s="477">
        <v>100</v>
      </c>
      <c r="AY29" s="477">
        <v>100</v>
      </c>
      <c r="AZ29" s="477">
        <v>0</v>
      </c>
      <c r="BA29" s="477">
        <v>0</v>
      </c>
      <c r="BB29" s="477">
        <v>0</v>
      </c>
      <c r="BC29" s="477">
        <v>0</v>
      </c>
      <c r="BD29" s="477">
        <v>0</v>
      </c>
      <c r="BE29" s="477">
        <v>0</v>
      </c>
      <c r="BF29" s="477">
        <v>0</v>
      </c>
      <c r="BG29" s="477">
        <v>0</v>
      </c>
      <c r="BH29" s="477">
        <v>0</v>
      </c>
      <c r="BI29" s="477">
        <v>0</v>
      </c>
      <c r="BJ29" s="477">
        <v>0</v>
      </c>
      <c r="BK29" s="477">
        <v>0</v>
      </c>
      <c r="BL29" s="477">
        <v>0</v>
      </c>
      <c r="BM29" s="477">
        <v>0</v>
      </c>
      <c r="BN29" s="477">
        <v>0</v>
      </c>
      <c r="BO29" s="477">
        <v>0</v>
      </c>
      <c r="BP29" s="477">
        <v>0</v>
      </c>
      <c r="BQ29" s="477">
        <v>0</v>
      </c>
      <c r="BR29" s="477">
        <v>0</v>
      </c>
      <c r="BS29" s="477">
        <v>0</v>
      </c>
      <c r="BT29" s="477">
        <v>0</v>
      </c>
      <c r="BU29" s="477">
        <v>0</v>
      </c>
      <c r="BV29" s="477">
        <v>0</v>
      </c>
      <c r="BW29" s="477">
        <v>0</v>
      </c>
      <c r="BX29" s="477">
        <v>0</v>
      </c>
      <c r="BY29" s="477">
        <v>100</v>
      </c>
      <c r="BZ29" s="477">
        <v>100</v>
      </c>
      <c r="CA29" s="477">
        <v>100</v>
      </c>
      <c r="CB29" s="477">
        <v>100</v>
      </c>
      <c r="CC29" s="477">
        <v>100</v>
      </c>
      <c r="CD29" s="477">
        <v>100</v>
      </c>
      <c r="CE29" s="477">
        <v>100</v>
      </c>
      <c r="CF29" s="477">
        <v>100</v>
      </c>
      <c r="CG29" s="477">
        <v>100</v>
      </c>
      <c r="CH29" s="477">
        <v>100</v>
      </c>
      <c r="CI29" s="477">
        <v>100</v>
      </c>
      <c r="CJ29" s="477">
        <v>100</v>
      </c>
      <c r="CK29" s="477">
        <v>100</v>
      </c>
      <c r="CL29" s="477">
        <v>100</v>
      </c>
      <c r="CM29" s="477">
        <v>100</v>
      </c>
      <c r="CN29" s="477">
        <v>100</v>
      </c>
      <c r="CO29" s="968">
        <v>100</v>
      </c>
      <c r="CP29" s="968">
        <v>100</v>
      </c>
    </row>
    <row r="30" spans="1:94" s="107" customFormat="1" ht="14">
      <c r="A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</row>
    <row r="31" spans="1:94" s="13" customFormat="1" ht="14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</row>
    <row r="32" spans="1:94" s="13" customFormat="1" ht="14"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</row>
    <row r="33" spans="3:81" s="13" customFormat="1" ht="14"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</row>
    <row r="34" spans="3:81" s="13" customFormat="1" ht="14"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</row>
  </sheetData>
  <hyperlinks>
    <hyperlink ref="A4" location="Índice!A1" display="Índice!A1" xr:uid="{51BEF9EE-F727-4B30-87CD-284DFAA3CC18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A5704-ED85-4FD7-880F-41F6D20AF8EE}">
  <sheetPr codeName="Planilha9">
    <tabColor theme="0"/>
  </sheetPr>
  <dimension ref="A1:AT30"/>
  <sheetViews>
    <sheetView showGridLines="0" showRowColHeaders="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5" customFormat="1" ht="53.25" customHeight="1">
      <c r="A2" s="154" t="s">
        <v>1235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6" s="6" customFormat="1" ht="16.5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153"/>
      <c r="AT3" s="153"/>
    </row>
    <row r="4" spans="1:46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78" customFormat="1" ht="14">
      <c r="A6" s="995" t="s">
        <v>14</v>
      </c>
      <c r="B6" s="284">
        <v>149265.08114888886</v>
      </c>
      <c r="C6" s="284">
        <v>155619.58115156292</v>
      </c>
      <c r="D6" s="284">
        <v>156819.26775205144</v>
      </c>
      <c r="E6" s="284">
        <v>163640.25738706</v>
      </c>
      <c r="F6" s="284">
        <v>162519.04599029</v>
      </c>
      <c r="G6" s="284">
        <v>167251.13526385528</v>
      </c>
      <c r="H6" s="284">
        <v>170919.02614007177</v>
      </c>
      <c r="I6" s="284">
        <v>173865.62329263578</v>
      </c>
      <c r="J6" s="284">
        <v>178422.01974451132</v>
      </c>
      <c r="K6" s="284">
        <v>183553.08145572699</v>
      </c>
      <c r="L6" s="284">
        <v>178848.41213756221</v>
      </c>
      <c r="M6" s="284">
        <v>179111.1024270677</v>
      </c>
      <c r="N6" s="284">
        <v>179430.63603033999</v>
      </c>
      <c r="O6" s="284">
        <v>187664.55680761739</v>
      </c>
      <c r="P6" s="284">
        <v>180327.05465231618</v>
      </c>
      <c r="Q6" s="284">
        <v>181380.86460517853</v>
      </c>
      <c r="R6" s="284">
        <v>184054.98369131162</v>
      </c>
      <c r="S6" s="284">
        <v>187940.56294665521</v>
      </c>
      <c r="T6" s="284">
        <v>187434.26679177975</v>
      </c>
      <c r="U6" s="284">
        <v>187192.59006447197</v>
      </c>
      <c r="V6" s="284">
        <v>184738.89748935998</v>
      </c>
      <c r="W6" s="284">
        <v>181205.50353657998</v>
      </c>
      <c r="X6" s="284">
        <v>178693.63734460998</v>
      </c>
      <c r="Y6" s="284">
        <v>179423.11211366</v>
      </c>
      <c r="Z6" s="284">
        <v>181888.18120157998</v>
      </c>
      <c r="AA6" s="284">
        <v>182393.29379782997</v>
      </c>
      <c r="AB6" s="284">
        <v>185166.48755311</v>
      </c>
      <c r="AC6" s="284">
        <v>186208.39</v>
      </c>
      <c r="AD6" s="284">
        <v>192185.34</v>
      </c>
      <c r="AE6" s="284">
        <v>198106.14</v>
      </c>
      <c r="AF6" s="284">
        <v>214036.14</v>
      </c>
      <c r="AG6" s="284">
        <v>232429.06</v>
      </c>
      <c r="AH6" s="284">
        <v>238510.59</v>
      </c>
      <c r="AI6" s="284">
        <v>240862.01</v>
      </c>
      <c r="AJ6" s="284">
        <v>264430.7</v>
      </c>
      <c r="AK6" s="284">
        <v>286047.07</v>
      </c>
      <c r="AL6" s="284">
        <v>297147.74</v>
      </c>
      <c r="AM6" s="284">
        <v>291928.5</v>
      </c>
      <c r="AN6" s="284">
        <v>309419.43</v>
      </c>
      <c r="AO6" s="284">
        <v>320262.37</v>
      </c>
      <c r="AP6" s="284">
        <v>334880.74</v>
      </c>
      <c r="AQ6" s="284">
        <v>335448.48</v>
      </c>
      <c r="AR6" s="284">
        <v>347109.27</v>
      </c>
      <c r="AS6" s="912">
        <v>357513.34</v>
      </c>
      <c r="AT6" s="912">
        <v>365516.48</v>
      </c>
    </row>
    <row r="7" spans="1:46" s="8" customFormat="1" ht="14">
      <c r="A7" s="876" t="s">
        <v>861</v>
      </c>
      <c r="B7" s="281">
        <v>3590.0055885401557</v>
      </c>
      <c r="C7" s="281">
        <v>3446.230102100285</v>
      </c>
      <c r="D7" s="281">
        <v>3498.2246689302792</v>
      </c>
      <c r="E7" s="281">
        <v>3921.00386987</v>
      </c>
      <c r="F7" s="281">
        <v>4454.5632256999997</v>
      </c>
      <c r="G7" s="281">
        <v>4497.1520468608351</v>
      </c>
      <c r="H7" s="281">
        <v>4559.5305277206444</v>
      </c>
      <c r="I7" s="281">
        <v>4911.8658034308319</v>
      </c>
      <c r="J7" s="281">
        <v>5412.9830823207831</v>
      </c>
      <c r="K7" s="281">
        <v>5053.6536328106777</v>
      </c>
      <c r="L7" s="281">
        <v>5050.8344497608568</v>
      </c>
      <c r="M7" s="281">
        <v>4057.7535738808033</v>
      </c>
      <c r="N7" s="281">
        <v>4159.9607794800004</v>
      </c>
      <c r="O7" s="281">
        <v>4368.1359489304432</v>
      </c>
      <c r="P7" s="281">
        <v>4696.9607364805042</v>
      </c>
      <c r="Q7" s="281">
        <v>5026.8816709406055</v>
      </c>
      <c r="R7" s="281">
        <v>5325.8251917707566</v>
      </c>
      <c r="S7" s="281">
        <v>5598.8725541804843</v>
      </c>
      <c r="T7" s="281">
        <v>5904.6032265804206</v>
      </c>
      <c r="U7" s="281">
        <v>5561.2295750604399</v>
      </c>
      <c r="V7" s="281">
        <v>5947.2144107399999</v>
      </c>
      <c r="W7" s="281">
        <v>6347.0511858999998</v>
      </c>
      <c r="X7" s="281">
        <v>6399.6206355200002</v>
      </c>
      <c r="Y7" s="281">
        <v>7182.39757216</v>
      </c>
      <c r="Z7" s="281">
        <v>7460.2527910099998</v>
      </c>
      <c r="AA7" s="281">
        <v>8115.8237055600002</v>
      </c>
      <c r="AB7" s="281">
        <v>7698.1997982900002</v>
      </c>
      <c r="AC7" s="281">
        <v>4261.6099999999997</v>
      </c>
      <c r="AD7" s="281">
        <v>4273.5200000000004</v>
      </c>
      <c r="AE7" s="281">
        <v>3923.49</v>
      </c>
      <c r="AF7" s="281">
        <v>3741.93</v>
      </c>
      <c r="AG7" s="281">
        <v>3591.81</v>
      </c>
      <c r="AH7" s="281">
        <v>3569.68</v>
      </c>
      <c r="AI7" s="281">
        <v>3307.38</v>
      </c>
      <c r="AJ7" s="281">
        <v>3463.01</v>
      </c>
      <c r="AK7" s="281">
        <v>3491.91</v>
      </c>
      <c r="AL7" s="281">
        <v>3828.16</v>
      </c>
      <c r="AM7" s="281">
        <v>3919.13</v>
      </c>
      <c r="AN7" s="281">
        <v>4706.88</v>
      </c>
      <c r="AO7" s="281">
        <v>5750.94</v>
      </c>
      <c r="AP7" s="281">
        <v>7123.75</v>
      </c>
      <c r="AQ7" s="281">
        <v>8796.59</v>
      </c>
      <c r="AR7" s="281">
        <v>11305.67</v>
      </c>
      <c r="AS7" s="847">
        <v>11796.15</v>
      </c>
      <c r="AT7" s="847">
        <v>20433.87</v>
      </c>
    </row>
    <row r="8" spans="1:46" s="8" customFormat="1" ht="14">
      <c r="A8" s="876" t="s">
        <v>862</v>
      </c>
      <c r="B8" s="281">
        <v>1098.7505839</v>
      </c>
      <c r="C8" s="281">
        <v>870.22607301999903</v>
      </c>
      <c r="D8" s="281">
        <v>925.01915995000195</v>
      </c>
      <c r="E8" s="281">
        <v>1129.751793500001</v>
      </c>
      <c r="F8" s="281">
        <v>1330.450693929999</v>
      </c>
      <c r="G8" s="281">
        <v>1213.3030703799984</v>
      </c>
      <c r="H8" s="281">
        <v>1442.4574315200009</v>
      </c>
      <c r="I8" s="281">
        <v>1682.8637615700029</v>
      </c>
      <c r="J8" s="281">
        <v>2123.4162450499998</v>
      </c>
      <c r="K8" s="281">
        <v>1742.64676128</v>
      </c>
      <c r="L8" s="281">
        <v>1708.8026896699998</v>
      </c>
      <c r="M8" s="281">
        <v>1772.7644109399998</v>
      </c>
      <c r="N8" s="281">
        <v>2289.9085301200003</v>
      </c>
      <c r="O8" s="281">
        <v>2615.8239637400002</v>
      </c>
      <c r="P8" s="281">
        <v>2904.2465687600288</v>
      </c>
      <c r="Q8" s="281">
        <v>3027.1822370699765</v>
      </c>
      <c r="R8" s="281">
        <v>3398.5558779299986</v>
      </c>
      <c r="S8" s="281">
        <v>3027.5245052799937</v>
      </c>
      <c r="T8" s="281">
        <v>3035.5151829800002</v>
      </c>
      <c r="U8" s="281">
        <v>2859.5358065299997</v>
      </c>
      <c r="V8" s="281">
        <v>3095.6760578299823</v>
      </c>
      <c r="W8" s="281">
        <v>5587.0694889400029</v>
      </c>
      <c r="X8" s="281">
        <v>5842.9266470900002</v>
      </c>
      <c r="Y8" s="281">
        <v>6130.3976615999918</v>
      </c>
      <c r="Z8" s="281">
        <v>6498.7841006700119</v>
      </c>
      <c r="AA8" s="281">
        <v>5723.6624304300021</v>
      </c>
      <c r="AB8" s="281">
        <v>5264.9065331299798</v>
      </c>
      <c r="AC8" s="281">
        <v>1862.6</v>
      </c>
      <c r="AD8" s="281">
        <v>1929.3580156899757</v>
      </c>
      <c r="AE8" s="281">
        <v>1469.2149212099912</v>
      </c>
      <c r="AF8" s="281">
        <v>1528.7095504600177</v>
      </c>
      <c r="AG8" s="281">
        <v>1405.8675779600173</v>
      </c>
      <c r="AH8" s="281">
        <v>1435.0013470200061</v>
      </c>
      <c r="AI8" s="281">
        <v>1136.9272775600057</v>
      </c>
      <c r="AJ8" s="281">
        <v>1252.9970418299977</v>
      </c>
      <c r="AK8" s="281">
        <v>1479.9108761600064</v>
      </c>
      <c r="AL8" s="281">
        <v>1759.3926264900037</v>
      </c>
      <c r="AM8" s="281">
        <v>1683.4864577600074</v>
      </c>
      <c r="AN8" s="281">
        <v>2194.3918119700097</v>
      </c>
      <c r="AO8" s="281">
        <v>3086.4874918299802</v>
      </c>
      <c r="AP8" s="281">
        <v>3994.4595099500166</v>
      </c>
      <c r="AQ8" s="281">
        <v>4442.1980797899987</v>
      </c>
      <c r="AR8" s="281">
        <v>6839.8579626799828</v>
      </c>
      <c r="AS8" s="847">
        <v>8773.219945479972</v>
      </c>
      <c r="AT8" s="847">
        <v>11129.965966229995</v>
      </c>
    </row>
    <row r="9" spans="1:46" s="8" customFormat="1" ht="14">
      <c r="A9" s="876" t="s">
        <v>865</v>
      </c>
      <c r="B9" s="338">
        <v>0.73610691492139335</v>
      </c>
      <c r="C9" s="338">
        <v>0.55920088370656762</v>
      </c>
      <c r="D9" s="338">
        <v>0.58986320572071493</v>
      </c>
      <c r="E9" s="338">
        <v>0.69038744593745494</v>
      </c>
      <c r="F9" s="338">
        <v>0.81864293863101389</v>
      </c>
      <c r="G9" s="338">
        <v>0.72543786830857226</v>
      </c>
      <c r="H9" s="338">
        <v>0.84394199059961672</v>
      </c>
      <c r="I9" s="338">
        <v>0.96791057927394319</v>
      </c>
      <c r="J9" s="338">
        <v>1.1901088487231526</v>
      </c>
      <c r="K9" s="338">
        <v>0.94939662546625592</v>
      </c>
      <c r="L9" s="338">
        <v>0.95544750397653244</v>
      </c>
      <c r="M9" s="338">
        <v>0.98975685310286798</v>
      </c>
      <c r="N9" s="338">
        <v>1.2762082221749462</v>
      </c>
      <c r="O9" s="338">
        <v>1.39388279184843</v>
      </c>
      <c r="P9" s="338">
        <v>1.6105440053682627</v>
      </c>
      <c r="Q9" s="338">
        <v>1.6689644983551084</v>
      </c>
      <c r="R9" s="338">
        <v>1.8464894618827041</v>
      </c>
      <c r="S9" s="338">
        <v>1.6108946668098052</v>
      </c>
      <c r="T9" s="338">
        <v>1.619509193776262</v>
      </c>
      <c r="U9" s="338">
        <v>1.5275902777696126</v>
      </c>
      <c r="V9" s="338">
        <v>1.6757034386915064</v>
      </c>
      <c r="W9" s="338">
        <v>3.083278035102361</v>
      </c>
      <c r="X9" s="338">
        <v>3.2698011713880661</v>
      </c>
      <c r="Y9" s="338">
        <v>3.4167268583082762</v>
      </c>
      <c r="Z9" s="338">
        <v>3.572955679548881</v>
      </c>
      <c r="AA9" s="338">
        <v>3.1380882000926391</v>
      </c>
      <c r="AB9" s="338">
        <v>2.8433366116640753</v>
      </c>
      <c r="AC9" s="338">
        <v>1.0002771625918681</v>
      </c>
      <c r="AD9" s="338">
        <v>1.0039048845713079</v>
      </c>
      <c r="AE9" s="338">
        <v>0.74163017926147623</v>
      </c>
      <c r="AF9" s="338">
        <v>0.71422963919084759</v>
      </c>
      <c r="AG9" s="338">
        <v>0.60485878055008158</v>
      </c>
      <c r="AH9" s="338">
        <v>0.60165099881728779</v>
      </c>
      <c r="AI9" s="338">
        <v>0.47202432528068899</v>
      </c>
      <c r="AJ9" s="338">
        <v>0.47384703887634744</v>
      </c>
      <c r="AK9" s="338">
        <v>0.5173662069532845</v>
      </c>
      <c r="AL9" s="338">
        <v>0.59209355806980191</v>
      </c>
      <c r="AM9" s="338">
        <v>0.57667766516801455</v>
      </c>
      <c r="AN9" s="338">
        <v>0.70919651424928609</v>
      </c>
      <c r="AO9" s="338">
        <v>0.96373716707023072</v>
      </c>
      <c r="AP9" s="338">
        <v>1.1928006101366166</v>
      </c>
      <c r="AQ9" s="338">
        <v>1.324256434189238</v>
      </c>
      <c r="AR9" s="338">
        <v>1.9705201081722716</v>
      </c>
      <c r="AS9" s="918">
        <v>2.4539559686024504</v>
      </c>
      <c r="AT9" s="918">
        <v>3.044997067191316</v>
      </c>
    </row>
    <row r="10" spans="1:46" s="8" customFormat="1" ht="14">
      <c r="A10" s="876" t="s">
        <v>866</v>
      </c>
      <c r="B10" s="338">
        <v>2.4051208500393999</v>
      </c>
      <c r="C10" s="338">
        <v>2.2145221549876108</v>
      </c>
      <c r="D10" s="338">
        <v>2.230736515401512</v>
      </c>
      <c r="E10" s="338">
        <v>2.3961120157588169</v>
      </c>
      <c r="F10" s="338">
        <v>2.7409484214952542</v>
      </c>
      <c r="G10" s="338">
        <v>2.6888618960739077</v>
      </c>
      <c r="H10" s="338">
        <v>2.6676553398941159</v>
      </c>
      <c r="I10" s="338">
        <v>2.8250931440101867</v>
      </c>
      <c r="J10" s="338">
        <v>3.0338088819260212</v>
      </c>
      <c r="K10" s="338">
        <v>2.7532382418922339</v>
      </c>
      <c r="L10" s="338">
        <v>2.8240868282777822</v>
      </c>
      <c r="M10" s="338">
        <v>2.2654952813620701</v>
      </c>
      <c r="N10" s="338">
        <v>2.3184228019882798</v>
      </c>
      <c r="O10" s="338">
        <v>2.3276296937670535</v>
      </c>
      <c r="P10" s="338">
        <v>2.6046899870552367</v>
      </c>
      <c r="Q10" s="338">
        <v>2.771450936615</v>
      </c>
      <c r="R10" s="338">
        <v>2.8936055329547505</v>
      </c>
      <c r="S10" s="338">
        <v>2.9790655441261289</v>
      </c>
      <c r="T10" s="338">
        <v>3.1502261180127911</v>
      </c>
      <c r="U10" s="338">
        <v>2.9708598898840326</v>
      </c>
      <c r="V10" s="338">
        <v>3.2192540345124283</v>
      </c>
      <c r="W10" s="338">
        <v>3.5026812442364474</v>
      </c>
      <c r="X10" s="338">
        <v>3.5813365996788997</v>
      </c>
      <c r="Y10" s="338">
        <v>4.0030503804939759</v>
      </c>
      <c r="Z10" s="338">
        <v>4.1015599483850336</v>
      </c>
      <c r="AA10" s="338">
        <v>4.4496283479346648</v>
      </c>
      <c r="AB10" s="338">
        <v>4.1574476569805752</v>
      </c>
      <c r="AC10" s="338">
        <v>2.29</v>
      </c>
      <c r="AD10" s="338">
        <v>2.2200000000000002</v>
      </c>
      <c r="AE10" s="338">
        <v>1.98</v>
      </c>
      <c r="AF10" s="338">
        <v>1.75</v>
      </c>
      <c r="AG10" s="338">
        <v>1.55</v>
      </c>
      <c r="AH10" s="338">
        <v>1.5</v>
      </c>
      <c r="AI10" s="338">
        <v>1.37</v>
      </c>
      <c r="AJ10" s="338">
        <v>1.31</v>
      </c>
      <c r="AK10" s="338">
        <v>1.22</v>
      </c>
      <c r="AL10" s="338">
        <v>1.29</v>
      </c>
      <c r="AM10" s="338">
        <v>1.34</v>
      </c>
      <c r="AN10" s="338">
        <v>1.52</v>
      </c>
      <c r="AO10" s="338">
        <v>1.8</v>
      </c>
      <c r="AP10" s="338">
        <v>2.13</v>
      </c>
      <c r="AQ10" s="338">
        <v>2.62</v>
      </c>
      <c r="AR10" s="338">
        <v>3.26</v>
      </c>
      <c r="AS10" s="918">
        <v>3.3</v>
      </c>
      <c r="AT10" s="918">
        <v>5.59</v>
      </c>
    </row>
    <row r="11" spans="1:46" s="8" customFormat="1" ht="14.5" thickBot="1">
      <c r="A11" s="996" t="s">
        <v>867</v>
      </c>
      <c r="B11" s="292">
        <v>396.61679226999996</v>
      </c>
      <c r="C11" s="292">
        <v>543.68801398000005</v>
      </c>
      <c r="D11" s="292">
        <v>379.58349794000003</v>
      </c>
      <c r="E11" s="292">
        <v>291.50011760999996</v>
      </c>
      <c r="F11" s="292">
        <v>368.03739006000001</v>
      </c>
      <c r="G11" s="292">
        <v>462.04063810999997</v>
      </c>
      <c r="H11" s="292">
        <v>473.50060516000008</v>
      </c>
      <c r="I11" s="292">
        <v>602.14456394000001</v>
      </c>
      <c r="J11" s="292">
        <v>539.37694109999995</v>
      </c>
      <c r="K11" s="292">
        <v>765.16665254000009</v>
      </c>
      <c r="L11" s="292">
        <v>694.03864942000007</v>
      </c>
      <c r="M11" s="292">
        <v>476.49712742000003</v>
      </c>
      <c r="N11" s="292">
        <v>261.74039639</v>
      </c>
      <c r="O11" s="292">
        <v>550.78506157000004</v>
      </c>
      <c r="P11" s="292">
        <v>604.82315819999997</v>
      </c>
      <c r="Q11" s="292">
        <v>494.31120626999996</v>
      </c>
      <c r="R11" s="292">
        <v>802.03404449999994</v>
      </c>
      <c r="S11" s="292">
        <v>950.48621854999988</v>
      </c>
      <c r="T11" s="292">
        <v>338.37467695999999</v>
      </c>
      <c r="U11" s="292">
        <v>1022.57009227</v>
      </c>
      <c r="V11" s="292">
        <v>703.89657721000003</v>
      </c>
      <c r="W11" s="292">
        <v>880.21474408999995</v>
      </c>
      <c r="X11" s="292">
        <v>749.77633684</v>
      </c>
      <c r="Y11" s="292">
        <v>865.24171948000014</v>
      </c>
      <c r="Z11" s="292">
        <v>897.65464679000002</v>
      </c>
      <c r="AA11" s="292">
        <v>1085.3194180800001</v>
      </c>
      <c r="AB11" s="292">
        <v>899.21642767999992</v>
      </c>
      <c r="AC11" s="292">
        <v>993.79</v>
      </c>
      <c r="AD11" s="292">
        <v>291.49</v>
      </c>
      <c r="AE11" s="292">
        <v>683.2</v>
      </c>
      <c r="AF11" s="292">
        <v>506.13</v>
      </c>
      <c r="AG11" s="292">
        <v>558.30999999999995</v>
      </c>
      <c r="AH11" s="292">
        <v>399.79</v>
      </c>
      <c r="AI11" s="292">
        <v>572.11</v>
      </c>
      <c r="AJ11" s="292">
        <v>300.39</v>
      </c>
      <c r="AK11" s="292">
        <v>334.62</v>
      </c>
      <c r="AL11" s="292">
        <v>393.31</v>
      </c>
      <c r="AM11" s="292">
        <v>425.35</v>
      </c>
      <c r="AN11" s="292">
        <v>460.39</v>
      </c>
      <c r="AO11" s="292">
        <v>583.47</v>
      </c>
      <c r="AP11" s="292">
        <v>633.65</v>
      </c>
      <c r="AQ11" s="292">
        <v>1125.49</v>
      </c>
      <c r="AR11" s="292">
        <v>1246.1400000000001</v>
      </c>
      <c r="AS11" s="993">
        <v>1644.97</v>
      </c>
      <c r="AT11" s="993">
        <v>1649.28</v>
      </c>
    </row>
    <row r="12" spans="1:46" s="8" customFormat="1" ht="14.5" thickTop="1">
      <c r="A12" s="876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847"/>
      <c r="AT12" s="847"/>
    </row>
    <row r="13" spans="1:46" s="79" customFormat="1" ht="14">
      <c r="A13" s="997" t="s">
        <v>868</v>
      </c>
      <c r="B13" s="298">
        <v>143904.40620017055</v>
      </c>
      <c r="C13" s="298">
        <v>150282.33134911003</v>
      </c>
      <c r="D13" s="298">
        <v>151562.91725744013</v>
      </c>
      <c r="E13" s="298">
        <v>158409.48157511003</v>
      </c>
      <c r="F13" s="298">
        <v>157242.97062039003</v>
      </c>
      <c r="G13" s="298">
        <v>162042.98609733206</v>
      </c>
      <c r="H13" s="298">
        <v>165826.90044845999</v>
      </c>
      <c r="I13" s="298">
        <v>168631.77438027915</v>
      </c>
      <c r="J13" s="298">
        <v>173085.0203653404</v>
      </c>
      <c r="K13" s="298">
        <v>178220.62921998964</v>
      </c>
      <c r="L13" s="298">
        <v>173023.2062016206</v>
      </c>
      <c r="M13" s="298">
        <v>172195.84626491196</v>
      </c>
      <c r="N13" s="298">
        <v>172835.26141458764</v>
      </c>
      <c r="O13" s="298">
        <v>180231.38182452213</v>
      </c>
      <c r="P13" s="298">
        <v>172231.43856015019</v>
      </c>
      <c r="Q13" s="298">
        <v>172868.98218453134</v>
      </c>
      <c r="R13" s="298">
        <v>175214.2721156601</v>
      </c>
      <c r="S13" s="298">
        <v>179013.96472034033</v>
      </c>
      <c r="T13" s="298">
        <v>177747.18846851873</v>
      </c>
      <c r="U13" s="298">
        <v>176582.19862517985</v>
      </c>
      <c r="V13" s="298">
        <v>174377.25181062729</v>
      </c>
      <c r="W13" s="298">
        <v>171722.98680606004</v>
      </c>
      <c r="X13" s="298">
        <v>169878.30013602914</v>
      </c>
      <c r="Y13" s="298">
        <v>171058.27892236982</v>
      </c>
      <c r="Z13" s="298">
        <v>169332.93515960005</v>
      </c>
      <c r="AA13" s="298">
        <v>168219.61660486</v>
      </c>
      <c r="AB13" s="298">
        <v>170004.30865299</v>
      </c>
      <c r="AC13" s="298">
        <v>173559.83</v>
      </c>
      <c r="AD13" s="298">
        <v>179800.11</v>
      </c>
      <c r="AE13" s="298">
        <v>186557.9</v>
      </c>
      <c r="AF13" s="298">
        <v>203158.89</v>
      </c>
      <c r="AG13" s="298">
        <v>222227.8</v>
      </c>
      <c r="AH13" s="298">
        <v>228111.53</v>
      </c>
      <c r="AI13" s="298">
        <v>229003.96</v>
      </c>
      <c r="AJ13" s="298">
        <v>251603.64</v>
      </c>
      <c r="AK13" s="298">
        <v>272442.5</v>
      </c>
      <c r="AL13" s="298">
        <v>282619.52000000002</v>
      </c>
      <c r="AM13" s="298">
        <v>275180.92</v>
      </c>
      <c r="AN13" s="298">
        <v>290625.48</v>
      </c>
      <c r="AO13" s="298">
        <v>299051.34000000003</v>
      </c>
      <c r="AP13" s="298">
        <v>311524.33</v>
      </c>
      <c r="AQ13" s="298">
        <v>304350.76</v>
      </c>
      <c r="AR13" s="298">
        <v>309051</v>
      </c>
      <c r="AS13" s="994">
        <v>312161.48</v>
      </c>
      <c r="AT13" s="994">
        <v>314714.82</v>
      </c>
    </row>
    <row r="14" spans="1:46" s="8" customFormat="1" ht="14">
      <c r="A14" s="876" t="s">
        <v>863</v>
      </c>
      <c r="B14" s="281">
        <v>2570.9000634300087</v>
      </c>
      <c r="C14" s="281">
        <v>2494.2522525499944</v>
      </c>
      <c r="D14" s="281">
        <v>2587.953353749996</v>
      </c>
      <c r="E14" s="281">
        <v>2995.76942508</v>
      </c>
      <c r="F14" s="281">
        <v>3502.3718717500001</v>
      </c>
      <c r="G14" s="281">
        <v>3560.0700866699926</v>
      </c>
      <c r="H14" s="281">
        <v>3633.6554820000001</v>
      </c>
      <c r="I14" s="281">
        <v>3925.2533612699958</v>
      </c>
      <c r="J14" s="281">
        <v>4383.8065616000249</v>
      </c>
      <c r="K14" s="281">
        <v>4106.4745164900205</v>
      </c>
      <c r="L14" s="281">
        <v>4083.5973349900041</v>
      </c>
      <c r="M14" s="281">
        <v>2968.3008991200086</v>
      </c>
      <c r="N14" s="281">
        <v>3084.3004695699906</v>
      </c>
      <c r="O14" s="281">
        <v>3151.959657610013</v>
      </c>
      <c r="P14" s="281">
        <v>3372.7228897500145</v>
      </c>
      <c r="Q14" s="281">
        <v>3585.0645484999959</v>
      </c>
      <c r="R14" s="281">
        <v>3743.163183160003</v>
      </c>
      <c r="S14" s="281">
        <v>3876.9901253100102</v>
      </c>
      <c r="T14" s="281">
        <v>4126.1862266499893</v>
      </c>
      <c r="U14" s="281">
        <v>3795.1064827399846</v>
      </c>
      <c r="V14" s="281">
        <v>4062.366994869994</v>
      </c>
      <c r="W14" s="281">
        <v>4389.8434906499997</v>
      </c>
      <c r="X14" s="281">
        <v>4457.7371243800053</v>
      </c>
      <c r="Y14" s="281">
        <v>5030.8296211600109</v>
      </c>
      <c r="Z14" s="281">
        <v>3378.6389152600004</v>
      </c>
      <c r="AA14" s="281">
        <v>3364.9640866899995</v>
      </c>
      <c r="AB14" s="281">
        <v>3078.5086303000003</v>
      </c>
      <c r="AC14" s="281">
        <v>2345.5300000000002</v>
      </c>
      <c r="AD14" s="281">
        <v>2377.17</v>
      </c>
      <c r="AE14" s="281">
        <v>2186.5</v>
      </c>
      <c r="AF14" s="281">
        <v>2094.6999999999998</v>
      </c>
      <c r="AG14" s="281">
        <v>2070.34</v>
      </c>
      <c r="AH14" s="281">
        <v>2099.62</v>
      </c>
      <c r="AI14" s="281">
        <v>1928.02</v>
      </c>
      <c r="AJ14" s="281">
        <v>2107.42</v>
      </c>
      <c r="AK14" s="281">
        <v>2111.3000000000002</v>
      </c>
      <c r="AL14" s="281">
        <v>2198.4499999999998</v>
      </c>
      <c r="AM14" s="281">
        <v>2377.2399999999998</v>
      </c>
      <c r="AN14" s="281">
        <v>2969.33</v>
      </c>
      <c r="AO14" s="281">
        <v>3686.85</v>
      </c>
      <c r="AP14" s="281">
        <v>4675.08</v>
      </c>
      <c r="AQ14" s="281">
        <v>5901.34</v>
      </c>
      <c r="AR14" s="281">
        <v>7588.54</v>
      </c>
      <c r="AS14" s="847">
        <v>8587.26</v>
      </c>
      <c r="AT14" s="847">
        <v>12904.4</v>
      </c>
    </row>
    <row r="15" spans="1:46" s="8" customFormat="1" ht="14">
      <c r="A15" s="876" t="s">
        <v>864</v>
      </c>
      <c r="B15" s="281">
        <v>776.05891837000092</v>
      </c>
      <c r="C15" s="281">
        <v>654.48398296000016</v>
      </c>
      <c r="D15" s="281">
        <v>706.99706147999768</v>
      </c>
      <c r="E15" s="281">
        <v>905.3052271600011</v>
      </c>
      <c r="F15" s="281">
        <v>1105.1497335499989</v>
      </c>
      <c r="G15" s="281">
        <v>1044.7292834099976</v>
      </c>
      <c r="H15" s="281">
        <v>1217.183492399997</v>
      </c>
      <c r="I15" s="281">
        <v>1433.2056601500044</v>
      </c>
      <c r="J15" s="281">
        <v>1787.6178535799991</v>
      </c>
      <c r="K15" s="281">
        <v>1467.8560089700013</v>
      </c>
      <c r="L15" s="281">
        <v>1465.9630697900061</v>
      </c>
      <c r="M15" s="281">
        <v>1511.1847320699974</v>
      </c>
      <c r="N15" s="281">
        <v>1964.1580989300012</v>
      </c>
      <c r="O15" s="281">
        <v>2181.0259183300018</v>
      </c>
      <c r="P15" s="281">
        <v>2473.9592711900018</v>
      </c>
      <c r="Q15" s="281">
        <v>2571.3049478500002</v>
      </c>
      <c r="R15" s="281">
        <v>2807.3721186300031</v>
      </c>
      <c r="S15" s="281">
        <v>2545.0390268000019</v>
      </c>
      <c r="T15" s="281">
        <v>2517.0845481600095</v>
      </c>
      <c r="U15" s="281">
        <v>2406.4431126600007</v>
      </c>
      <c r="V15" s="281">
        <v>2551.4770514799993</v>
      </c>
      <c r="W15" s="281">
        <v>4469.9014172599773</v>
      </c>
      <c r="X15" s="281">
        <v>4600.5645350000059</v>
      </c>
      <c r="Y15" s="281">
        <v>4772.8664891399967</v>
      </c>
      <c r="Z15" s="281">
        <v>2636.8204592399998</v>
      </c>
      <c r="AA15" s="281">
        <v>2314.3358716500002</v>
      </c>
      <c r="AB15" s="281">
        <v>2060.03112113</v>
      </c>
      <c r="AC15" s="281">
        <v>1376.73</v>
      </c>
      <c r="AD15" s="281">
        <v>1390.65</v>
      </c>
      <c r="AE15" s="281">
        <v>1079.8800000000001</v>
      </c>
      <c r="AF15" s="281">
        <v>1069.8599999999999</v>
      </c>
      <c r="AG15" s="281">
        <v>997.56</v>
      </c>
      <c r="AH15" s="281">
        <v>1006.76</v>
      </c>
      <c r="AI15" s="281">
        <v>830.4</v>
      </c>
      <c r="AJ15" s="281">
        <v>903.75</v>
      </c>
      <c r="AK15" s="281">
        <v>1144.08</v>
      </c>
      <c r="AL15" s="281">
        <v>1392.55</v>
      </c>
      <c r="AM15" s="281">
        <v>1363.65</v>
      </c>
      <c r="AN15" s="281">
        <v>1811.23</v>
      </c>
      <c r="AO15" s="281">
        <v>2616.17</v>
      </c>
      <c r="AP15" s="281">
        <v>3438.85</v>
      </c>
      <c r="AQ15" s="281">
        <v>3825.43</v>
      </c>
      <c r="AR15" s="281">
        <v>5873.02</v>
      </c>
      <c r="AS15" s="847">
        <v>7599.61</v>
      </c>
      <c r="AT15" s="847">
        <v>9123.7800000000007</v>
      </c>
    </row>
    <row r="16" spans="1:46" s="8" customFormat="1" ht="14">
      <c r="A16" s="876" t="s">
        <v>869</v>
      </c>
      <c r="B16" s="338">
        <v>0.53928780838753865</v>
      </c>
      <c r="C16" s="338">
        <v>0.43550294774148512</v>
      </c>
      <c r="D16" s="338">
        <v>0.46647100377403933</v>
      </c>
      <c r="E16" s="338">
        <v>0.57149686884793549</v>
      </c>
      <c r="F16" s="338">
        <v>0.70282934059927493</v>
      </c>
      <c r="G16" s="338">
        <v>0.64472354439486501</v>
      </c>
      <c r="H16" s="338">
        <v>0.73400846853451562</v>
      </c>
      <c r="I16" s="338">
        <v>0.84990249638125881</v>
      </c>
      <c r="J16" s="338">
        <v>1.032797552212648</v>
      </c>
      <c r="K16" s="338">
        <v>0.82361734182754365</v>
      </c>
      <c r="L16" s="338">
        <v>0.84726384510627295</v>
      </c>
      <c r="M16" s="338">
        <v>0.87759650702906</v>
      </c>
      <c r="N16" s="338">
        <v>1.1364336668652859</v>
      </c>
      <c r="O16" s="338">
        <v>1.2101255043661066</v>
      </c>
      <c r="P16" s="338">
        <v>1.4364156113844424</v>
      </c>
      <c r="Q16" s="338">
        <v>1.4874299109976976</v>
      </c>
      <c r="R16" s="338">
        <v>1.6022508239379256</v>
      </c>
      <c r="S16" s="338">
        <v>1.4216985980819539</v>
      </c>
      <c r="T16" s="338">
        <v>1.4161037200348274</v>
      </c>
      <c r="U16" s="338">
        <v>1.3627891890552393</v>
      </c>
      <c r="V16" s="338">
        <v>1.4631937508975592</v>
      </c>
      <c r="W16" s="338">
        <v>2.6029720891753301</v>
      </c>
      <c r="X16" s="338">
        <v>2.708153149234557</v>
      </c>
      <c r="Y16" s="338">
        <v>2.7901990591791428</v>
      </c>
      <c r="Z16" s="338">
        <v>1.5571810981453418</v>
      </c>
      <c r="AA16" s="338">
        <v>1.3757823958701956</v>
      </c>
      <c r="AB16" s="338">
        <v>1.2117523005460418</v>
      </c>
      <c r="AC16" s="338">
        <v>0.79</v>
      </c>
      <c r="AD16" s="338">
        <v>0.77</v>
      </c>
      <c r="AE16" s="338">
        <v>0.57999999999999996</v>
      </c>
      <c r="AF16" s="338">
        <v>0.53</v>
      </c>
      <c r="AG16" s="338">
        <v>0.45</v>
      </c>
      <c r="AH16" s="338">
        <v>0.44</v>
      </c>
      <c r="AI16" s="338">
        <v>0.36</v>
      </c>
      <c r="AJ16" s="338">
        <v>0.36</v>
      </c>
      <c r="AK16" s="338">
        <v>0.42</v>
      </c>
      <c r="AL16" s="338">
        <v>0.49</v>
      </c>
      <c r="AM16" s="338">
        <v>0.5</v>
      </c>
      <c r="AN16" s="338">
        <v>0.62</v>
      </c>
      <c r="AO16" s="338">
        <v>0.87</v>
      </c>
      <c r="AP16" s="338">
        <v>1.1000000000000001</v>
      </c>
      <c r="AQ16" s="338">
        <v>1.26</v>
      </c>
      <c r="AR16" s="338">
        <v>1.9</v>
      </c>
      <c r="AS16" s="918">
        <v>2.4300000000000002</v>
      </c>
      <c r="AT16" s="918">
        <v>2.9</v>
      </c>
    </row>
    <row r="17" spans="1:46" s="8" customFormat="1" ht="14">
      <c r="A17" s="876" t="s">
        <v>870</v>
      </c>
      <c r="B17" s="338">
        <v>1.7865332489221317</v>
      </c>
      <c r="C17" s="338">
        <v>1.6597109122267855</v>
      </c>
      <c r="D17" s="338">
        <v>1.707510914001594</v>
      </c>
      <c r="E17" s="338">
        <v>1.8911553748501806</v>
      </c>
      <c r="F17" s="338">
        <v>2.2273630788910066</v>
      </c>
      <c r="G17" s="338">
        <v>2.1969911641418505</v>
      </c>
      <c r="H17" s="338">
        <v>2.1912340351132369</v>
      </c>
      <c r="I17" s="338">
        <v>2.3277068486619914</v>
      </c>
      <c r="J17" s="338">
        <v>2.5327475204653038</v>
      </c>
      <c r="K17" s="338">
        <v>2.3041521817438566</v>
      </c>
      <c r="L17" s="338">
        <v>2.3601442977720959</v>
      </c>
      <c r="M17" s="338">
        <v>1.7237935545515268</v>
      </c>
      <c r="N17" s="338">
        <v>1.7845319550687875</v>
      </c>
      <c r="O17" s="338">
        <v>1.7488406434562218</v>
      </c>
      <c r="P17" s="338">
        <v>1.9582504320615792</v>
      </c>
      <c r="Q17" s="338">
        <v>2.073862241332034</v>
      </c>
      <c r="R17" s="338">
        <v>2.1363346364211222</v>
      </c>
      <c r="S17" s="338">
        <v>2.1657473099189395</v>
      </c>
      <c r="T17" s="338">
        <v>2.3213791802849189</v>
      </c>
      <c r="U17" s="338">
        <v>2.1492010589332526</v>
      </c>
      <c r="V17" s="338">
        <v>2.3296427445029937</v>
      </c>
      <c r="W17" s="338">
        <v>2.5563516989183208</v>
      </c>
      <c r="X17" s="338">
        <v>2.6240768366592415</v>
      </c>
      <c r="Y17" s="338">
        <v>2.9410032959837724</v>
      </c>
      <c r="Z17" s="338">
        <v>1.9952638936279927</v>
      </c>
      <c r="AA17" s="338">
        <v>2.0003398858018695</v>
      </c>
      <c r="AB17" s="338">
        <v>1.8108415337777124</v>
      </c>
      <c r="AC17" s="338">
        <v>1.35</v>
      </c>
      <c r="AD17" s="338">
        <v>1.32</v>
      </c>
      <c r="AE17" s="338">
        <v>1.17</v>
      </c>
      <c r="AF17" s="338">
        <v>1.03</v>
      </c>
      <c r="AG17" s="338">
        <v>0.93</v>
      </c>
      <c r="AH17" s="338">
        <v>0.92</v>
      </c>
      <c r="AI17" s="338">
        <v>0.84</v>
      </c>
      <c r="AJ17" s="338">
        <v>0.84</v>
      </c>
      <c r="AK17" s="338">
        <v>0.77</v>
      </c>
      <c r="AL17" s="338">
        <v>0.78</v>
      </c>
      <c r="AM17" s="338">
        <v>0.86</v>
      </c>
      <c r="AN17" s="338">
        <v>1.02</v>
      </c>
      <c r="AO17" s="338">
        <v>1.23</v>
      </c>
      <c r="AP17" s="338">
        <v>1.5</v>
      </c>
      <c r="AQ17" s="338">
        <v>1.94</v>
      </c>
      <c r="AR17" s="338">
        <v>2.46</v>
      </c>
      <c r="AS17" s="918">
        <v>2.75</v>
      </c>
      <c r="AT17" s="918">
        <v>4.0999999999999996</v>
      </c>
    </row>
    <row r="18" spans="1:46" s="8" customFormat="1" ht="14.5" thickBot="1">
      <c r="A18" s="996" t="s">
        <v>867</v>
      </c>
      <c r="B18" s="292">
        <v>309.03214460999993</v>
      </c>
      <c r="C18" s="292">
        <v>345.04249336000004</v>
      </c>
      <c r="D18" s="292">
        <v>271.70785541000004</v>
      </c>
      <c r="E18" s="292">
        <v>203.89278456</v>
      </c>
      <c r="F18" s="292">
        <v>279.20180862000001</v>
      </c>
      <c r="G18" s="292">
        <v>336.06666588999997</v>
      </c>
      <c r="H18" s="292">
        <v>398.37610280000007</v>
      </c>
      <c r="I18" s="292">
        <v>474.93027103999998</v>
      </c>
      <c r="J18" s="292">
        <v>440.84936440999996</v>
      </c>
      <c r="K18" s="292">
        <v>637.16415787000017</v>
      </c>
      <c r="L18" s="292">
        <v>594.65614313000003</v>
      </c>
      <c r="M18" s="292">
        <v>408.07787586000001</v>
      </c>
      <c r="N18" s="292">
        <v>208.26567937000002</v>
      </c>
      <c r="O18" s="292">
        <v>433.21982250000008</v>
      </c>
      <c r="P18" s="292">
        <v>475.11144548999999</v>
      </c>
      <c r="Q18" s="292">
        <v>382.42266132999998</v>
      </c>
      <c r="R18" s="292">
        <v>628.68172944999992</v>
      </c>
      <c r="S18" s="292">
        <v>688.38963803999991</v>
      </c>
      <c r="T18" s="292">
        <v>259.00805130999998</v>
      </c>
      <c r="U18" s="292">
        <v>775.54537274000006</v>
      </c>
      <c r="V18" s="292">
        <v>535.44240142000001</v>
      </c>
      <c r="W18" s="292">
        <v>674.63532080999994</v>
      </c>
      <c r="X18" s="292">
        <v>581.59141698999997</v>
      </c>
      <c r="Y18" s="292">
        <v>649.1895784300001</v>
      </c>
      <c r="Z18" s="292">
        <v>634.48990036999999</v>
      </c>
      <c r="AA18" s="292">
        <v>733.87137823</v>
      </c>
      <c r="AB18" s="292">
        <v>667.04605223999999</v>
      </c>
      <c r="AC18" s="292">
        <v>781.59</v>
      </c>
      <c r="AD18" s="292">
        <v>192.21</v>
      </c>
      <c r="AE18" s="292">
        <v>455.56</v>
      </c>
      <c r="AF18" s="292">
        <v>361.96</v>
      </c>
      <c r="AG18" s="292">
        <v>377.39</v>
      </c>
      <c r="AH18" s="292">
        <v>270.02999999999997</v>
      </c>
      <c r="AI18" s="292">
        <v>398.81</v>
      </c>
      <c r="AJ18" s="292">
        <v>204.34</v>
      </c>
      <c r="AK18" s="292">
        <v>209.34</v>
      </c>
      <c r="AL18" s="292">
        <v>274.52999999999997</v>
      </c>
      <c r="AM18" s="292">
        <v>315.49</v>
      </c>
      <c r="AN18" s="292">
        <v>350.73</v>
      </c>
      <c r="AO18" s="292">
        <v>431.24</v>
      </c>
      <c r="AP18" s="292">
        <v>469.43</v>
      </c>
      <c r="AQ18" s="292">
        <v>921.81</v>
      </c>
      <c r="AR18" s="292">
        <v>992.46</v>
      </c>
      <c r="AS18" s="993">
        <v>1224.4000000000001</v>
      </c>
      <c r="AT18" s="993">
        <v>1405.62</v>
      </c>
    </row>
    <row r="19" spans="1:46" s="8" customFormat="1" ht="14.5" thickTop="1">
      <c r="A19" s="876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847"/>
      <c r="AT19" s="847"/>
    </row>
    <row r="20" spans="1:46" s="79" customFormat="1" ht="14">
      <c r="A20" s="997" t="s">
        <v>871</v>
      </c>
      <c r="B20" s="298">
        <v>5360.6749487200232</v>
      </c>
      <c r="C20" s="298">
        <v>5337.2498024500028</v>
      </c>
      <c r="D20" s="298">
        <v>5256.3504946100138</v>
      </c>
      <c r="E20" s="298">
        <v>5230.7758119400005</v>
      </c>
      <c r="F20" s="298">
        <v>5276.0753698900016</v>
      </c>
      <c r="G20" s="298">
        <v>5208.1491665299927</v>
      </c>
      <c r="H20" s="298">
        <v>5092.1256916100001</v>
      </c>
      <c r="I20" s="298">
        <v>5233.8489123599902</v>
      </c>
      <c r="J20" s="298">
        <v>5336.9993791699944</v>
      </c>
      <c r="K20" s="298">
        <v>5332.452235730002</v>
      </c>
      <c r="L20" s="298">
        <v>5825.2059359500099</v>
      </c>
      <c r="M20" s="298">
        <v>6915.2561621599998</v>
      </c>
      <c r="N20" s="298">
        <v>6595.3746157599971</v>
      </c>
      <c r="O20" s="298">
        <v>7433.1749830999806</v>
      </c>
      <c r="P20" s="298">
        <v>8095.6160921600094</v>
      </c>
      <c r="Q20" s="298">
        <v>8511.8824206499921</v>
      </c>
      <c r="R20" s="298">
        <v>8840.711575659996</v>
      </c>
      <c r="S20" s="298">
        <v>8926.5982263200003</v>
      </c>
      <c r="T20" s="298">
        <v>9685.6822303600056</v>
      </c>
      <c r="U20" s="298">
        <v>10610.39143929001</v>
      </c>
      <c r="V20" s="298">
        <v>10361.645678730005</v>
      </c>
      <c r="W20" s="298">
        <v>9482.5167305200011</v>
      </c>
      <c r="X20" s="298">
        <v>8815.3372085800092</v>
      </c>
      <c r="Y20" s="298">
        <v>8364.8331912899994</v>
      </c>
      <c r="Z20" s="298">
        <v>12555.246041969998</v>
      </c>
      <c r="AA20" s="298">
        <v>14173.677192969997</v>
      </c>
      <c r="AB20" s="298">
        <v>15162.178900109997</v>
      </c>
      <c r="AC20" s="298">
        <v>12648.56</v>
      </c>
      <c r="AD20" s="298">
        <v>12385.23</v>
      </c>
      <c r="AE20" s="298">
        <v>11548.23</v>
      </c>
      <c r="AF20" s="298">
        <v>10877.25</v>
      </c>
      <c r="AG20" s="298">
        <v>10201.26</v>
      </c>
      <c r="AH20" s="298">
        <v>10399.06</v>
      </c>
      <c r="AI20" s="298">
        <v>11858.04</v>
      </c>
      <c r="AJ20" s="298">
        <v>12827.06</v>
      </c>
      <c r="AK20" s="298">
        <v>13604.57</v>
      </c>
      <c r="AL20" s="298">
        <v>14528.22</v>
      </c>
      <c r="AM20" s="298">
        <v>16747.59</v>
      </c>
      <c r="AN20" s="298">
        <v>18793.95</v>
      </c>
      <c r="AO20" s="298">
        <v>21211.03</v>
      </c>
      <c r="AP20" s="298">
        <v>23356.41</v>
      </c>
      <c r="AQ20" s="298">
        <v>31097.73</v>
      </c>
      <c r="AR20" s="298">
        <v>38058.269999999997</v>
      </c>
      <c r="AS20" s="994">
        <v>45351.87</v>
      </c>
      <c r="AT20" s="994">
        <v>50801.65</v>
      </c>
    </row>
    <row r="21" spans="1:46" s="8" customFormat="1" ht="14">
      <c r="A21" s="876" t="s">
        <v>863</v>
      </c>
      <c r="B21" s="281">
        <v>1019.1055251099966</v>
      </c>
      <c r="C21" s="281">
        <v>951.97784954999827</v>
      </c>
      <c r="D21" s="281">
        <v>910.2713151800051</v>
      </c>
      <c r="E21" s="281">
        <v>925.23444479</v>
      </c>
      <c r="F21" s="281">
        <v>952.19135395000001</v>
      </c>
      <c r="G21" s="281">
        <v>937.08196018999956</v>
      </c>
      <c r="H21" s="281">
        <v>925.87504572</v>
      </c>
      <c r="I21" s="281">
        <v>986.61244216000011</v>
      </c>
      <c r="J21" s="281">
        <v>1029.1765207199996</v>
      </c>
      <c r="K21" s="281">
        <v>947.17911632000244</v>
      </c>
      <c r="L21" s="281">
        <v>967.2371147700004</v>
      </c>
      <c r="M21" s="281">
        <v>1089.4526747599989</v>
      </c>
      <c r="N21" s="281">
        <v>1075.6603099099982</v>
      </c>
      <c r="O21" s="281">
        <v>1216.1762913200012</v>
      </c>
      <c r="P21" s="281">
        <v>1324.2378467300018</v>
      </c>
      <c r="Q21" s="281">
        <v>1441.8171224400014</v>
      </c>
      <c r="R21" s="281">
        <v>1582.6620086100124</v>
      </c>
      <c r="S21" s="281">
        <v>1721.8824288700037</v>
      </c>
      <c r="T21" s="281">
        <v>1777.7094059600029</v>
      </c>
      <c r="U21" s="281">
        <v>1766.1230923200012</v>
      </c>
      <c r="V21" s="281">
        <v>1884.8474158699989</v>
      </c>
      <c r="W21" s="281">
        <v>1957.2076952499999</v>
      </c>
      <c r="X21" s="281">
        <v>1941.8835111400042</v>
      </c>
      <c r="Y21" s="281">
        <v>2151.5679510000032</v>
      </c>
      <c r="Z21" s="281">
        <v>4081.6138757499998</v>
      </c>
      <c r="AA21" s="281">
        <v>4750.8596188700003</v>
      </c>
      <c r="AB21" s="281">
        <v>4619.6911679899995</v>
      </c>
      <c r="AC21" s="281">
        <v>1916.09</v>
      </c>
      <c r="AD21" s="281">
        <v>1896.35</v>
      </c>
      <c r="AE21" s="281">
        <v>1736.99</v>
      </c>
      <c r="AF21" s="281">
        <v>1647.23</v>
      </c>
      <c r="AG21" s="281">
        <v>1521.47</v>
      </c>
      <c r="AH21" s="281">
        <v>1470.06</v>
      </c>
      <c r="AI21" s="281">
        <v>1379.37</v>
      </c>
      <c r="AJ21" s="281">
        <v>1355.59</v>
      </c>
      <c r="AK21" s="281">
        <v>1380.61</v>
      </c>
      <c r="AL21" s="281">
        <v>1629.71</v>
      </c>
      <c r="AM21" s="281">
        <v>1541.89</v>
      </c>
      <c r="AN21" s="281">
        <v>1737.55</v>
      </c>
      <c r="AO21" s="281">
        <v>2064.08</v>
      </c>
      <c r="AP21" s="281">
        <v>2448.6799999999998</v>
      </c>
      <c r="AQ21" s="281">
        <v>2895.25</v>
      </c>
      <c r="AR21" s="281">
        <v>3717.13</v>
      </c>
      <c r="AS21" s="847">
        <v>3208.89</v>
      </c>
      <c r="AT21" s="847">
        <v>7529.47</v>
      </c>
    </row>
    <row r="22" spans="1:46" s="8" customFormat="1" ht="14">
      <c r="A22" s="876" t="s">
        <v>864</v>
      </c>
      <c r="B22" s="281">
        <v>325.1854734399999</v>
      </c>
      <c r="C22" s="281">
        <v>237.0736233899998</v>
      </c>
      <c r="D22" s="281">
        <v>220.15233387000006</v>
      </c>
      <c r="E22" s="281">
        <v>214.22912114999997</v>
      </c>
      <c r="F22" s="281">
        <v>230.58103576000011</v>
      </c>
      <c r="G22" s="281">
        <v>190.51320764999966</v>
      </c>
      <c r="H22" s="281">
        <v>231.50538956999989</v>
      </c>
      <c r="I22" s="281">
        <v>242.91058814999963</v>
      </c>
      <c r="J22" s="281">
        <v>351.21110532999978</v>
      </c>
      <c r="K22" s="281">
        <v>272.66593256999988</v>
      </c>
      <c r="L22" s="281">
        <v>192.93103962000012</v>
      </c>
      <c r="M22" s="281">
        <v>238.48472431999963</v>
      </c>
      <c r="N22" s="281">
        <v>325.75043116000023</v>
      </c>
      <c r="O22" s="281">
        <v>361.44014600000071</v>
      </c>
      <c r="P22" s="281">
        <v>359.20332003999863</v>
      </c>
      <c r="Q22" s="281">
        <v>384.9179103699995</v>
      </c>
      <c r="R22" s="281">
        <v>543.7249612300003</v>
      </c>
      <c r="S22" s="281">
        <v>482.48547848000135</v>
      </c>
      <c r="T22" s="281">
        <v>518.43063514999938</v>
      </c>
      <c r="U22" s="281">
        <v>453.09269335999943</v>
      </c>
      <c r="V22" s="281">
        <v>544.19900634999999</v>
      </c>
      <c r="W22" s="281">
        <v>1117.1680716799988</v>
      </c>
      <c r="X22" s="281">
        <v>1242.3621120400016</v>
      </c>
      <c r="Y22" s="281">
        <v>1357.531172460001</v>
      </c>
      <c r="Z22" s="281">
        <v>3861.9636414300003</v>
      </c>
      <c r="AA22" s="281">
        <v>3409.3265587800001</v>
      </c>
      <c r="AB22" s="281">
        <v>3204.8754119999999</v>
      </c>
      <c r="AC22" s="281">
        <v>485.86</v>
      </c>
      <c r="AD22" s="281">
        <v>538.71</v>
      </c>
      <c r="AE22" s="281">
        <v>389.34</v>
      </c>
      <c r="AF22" s="281">
        <v>458.85</v>
      </c>
      <c r="AG22" s="281">
        <v>408.3</v>
      </c>
      <c r="AH22" s="281">
        <v>428.25</v>
      </c>
      <c r="AI22" s="281">
        <v>306.52999999999997</v>
      </c>
      <c r="AJ22" s="281">
        <v>349.25</v>
      </c>
      <c r="AK22" s="281">
        <v>335.83</v>
      </c>
      <c r="AL22" s="281">
        <v>366.84</v>
      </c>
      <c r="AM22" s="281">
        <v>319.83999999999997</v>
      </c>
      <c r="AN22" s="281">
        <v>383.16</v>
      </c>
      <c r="AO22" s="281">
        <v>470.32</v>
      </c>
      <c r="AP22" s="281">
        <v>555.61</v>
      </c>
      <c r="AQ22" s="281">
        <v>616.77</v>
      </c>
      <c r="AR22" s="281">
        <v>966.84</v>
      </c>
      <c r="AS22" s="847">
        <v>1173.6099999999999</v>
      </c>
      <c r="AT22" s="847">
        <v>2006.19</v>
      </c>
    </row>
    <row r="23" spans="1:46" s="8" customFormat="1" ht="14">
      <c r="A23" s="876" t="s">
        <v>872</v>
      </c>
      <c r="B23" s="338">
        <v>4.4418686058346735</v>
      </c>
      <c r="C23" s="338">
        <v>0</v>
      </c>
      <c r="D23" s="338">
        <v>0</v>
      </c>
      <c r="E23" s="338">
        <v>0</v>
      </c>
      <c r="F23" s="338">
        <v>4.3703135303165199</v>
      </c>
      <c r="G23" s="338">
        <v>3.6579829332525038</v>
      </c>
      <c r="H23" s="338">
        <v>4.5463408326985704</v>
      </c>
      <c r="I23" s="338">
        <v>4.6411463574417358</v>
      </c>
      <c r="J23" s="338">
        <v>6.580684770186723</v>
      </c>
      <c r="K23" s="338">
        <v>5.1133309876271671</v>
      </c>
      <c r="L23" s="338">
        <v>3.3120037598900058</v>
      </c>
      <c r="M23" s="338">
        <v>3.4486752005656469</v>
      </c>
      <c r="N23" s="338">
        <v>4.9390739743820209</v>
      </c>
      <c r="O23" s="338">
        <v>4.8625270738516013</v>
      </c>
      <c r="P23" s="338">
        <v>4.43701030225309</v>
      </c>
      <c r="Q23" s="338">
        <v>4.5221243826886184</v>
      </c>
      <c r="R23" s="338">
        <v>6.1502397920883309</v>
      </c>
      <c r="S23" s="338">
        <v>5.4050318637327814</v>
      </c>
      <c r="T23" s="338">
        <v>5.3525463960088011</v>
      </c>
      <c r="U23" s="338">
        <v>4.270273118126525</v>
      </c>
      <c r="V23" s="338">
        <v>5.2520518769244458</v>
      </c>
      <c r="W23" s="338">
        <v>11.78134564302251</v>
      </c>
      <c r="X23" s="338">
        <v>14.093188753242528</v>
      </c>
      <c r="Y23" s="338">
        <v>16.229028617971121</v>
      </c>
      <c r="Z23" s="338">
        <v>30.759760728862894</v>
      </c>
      <c r="AA23" s="338">
        <v>24.053931187814776</v>
      </c>
      <c r="AB23" s="338">
        <v>21.137301130095157</v>
      </c>
      <c r="AC23" s="338">
        <v>3.84</v>
      </c>
      <c r="AD23" s="338">
        <v>4.3499999999999996</v>
      </c>
      <c r="AE23" s="338">
        <v>3.37</v>
      </c>
      <c r="AF23" s="338">
        <v>4.22</v>
      </c>
      <c r="AG23" s="338">
        <v>4</v>
      </c>
      <c r="AH23" s="338">
        <v>4.12</v>
      </c>
      <c r="AI23" s="338">
        <v>2.58</v>
      </c>
      <c r="AJ23" s="338">
        <v>2.72</v>
      </c>
      <c r="AK23" s="338">
        <v>2.4700000000000002</v>
      </c>
      <c r="AL23" s="338">
        <v>2.5299999999999998</v>
      </c>
      <c r="AM23" s="338">
        <v>1.91</v>
      </c>
      <c r="AN23" s="338">
        <v>2.04</v>
      </c>
      <c r="AO23" s="338">
        <v>2.2200000000000002</v>
      </c>
      <c r="AP23" s="338">
        <v>2.38</v>
      </c>
      <c r="AQ23" s="338">
        <v>1.98</v>
      </c>
      <c r="AR23" s="338">
        <v>2.54</v>
      </c>
      <c r="AS23" s="918">
        <v>2.59</v>
      </c>
      <c r="AT23" s="918">
        <v>3.95</v>
      </c>
    </row>
    <row r="24" spans="1:46" s="8" customFormat="1" ht="14">
      <c r="A24" s="876" t="s">
        <v>873</v>
      </c>
      <c r="B24" s="338">
        <v>19.010768883745321</v>
      </c>
      <c r="C24" s="338">
        <v>17.836486669838909</v>
      </c>
      <c r="D24" s="338">
        <v>17.317553616590427</v>
      </c>
      <c r="E24" s="338">
        <v>17.688283307382797</v>
      </c>
      <c r="F24" s="338">
        <v>18.047341768164539</v>
      </c>
      <c r="G24" s="338">
        <v>17.992609854804609</v>
      </c>
      <c r="H24" s="338">
        <v>18.182486093096848</v>
      </c>
      <c r="I24" s="338">
        <v>18.850609917876433</v>
      </c>
      <c r="J24" s="338">
        <v>19.283804392723319</v>
      </c>
      <c r="K24" s="338">
        <v>17.762542906121979</v>
      </c>
      <c r="L24" s="338">
        <v>16.604341982156164</v>
      </c>
      <c r="M24" s="338">
        <v>15.754335764471596</v>
      </c>
      <c r="N24" s="338">
        <v>16.309313307839268</v>
      </c>
      <c r="O24" s="338">
        <v>16.361464570457333</v>
      </c>
      <c r="P24" s="338">
        <v>16.357468432976038</v>
      </c>
      <c r="Q24" s="338">
        <v>16.938874988946335</v>
      </c>
      <c r="R24" s="338">
        <v>17.901975367767385</v>
      </c>
      <c r="S24" s="338">
        <v>19.289346122838236</v>
      </c>
      <c r="T24" s="338">
        <v>18.353992663394735</v>
      </c>
      <c r="U24" s="338">
        <v>16.645220889590295</v>
      </c>
      <c r="V24" s="338">
        <v>18.190618308239806</v>
      </c>
      <c r="W24" s="338">
        <v>20.640171284387186</v>
      </c>
      <c r="X24" s="338">
        <v>22.028465448263962</v>
      </c>
      <c r="Y24" s="338">
        <v>25.721588246856538</v>
      </c>
      <c r="Z24" s="338">
        <v>32.509230500986412</v>
      </c>
      <c r="AA24" s="338">
        <v>33.518892480678055</v>
      </c>
      <c r="AB24" s="338">
        <v>30.468517740260175</v>
      </c>
      <c r="AC24" s="338">
        <v>15.15</v>
      </c>
      <c r="AD24" s="338">
        <v>15.31</v>
      </c>
      <c r="AE24" s="338">
        <v>15.04</v>
      </c>
      <c r="AF24" s="338">
        <v>15.14</v>
      </c>
      <c r="AG24" s="338">
        <v>14.91</v>
      </c>
      <c r="AH24" s="338">
        <v>14.14</v>
      </c>
      <c r="AI24" s="338">
        <v>11.63</v>
      </c>
      <c r="AJ24" s="338">
        <v>10.57</v>
      </c>
      <c r="AK24" s="338">
        <v>10.15</v>
      </c>
      <c r="AL24" s="338">
        <v>11.22</v>
      </c>
      <c r="AM24" s="338">
        <v>9.2100000000000009</v>
      </c>
      <c r="AN24" s="338">
        <v>9.25</v>
      </c>
      <c r="AO24" s="338">
        <v>9.73</v>
      </c>
      <c r="AP24" s="338">
        <v>10.48</v>
      </c>
      <c r="AQ24" s="338">
        <v>9.31</v>
      </c>
      <c r="AR24" s="338">
        <v>9.77</v>
      </c>
      <c r="AS24" s="918">
        <v>7.08</v>
      </c>
      <c r="AT24" s="918">
        <v>14.82</v>
      </c>
    </row>
    <row r="25" spans="1:46" s="67" customFormat="1" ht="14.5" thickBot="1">
      <c r="A25" s="996" t="s">
        <v>867</v>
      </c>
      <c r="B25" s="292">
        <v>87.584647660000016</v>
      </c>
      <c r="C25" s="292">
        <v>198.64552062000001</v>
      </c>
      <c r="D25" s="292">
        <v>107.87564252999999</v>
      </c>
      <c r="E25" s="292">
        <v>87.607333049999994</v>
      </c>
      <c r="F25" s="292">
        <v>88.835581439999999</v>
      </c>
      <c r="G25" s="292">
        <v>125.97397221999999</v>
      </c>
      <c r="H25" s="292">
        <v>75.124502359999994</v>
      </c>
      <c r="I25" s="292">
        <v>127.2142929</v>
      </c>
      <c r="J25" s="292">
        <v>98.527576690000004</v>
      </c>
      <c r="K25" s="292">
        <v>128.00249466999998</v>
      </c>
      <c r="L25" s="292">
        <v>99.382506290000009</v>
      </c>
      <c r="M25" s="292">
        <v>68.419251560000006</v>
      </c>
      <c r="N25" s="292">
        <v>53.47471702</v>
      </c>
      <c r="O25" s="292">
        <v>117.56523906999999</v>
      </c>
      <c r="P25" s="292">
        <v>129.71171271</v>
      </c>
      <c r="Q25" s="292">
        <v>111.88854494</v>
      </c>
      <c r="R25" s="292">
        <v>173.35231505000002</v>
      </c>
      <c r="S25" s="292">
        <v>262.09658051000002</v>
      </c>
      <c r="T25" s="292">
        <v>79.366625650000003</v>
      </c>
      <c r="U25" s="292">
        <v>247.02471953</v>
      </c>
      <c r="V25" s="292">
        <v>168.45417578999999</v>
      </c>
      <c r="W25" s="292">
        <v>205.57942328000001</v>
      </c>
      <c r="X25" s="292">
        <v>168.18491985</v>
      </c>
      <c r="Y25" s="292">
        <v>216.05214105000002</v>
      </c>
      <c r="Z25" s="292">
        <v>263.16474641999997</v>
      </c>
      <c r="AA25" s="292">
        <v>351.44803984999999</v>
      </c>
      <c r="AB25" s="292">
        <v>232.17037543999999</v>
      </c>
      <c r="AC25" s="292">
        <v>212.2</v>
      </c>
      <c r="AD25" s="292">
        <v>99.28</v>
      </c>
      <c r="AE25" s="292">
        <v>227.64</v>
      </c>
      <c r="AF25" s="292">
        <v>144.16999999999999</v>
      </c>
      <c r="AG25" s="292">
        <v>180.92</v>
      </c>
      <c r="AH25" s="292">
        <v>129.76</v>
      </c>
      <c r="AI25" s="292">
        <v>173.3</v>
      </c>
      <c r="AJ25" s="292">
        <v>96.04</v>
      </c>
      <c r="AK25" s="292">
        <v>125.28</v>
      </c>
      <c r="AL25" s="292">
        <v>118.78</v>
      </c>
      <c r="AM25" s="292">
        <v>109.86</v>
      </c>
      <c r="AN25" s="292">
        <v>109.66</v>
      </c>
      <c r="AO25" s="292">
        <v>152.22999999999999</v>
      </c>
      <c r="AP25" s="292">
        <v>164.22</v>
      </c>
      <c r="AQ25" s="292">
        <v>203.68</v>
      </c>
      <c r="AR25" s="292">
        <v>253.68</v>
      </c>
      <c r="AS25" s="993">
        <v>420.58</v>
      </c>
      <c r="AT25" s="993">
        <v>243.66</v>
      </c>
    </row>
    <row r="26" spans="1:46" s="12" customFormat="1" ht="14.5" thickTop="1"/>
    <row r="27" spans="1:46" s="12" customFormat="1" ht="14"/>
    <row r="28" spans="1:46" s="12" customFormat="1" ht="14"/>
    <row r="29" spans="1:46" s="12" customFormat="1" ht="14"/>
    <row r="30" spans="1:46" s="12" customFormat="1" ht="14"/>
  </sheetData>
  <sheetProtection sheet="1" objects="1" scenarios="1"/>
  <hyperlinks>
    <hyperlink ref="A4" location="Índice!A1" display="Índice!A1" xr:uid="{0D59F87A-C6EB-43FD-86A9-FA1E40B0FF16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E7DB9-4787-423B-9A47-CDCA6C24F3EB}">
  <sheetPr codeName="Plan28">
    <tabColor theme="0"/>
  </sheetPr>
  <dimension ref="A1:AT38"/>
  <sheetViews>
    <sheetView showGridLines="0" showRowColHeaders="0" zoomScaleNormal="100" workbookViewId="0">
      <pane xSplit="1" ySplit="5" topLeftCell="AQ6" activePane="bottomRight" state="frozen"/>
      <selection pane="topRight" activeCell="B1" sqref="B1"/>
      <selection pane="bottomLeft" activeCell="A6" sqref="A6"/>
      <selection pane="bottomRight" activeCell="A32" sqref="A32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6" s="71" customFormat="1" ht="16.399999999999999" customHeight="1">
      <c r="A1" s="360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</row>
    <row r="2" spans="1:46" s="71" customFormat="1" ht="33" customHeight="1">
      <c r="A2" s="361" t="s">
        <v>16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</row>
    <row r="3" spans="1:46" s="71" customFormat="1" ht="16.399999999999999" customHeight="1">
      <c r="A3" s="362" t="s">
        <v>1312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</row>
    <row r="4" spans="1:46" s="71" customFormat="1" ht="16.399999999999999" customHeight="1">
      <c r="A4" s="843" t="s">
        <v>531</v>
      </c>
      <c r="B4" s="159" t="s">
        <v>656</v>
      </c>
      <c r="C4" s="159" t="s">
        <v>657</v>
      </c>
      <c r="D4" s="159" t="s">
        <v>658</v>
      </c>
      <c r="E4" s="159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844" t="s">
        <v>1148</v>
      </c>
      <c r="AT4" s="844" t="s">
        <v>1246</v>
      </c>
    </row>
    <row r="5" spans="1:46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13" customFormat="1" ht="14">
      <c r="A6" s="863" t="s">
        <v>14</v>
      </c>
      <c r="B6" s="280">
        <v>611037.78716941341</v>
      </c>
      <c r="C6" s="280">
        <v>629323.1723396983</v>
      </c>
      <c r="D6" s="280">
        <v>643577.33558380301</v>
      </c>
      <c r="E6" s="280">
        <v>669020.27087012981</v>
      </c>
      <c r="F6" s="280">
        <v>684244.02593032387</v>
      </c>
      <c r="G6" s="280">
        <v>689777.43625046383</v>
      </c>
      <c r="H6" s="280">
        <v>712470.93094920588</v>
      </c>
      <c r="I6" s="280">
        <v>719567.66260150436</v>
      </c>
      <c r="J6" s="280">
        <v>703877.84705511003</v>
      </c>
      <c r="K6" s="280">
        <v>691831.52432010008</v>
      </c>
      <c r="L6" s="280">
        <v>672637.88926552003</v>
      </c>
      <c r="M6" s="280">
        <v>653591.43200000003</v>
      </c>
      <c r="N6" s="280">
        <v>643647.04735486</v>
      </c>
      <c r="O6" s="280">
        <v>648118.57175823988</v>
      </c>
      <c r="P6" s="280">
        <v>634984.56104394002</v>
      </c>
      <c r="Q6" s="280">
        <v>625328.84515905031</v>
      </c>
      <c r="R6" s="280">
        <v>625473.49705763999</v>
      </c>
      <c r="S6" s="280">
        <v>637677.02441564016</v>
      </c>
      <c r="T6" s="280">
        <v>635501.96600583999</v>
      </c>
      <c r="U6" s="280">
        <v>641870.89035616815</v>
      </c>
      <c r="V6" s="280">
        <v>628884.47748574999</v>
      </c>
      <c r="W6" s="280">
        <v>626322.19866650691</v>
      </c>
      <c r="X6" s="280">
        <v>626090.22264496004</v>
      </c>
      <c r="Y6" s="280">
        <v>621344.55592168996</v>
      </c>
      <c r="Z6" s="280">
        <v>662106.23429583001</v>
      </c>
      <c r="AA6" s="280">
        <v>657212.13936267013</v>
      </c>
      <c r="AB6" s="280">
        <v>668035.54602167988</v>
      </c>
      <c r="AC6" s="280">
        <v>681776.45214190008</v>
      </c>
      <c r="AD6" s="280">
        <v>696991.96089018998</v>
      </c>
      <c r="AE6" s="280">
        <v>705843.30300000019</v>
      </c>
      <c r="AF6" s="280">
        <v>745273.94204359991</v>
      </c>
      <c r="AG6" s="280">
        <v>784795.56847430975</v>
      </c>
      <c r="AH6" s="280">
        <v>787968.22869833012</v>
      </c>
      <c r="AI6" s="280">
        <v>813468.15416438971</v>
      </c>
      <c r="AJ6" s="280">
        <v>861504.70374558028</v>
      </c>
      <c r="AK6" s="280">
        <v>891283.32323102979</v>
      </c>
      <c r="AL6" s="280">
        <v>915170.4242151198</v>
      </c>
      <c r="AM6" s="280">
        <v>921558.24736355012</v>
      </c>
      <c r="AN6" s="280">
        <v>945508.23345101008</v>
      </c>
      <c r="AO6" s="280">
        <v>975349.35799999977</v>
      </c>
      <c r="AP6" s="280">
        <v>1002375.0658740799</v>
      </c>
      <c r="AQ6" s="280">
        <v>1024415.9780424202</v>
      </c>
      <c r="AR6" s="280">
        <v>1050005.7464363002</v>
      </c>
      <c r="AS6" s="846">
        <v>1100471.2809202597</v>
      </c>
      <c r="AT6" s="846">
        <v>1103534.3665994306</v>
      </c>
    </row>
    <row r="7" spans="1:46" s="13" customFormat="1" ht="14">
      <c r="A7" s="866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847"/>
      <c r="AT7" s="847"/>
    </row>
    <row r="8" spans="1:46" s="13" customFormat="1" ht="14">
      <c r="A8" s="863" t="s">
        <v>539</v>
      </c>
      <c r="B8" s="280">
        <v>10754.519998795316</v>
      </c>
      <c r="C8" s="280">
        <v>11141.439903</v>
      </c>
      <c r="D8" s="280">
        <v>12268.158269510001</v>
      </c>
      <c r="E8" s="280">
        <v>12431.180799665528</v>
      </c>
      <c r="F8" s="280">
        <v>12553.092388618625</v>
      </c>
      <c r="G8" s="280">
        <v>13018.470856690001</v>
      </c>
      <c r="H8" s="280">
        <v>14640.149955795892</v>
      </c>
      <c r="I8" s="280">
        <v>16050.693876916626</v>
      </c>
      <c r="J8" s="280">
        <v>18261.845651126994</v>
      </c>
      <c r="K8" s="280">
        <v>22559.261104280376</v>
      </c>
      <c r="L8" s="280">
        <v>23535.402295872034</v>
      </c>
      <c r="M8" s="280">
        <v>21503.675534720704</v>
      </c>
      <c r="N8" s="280">
        <v>24852.568691879456</v>
      </c>
      <c r="O8" s="280">
        <v>26435.478524217167</v>
      </c>
      <c r="P8" s="280">
        <v>24825.076461571269</v>
      </c>
      <c r="Q8" s="280">
        <v>23681.740131572664</v>
      </c>
      <c r="R8" s="280">
        <v>22778.581392748827</v>
      </c>
      <c r="S8" s="280">
        <v>21171.633990508544</v>
      </c>
      <c r="T8" s="280">
        <v>17870.341329617735</v>
      </c>
      <c r="U8" s="280">
        <v>16232.860219590517</v>
      </c>
      <c r="V8" s="280">
        <v>16241.432351330599</v>
      </c>
      <c r="W8" s="280">
        <v>20378.348812519846</v>
      </c>
      <c r="X8" s="280">
        <v>21718.411795209857</v>
      </c>
      <c r="Y8" s="280">
        <v>20292.678895508947</v>
      </c>
      <c r="Z8" s="280">
        <v>20998.661318957929</v>
      </c>
      <c r="AA8" s="280">
        <v>18644.736092289771</v>
      </c>
      <c r="AB8" s="280">
        <v>16238.477610977774</v>
      </c>
      <c r="AC8" s="280">
        <v>12967.2767087763</v>
      </c>
      <c r="AD8" s="280">
        <v>13610.750382625847</v>
      </c>
      <c r="AE8" s="280">
        <v>13134.446503456895</v>
      </c>
      <c r="AF8" s="280">
        <v>13596.174382147081</v>
      </c>
      <c r="AG8" s="280">
        <v>13743.157613313657</v>
      </c>
      <c r="AH8" s="280">
        <v>14877.945648187104</v>
      </c>
      <c r="AI8" s="280">
        <v>16274.729859601772</v>
      </c>
      <c r="AJ8" s="280">
        <v>20156.683581494661</v>
      </c>
      <c r="AK8" s="280">
        <v>22327.052979204116</v>
      </c>
      <c r="AL8" s="280">
        <v>24007.59715084247</v>
      </c>
      <c r="AM8" s="280">
        <v>25172.023695770935</v>
      </c>
      <c r="AN8" s="280">
        <v>26535.156190867481</v>
      </c>
      <c r="AO8" s="280">
        <v>28438.239764524737</v>
      </c>
      <c r="AP8" s="280">
        <v>29104.499961694233</v>
      </c>
      <c r="AQ8" s="280">
        <v>30734.227431101801</v>
      </c>
      <c r="AR8" s="280">
        <v>35009.315862192467</v>
      </c>
      <c r="AS8" s="846">
        <v>36487.37731983776</v>
      </c>
      <c r="AT8" s="846">
        <v>42595.511548850911</v>
      </c>
    </row>
    <row r="9" spans="1:46" s="13" customFormat="1" ht="14">
      <c r="A9" s="866" t="s">
        <v>540</v>
      </c>
      <c r="B9" s="338">
        <v>1.7600417232156496</v>
      </c>
      <c r="C9" s="338">
        <v>1.7703845007928667</v>
      </c>
      <c r="D9" s="338">
        <v>1.90624460980766</v>
      </c>
      <c r="E9" s="338">
        <v>1.8581172112315067</v>
      </c>
      <c r="F9" s="338">
        <v>1.8345929102634062</v>
      </c>
      <c r="G9" s="338">
        <v>1.8873436810946782</v>
      </c>
      <c r="H9" s="338">
        <v>2.0548417233375704</v>
      </c>
      <c r="I9" s="338">
        <v>2.2306024452081972</v>
      </c>
      <c r="J9" s="338">
        <v>2.5944623385337464</v>
      </c>
      <c r="K9" s="338">
        <v>3.2608027115345126</v>
      </c>
      <c r="L9" s="338">
        <v>3.4989706454941567</v>
      </c>
      <c r="M9" s="338">
        <v>3.2900791659583297</v>
      </c>
      <c r="N9" s="338">
        <v>3.8612107045334678</v>
      </c>
      <c r="O9" s="338">
        <v>4.0788028111124834</v>
      </c>
      <c r="P9" s="338">
        <v>3.9095559143607921</v>
      </c>
      <c r="Q9" s="338">
        <v>3.7870858373004199</v>
      </c>
      <c r="R9" s="338">
        <v>3.6418140016969711</v>
      </c>
      <c r="S9" s="338">
        <v>3.3201186776189697</v>
      </c>
      <c r="T9" s="338">
        <v>2.8120040984190307</v>
      </c>
      <c r="U9" s="338">
        <v>2.5289914940032654</v>
      </c>
      <c r="V9" s="338">
        <v>2.5825780302708483</v>
      </c>
      <c r="W9" s="338">
        <v>3.2536526496916567</v>
      </c>
      <c r="X9" s="338">
        <v>3.4688948987989257</v>
      </c>
      <c r="Y9" s="338">
        <v>3.2659301030500214</v>
      </c>
      <c r="Z9" s="338">
        <v>3.1714942755811144</v>
      </c>
      <c r="AA9" s="338">
        <v>2.836943351407121</v>
      </c>
      <c r="AB9" s="338">
        <v>2.4307804738358612</v>
      </c>
      <c r="AC9" s="338">
        <v>1.9019836587253358</v>
      </c>
      <c r="AD9" s="338">
        <v>1.9527844145063533</v>
      </c>
      <c r="AE9" s="338">
        <v>1.8608161964039902</v>
      </c>
      <c r="AF9" s="338">
        <v>1.8243190342688353</v>
      </c>
      <c r="AG9" s="338">
        <v>1.7511767605965449</v>
      </c>
      <c r="AH9" s="338">
        <v>1.8881402963117508</v>
      </c>
      <c r="AI9" s="338">
        <v>2.0006597401860788</v>
      </c>
      <c r="AJ9" s="338">
        <v>2.3397067356520593</v>
      </c>
      <c r="AK9" s="338">
        <v>2.5050455222549601</v>
      </c>
      <c r="AL9" s="338">
        <v>2.6232925054841205</v>
      </c>
      <c r="AM9" s="338">
        <v>2.7314631243097862</v>
      </c>
      <c r="AN9" s="338">
        <v>2.8064436936753925</v>
      </c>
      <c r="AO9" s="338">
        <v>2.9156977990777273</v>
      </c>
      <c r="AP9" s="338">
        <v>2.9035538644723622</v>
      </c>
      <c r="AQ9" s="338">
        <v>3.0001706425774941</v>
      </c>
      <c r="AR9" s="338">
        <v>3.334202310893386</v>
      </c>
      <c r="AS9" s="918">
        <v>3.3156137695229542</v>
      </c>
      <c r="AT9" s="918">
        <v>3.8599170844230319</v>
      </c>
    </row>
    <row r="10" spans="1:46" s="13" customFormat="1" ht="14">
      <c r="A10" s="866" t="s">
        <v>541</v>
      </c>
      <c r="B10" s="338">
        <v>2.9</v>
      </c>
      <c r="C10" s="338">
        <v>2.9</v>
      </c>
      <c r="D10" s="338">
        <v>2.9</v>
      </c>
      <c r="E10" s="338">
        <v>2.7</v>
      </c>
      <c r="F10" s="338">
        <v>2.8</v>
      </c>
      <c r="G10" s="338">
        <v>2.9</v>
      </c>
      <c r="H10" s="338">
        <v>3.1</v>
      </c>
      <c r="I10" s="338">
        <v>3.4</v>
      </c>
      <c r="J10" s="338">
        <v>3.5</v>
      </c>
      <c r="K10" s="338">
        <v>3.5</v>
      </c>
      <c r="L10" s="338">
        <v>3.7</v>
      </c>
      <c r="M10" s="338">
        <v>3.7</v>
      </c>
      <c r="N10" s="338">
        <v>3.9</v>
      </c>
      <c r="O10" s="338">
        <v>3.7</v>
      </c>
      <c r="P10" s="338">
        <v>3.6</v>
      </c>
      <c r="Q10" s="338">
        <v>3.2</v>
      </c>
      <c r="R10" s="338">
        <v>3.3</v>
      </c>
      <c r="S10" s="338">
        <v>3</v>
      </c>
      <c r="T10" s="338">
        <v>3</v>
      </c>
      <c r="U10" s="338">
        <v>2.9</v>
      </c>
      <c r="V10" s="338">
        <v>3</v>
      </c>
      <c r="W10" s="338">
        <v>3</v>
      </c>
      <c r="X10" s="338">
        <v>3.1</v>
      </c>
      <c r="Y10" s="338">
        <v>2.9</v>
      </c>
      <c r="Z10" s="338">
        <v>3.2</v>
      </c>
      <c r="AA10" s="338">
        <v>2.9</v>
      </c>
      <c r="AB10" s="338">
        <v>2.4</v>
      </c>
      <c r="AC10" s="338">
        <v>2.1</v>
      </c>
      <c r="AD10" s="338">
        <v>2.1</v>
      </c>
      <c r="AE10" s="338">
        <v>2.2999999999999998</v>
      </c>
      <c r="AF10" s="338">
        <v>2.2999999999999998</v>
      </c>
      <c r="AG10" s="338">
        <v>2.2999999999999998</v>
      </c>
      <c r="AH10" s="338">
        <v>2.6</v>
      </c>
      <c r="AI10" s="338">
        <v>2.7</v>
      </c>
      <c r="AJ10" s="338">
        <v>2.8</v>
      </c>
      <c r="AK10" s="338">
        <v>3</v>
      </c>
      <c r="AL10" s="338">
        <v>3.3</v>
      </c>
      <c r="AM10" s="338">
        <v>3.5</v>
      </c>
      <c r="AN10" s="338">
        <v>3.4</v>
      </c>
      <c r="AO10" s="338">
        <v>3.2</v>
      </c>
      <c r="AP10" s="338">
        <v>3.2</v>
      </c>
      <c r="AQ10" s="338">
        <v>3.2</v>
      </c>
      <c r="AR10" s="338">
        <v>3.2</v>
      </c>
      <c r="AS10" s="918">
        <v>3</v>
      </c>
      <c r="AT10" s="918">
        <v>3.2</v>
      </c>
    </row>
    <row r="11" spans="1:46" s="13" customFormat="1" ht="14">
      <c r="A11" s="866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847"/>
      <c r="AT11" s="847"/>
    </row>
    <row r="12" spans="1:46" s="13" customFormat="1" ht="14">
      <c r="A12" s="866" t="s">
        <v>499</v>
      </c>
      <c r="B12" s="281">
        <v>3697.69566721601</v>
      </c>
      <c r="C12" s="281">
        <v>4155.8088570505697</v>
      </c>
      <c r="D12" s="281">
        <v>3632.3647489</v>
      </c>
      <c r="E12" s="281">
        <v>3694.8207748811697</v>
      </c>
      <c r="F12" s="281">
        <v>4162.0910000000003</v>
      </c>
      <c r="G12" s="281">
        <v>4446.366</v>
      </c>
      <c r="H12" s="281">
        <v>3972.8539999999998</v>
      </c>
      <c r="I12" s="281">
        <v>4813.3360000000002</v>
      </c>
      <c r="J12" s="281">
        <v>5175.8609999999999</v>
      </c>
      <c r="K12" s="281">
        <v>5433.5639999999994</v>
      </c>
      <c r="L12" s="281">
        <v>6143.4099956336304</v>
      </c>
      <c r="M12" s="281">
        <v>9000.0460043663697</v>
      </c>
      <c r="N12" s="281">
        <v>6404.6480000000001</v>
      </c>
      <c r="O12" s="281">
        <v>5253.299</v>
      </c>
      <c r="P12" s="281">
        <v>6291.6909999999998</v>
      </c>
      <c r="Q12" s="281">
        <v>6786.0410000000002</v>
      </c>
      <c r="R12" s="281">
        <v>7168.8339999999998</v>
      </c>
      <c r="S12" s="281">
        <v>5023.1430491700003</v>
      </c>
      <c r="T12" s="281">
        <v>5021.8109999999997</v>
      </c>
      <c r="U12" s="281">
        <v>4968.1679884700006</v>
      </c>
      <c r="V12" s="281">
        <v>4429.8140000000003</v>
      </c>
      <c r="W12" s="281">
        <v>4245.1689999999999</v>
      </c>
      <c r="X12" s="281">
        <v>3934.5120000000002</v>
      </c>
      <c r="Y12" s="281">
        <v>4531.5739999999987</v>
      </c>
      <c r="Z12" s="281">
        <v>4419.6180000000004</v>
      </c>
      <c r="AA12" s="281">
        <v>6326.0209999999988</v>
      </c>
      <c r="AB12" s="281">
        <v>5908.9560000000001</v>
      </c>
      <c r="AC12" s="281">
        <v>3719.357</v>
      </c>
      <c r="AD12" s="281">
        <v>3826.3609999999999</v>
      </c>
      <c r="AE12" s="281">
        <v>5622.0680000000002</v>
      </c>
      <c r="AF12" s="281">
        <v>5908.9560000000001</v>
      </c>
      <c r="AG12" s="281">
        <v>-6665.2150000000001</v>
      </c>
      <c r="AH12" s="281">
        <v>4823.63</v>
      </c>
      <c r="AI12" s="281">
        <v>4756.9630000000006</v>
      </c>
      <c r="AJ12" s="281">
        <v>3039.5349999999999</v>
      </c>
      <c r="AK12" s="281">
        <v>4802.9860000000008</v>
      </c>
      <c r="AL12" s="281">
        <v>6158.951</v>
      </c>
      <c r="AM12" s="281">
        <v>6421.2640000000001</v>
      </c>
      <c r="AN12" s="281">
        <v>6955.9180000000015</v>
      </c>
      <c r="AO12" s="281">
        <v>7246.4499999999971</v>
      </c>
      <c r="AP12" s="281">
        <v>8866.6939999999995</v>
      </c>
      <c r="AQ12" s="281">
        <v>7981.4700000000012</v>
      </c>
      <c r="AR12" s="281">
        <v>8206.2429999999986</v>
      </c>
      <c r="AS12" s="847">
        <v>10000.042000000001</v>
      </c>
      <c r="AT12" s="847">
        <v>8171</v>
      </c>
    </row>
    <row r="13" spans="1:46" s="13" customFormat="1" ht="14">
      <c r="A13" s="866" t="s">
        <v>500</v>
      </c>
      <c r="B13" s="420">
        <v>-929.3666551900003</v>
      </c>
      <c r="C13" s="420">
        <v>-749.24859823999998</v>
      </c>
      <c r="D13" s="420">
        <v>-827.25822751999988</v>
      </c>
      <c r="E13" s="420">
        <v>-985.71841865000044</v>
      </c>
      <c r="F13" s="420">
        <v>-839.78099999999995</v>
      </c>
      <c r="G13" s="420">
        <v>-911.13400000000001</v>
      </c>
      <c r="H13" s="420">
        <v>-719.20899999999995</v>
      </c>
      <c r="I13" s="420">
        <v>-1247.0619999999999</v>
      </c>
      <c r="J13" s="420">
        <v>-861.14300000000003</v>
      </c>
      <c r="K13" s="420">
        <v>-1383.511</v>
      </c>
      <c r="L13" s="420">
        <v>-967.71900000000005</v>
      </c>
      <c r="M13" s="420">
        <v>-1359.0419999999999</v>
      </c>
      <c r="N13" s="420">
        <v>-955.947</v>
      </c>
      <c r="O13" s="420">
        <v>-1394.3240000000001</v>
      </c>
      <c r="P13" s="420">
        <v>-1093.61212527</v>
      </c>
      <c r="Q13" s="420">
        <v>-1727.6435707700002</v>
      </c>
      <c r="R13" s="420">
        <v>-1204.9369999999999</v>
      </c>
      <c r="S13" s="420">
        <v>-1551.2339999999999</v>
      </c>
      <c r="T13" s="420">
        <v>-1631.758</v>
      </c>
      <c r="U13" s="420">
        <v>-1619.6870000000001</v>
      </c>
      <c r="V13" s="420">
        <v>-1725.098</v>
      </c>
      <c r="W13" s="420">
        <v>-1494.3620000000001</v>
      </c>
      <c r="X13" s="420">
        <v>-1721.1389999999999</v>
      </c>
      <c r="Y13" s="420">
        <v>-1804.8230000000001</v>
      </c>
      <c r="Z13" s="420">
        <v>-1585.2280000000001</v>
      </c>
      <c r="AA13" s="420">
        <v>-1590.7419678499998</v>
      </c>
      <c r="AB13" s="420">
        <v>-2282.694</v>
      </c>
      <c r="AC13" s="420">
        <v>-1900.7481238900002</v>
      </c>
      <c r="AD13" s="420">
        <v>-1746.4080031100002</v>
      </c>
      <c r="AE13" s="420">
        <v>-1898.6130275</v>
      </c>
      <c r="AF13" s="420">
        <v>-2282.694</v>
      </c>
      <c r="AG13" s="420">
        <v>-1950.2272031099999</v>
      </c>
      <c r="AH13" s="420">
        <v>-2110.1754410399999</v>
      </c>
      <c r="AI13" s="420">
        <v>-2136.3442600499998</v>
      </c>
      <c r="AJ13" s="420">
        <v>-2224.3949949399998</v>
      </c>
      <c r="AK13" s="420">
        <v>-2299.71602609</v>
      </c>
      <c r="AL13" s="420">
        <v>-1889.0398073399999</v>
      </c>
      <c r="AM13" s="420">
        <v>-2149.9257840999999</v>
      </c>
      <c r="AN13" s="420">
        <v>-2131.1784025100001</v>
      </c>
      <c r="AO13" s="420">
        <v>-2105.2425342199999</v>
      </c>
      <c r="AP13" s="420">
        <v>-1991.2896300099999</v>
      </c>
      <c r="AQ13" s="420">
        <v>-2983.1629597300002</v>
      </c>
      <c r="AR13" s="420">
        <v>-2597.0138943100001</v>
      </c>
      <c r="AS13" s="925">
        <v>-1927.3164497400001</v>
      </c>
      <c r="AT13" s="925">
        <v>-1288.6020601699997</v>
      </c>
    </row>
    <row r="14" spans="1:46" s="13" customFormat="1" ht="14">
      <c r="A14" s="866" t="s">
        <v>534</v>
      </c>
      <c r="B14" s="338">
        <v>25.133670773120148</v>
      </c>
      <c r="C14" s="338">
        <v>18.028947528923435</v>
      </c>
      <c r="D14" s="338">
        <v>22.774646399993863</v>
      </c>
      <c r="E14" s="338">
        <v>26.678382490195414</v>
      </c>
      <c r="F14" s="338">
        <v>20.176901466114025</v>
      </c>
      <c r="G14" s="338">
        <v>20.491655432773641</v>
      </c>
      <c r="H14" s="338">
        <v>18.103081563027484</v>
      </c>
      <c r="I14" s="338">
        <v>25.908475950982851</v>
      </c>
      <c r="J14" s="338">
        <v>16.637676320905836</v>
      </c>
      <c r="K14" s="338">
        <v>25.462311661369963</v>
      </c>
      <c r="L14" s="338">
        <v>15.752147434206687</v>
      </c>
      <c r="M14" s="338">
        <v>15.100389479572227</v>
      </c>
      <c r="N14" s="338">
        <v>14.925831989517613</v>
      </c>
      <c r="O14" s="338">
        <v>26.541873972907311</v>
      </c>
      <c r="P14" s="338">
        <v>17.381847348669858</v>
      </c>
      <c r="Q14" s="338">
        <v>25.458784743121949</v>
      </c>
      <c r="R14" s="338">
        <v>16.807991369307757</v>
      </c>
      <c r="S14" s="338">
        <v>30.881740472358604</v>
      </c>
      <c r="T14" s="338">
        <v>32.493417215422888</v>
      </c>
      <c r="U14" s="338">
        <v>32.601292946593773</v>
      </c>
      <c r="V14" s="338">
        <v>38.942899182674481</v>
      </c>
      <c r="W14" s="338">
        <v>35.201472544438161</v>
      </c>
      <c r="X14" s="338">
        <v>43.744662616354958</v>
      </c>
      <c r="Y14" s="338">
        <v>39.827728731782834</v>
      </c>
      <c r="Z14" s="338">
        <v>35.867986780757974</v>
      </c>
      <c r="AA14" s="338">
        <v>25.146011495219511</v>
      </c>
      <c r="AB14" s="338">
        <v>38.631088131304416</v>
      </c>
      <c r="AC14" s="338">
        <v>51.104213010205804</v>
      </c>
      <c r="AD14" s="338">
        <v>45.641485555335741</v>
      </c>
      <c r="AE14" s="338">
        <v>33.770723290789086</v>
      </c>
      <c r="AF14" s="338">
        <v>38.631088131304416</v>
      </c>
      <c r="AG14" s="338">
        <v>-29.259779363606427</v>
      </c>
      <c r="AH14" s="338">
        <v>43.746627354088105</v>
      </c>
      <c r="AI14" s="338">
        <v>44.90983554107946</v>
      </c>
      <c r="AJ14" s="338">
        <v>73.18208196122103</v>
      </c>
      <c r="AK14" s="338">
        <v>47.88096459348413</v>
      </c>
      <c r="AL14" s="338">
        <v>30.671453748211341</v>
      </c>
      <c r="AM14" s="338">
        <v>33.481348595852779</v>
      </c>
      <c r="AN14" s="338">
        <v>30.638348561757052</v>
      </c>
      <c r="AO14" s="338">
        <v>29.052053546495195</v>
      </c>
      <c r="AP14" s="338">
        <v>22.458084490228263</v>
      </c>
      <c r="AQ14" s="338">
        <v>37.376109410046013</v>
      </c>
      <c r="AR14" s="338">
        <v>31.646807123674019</v>
      </c>
      <c r="AS14" s="918">
        <v>19.273083550449087</v>
      </c>
      <c r="AT14" s="918">
        <v>15.770432752049929</v>
      </c>
    </row>
    <row r="15" spans="1:46" s="13" customFormat="1" ht="14">
      <c r="A15" s="863" t="s">
        <v>501</v>
      </c>
      <c r="B15" s="280">
        <v>2888.82066721601</v>
      </c>
      <c r="C15" s="280">
        <v>3284.3008570505699</v>
      </c>
      <c r="D15" s="280">
        <v>2729.5097489</v>
      </c>
      <c r="E15" s="280">
        <v>2629.9397748811698</v>
      </c>
      <c r="F15" s="280">
        <v>3322.3100000000004</v>
      </c>
      <c r="G15" s="280">
        <v>3535.232</v>
      </c>
      <c r="H15" s="280">
        <v>3253.645</v>
      </c>
      <c r="I15" s="280">
        <v>3566.2740000000003</v>
      </c>
      <c r="J15" s="280">
        <v>4314.7179999999998</v>
      </c>
      <c r="K15" s="280">
        <v>4050.0529999999994</v>
      </c>
      <c r="L15" s="280">
        <v>5175.6909956336303</v>
      </c>
      <c r="M15" s="280">
        <v>7641.0040043663703</v>
      </c>
      <c r="N15" s="280">
        <v>5448.701</v>
      </c>
      <c r="O15" s="280">
        <v>3858.9749999999999</v>
      </c>
      <c r="P15" s="280">
        <v>5198.0788747299994</v>
      </c>
      <c r="Q15" s="280">
        <v>5058.3974292299999</v>
      </c>
      <c r="R15" s="280">
        <v>5963.8969999999999</v>
      </c>
      <c r="S15" s="280">
        <v>3471.9090491700003</v>
      </c>
      <c r="T15" s="280">
        <v>3390.0529999999999</v>
      </c>
      <c r="U15" s="280">
        <v>3348.4809884700007</v>
      </c>
      <c r="V15" s="280">
        <v>2704.7160000000003</v>
      </c>
      <c r="W15" s="280">
        <v>2750.8069999999998</v>
      </c>
      <c r="X15" s="280">
        <v>2213.3730000000005</v>
      </c>
      <c r="Y15" s="280">
        <v>2726.7509999999984</v>
      </c>
      <c r="Z15" s="280">
        <v>2834.3900000000003</v>
      </c>
      <c r="AA15" s="280">
        <v>4735.2790321499988</v>
      </c>
      <c r="AB15" s="280">
        <v>3626.2620000000002</v>
      </c>
      <c r="AC15" s="280">
        <v>1818.6088761099998</v>
      </c>
      <c r="AD15" s="280">
        <v>2079.9529968899997</v>
      </c>
      <c r="AE15" s="280">
        <v>3723.4549725000002</v>
      </c>
      <c r="AF15" s="280">
        <v>3626.2620000000002</v>
      </c>
      <c r="AG15" s="280">
        <v>-8615.4422031100003</v>
      </c>
      <c r="AH15" s="280">
        <v>2713.4545589600002</v>
      </c>
      <c r="AI15" s="280">
        <v>2620.6187399500009</v>
      </c>
      <c r="AJ15" s="280">
        <v>815.14000506000002</v>
      </c>
      <c r="AK15" s="280">
        <v>2503.2699739100008</v>
      </c>
      <c r="AL15" s="280">
        <v>4269.9111926599999</v>
      </c>
      <c r="AM15" s="280">
        <v>4271.3382159000003</v>
      </c>
      <c r="AN15" s="280">
        <v>4824.739597490001</v>
      </c>
      <c r="AO15" s="280">
        <v>5141.2074657799967</v>
      </c>
      <c r="AP15" s="280">
        <v>6875.4043699899994</v>
      </c>
      <c r="AQ15" s="280">
        <v>4998.3070402700014</v>
      </c>
      <c r="AR15" s="280">
        <v>5609.2291056899985</v>
      </c>
      <c r="AS15" s="846">
        <v>8072.725550260001</v>
      </c>
      <c r="AT15" s="846">
        <v>6882.3979398299998</v>
      </c>
    </row>
    <row r="16" spans="1:46" s="13" customFormat="1" ht="14">
      <c r="A16" s="866" t="s">
        <v>535</v>
      </c>
      <c r="B16" s="338">
        <v>1.9045445063390565</v>
      </c>
      <c r="C16" s="338">
        <v>2.1039114070336984</v>
      </c>
      <c r="D16" s="338">
        <v>1.7072840494668728</v>
      </c>
      <c r="E16" s="338">
        <v>1.581708737228027</v>
      </c>
      <c r="F16" s="338">
        <v>1.9563695048483654</v>
      </c>
      <c r="G16" s="338">
        <v>2.0658855057310577</v>
      </c>
      <c r="H16" s="338">
        <v>1.8392332641833598</v>
      </c>
      <c r="I16" s="338">
        <v>1.9972404509830843</v>
      </c>
      <c r="J16" s="338">
        <v>2.4746076264382522</v>
      </c>
      <c r="K16" s="338">
        <v>2.3622838786870215</v>
      </c>
      <c r="L16" s="338">
        <v>3.1135536948145193</v>
      </c>
      <c r="M16" s="338">
        <v>4.7589641692498574</v>
      </c>
      <c r="N16" s="338">
        <v>3.4293826722042731</v>
      </c>
      <c r="O16" s="338">
        <v>2.4030030142716097</v>
      </c>
      <c r="P16" s="338">
        <v>3.3148877184009828</v>
      </c>
      <c r="Q16" s="338">
        <v>3.2751449498357177</v>
      </c>
      <c r="R16" s="338">
        <v>3.8689020571972099</v>
      </c>
      <c r="S16" s="338">
        <v>2.1956989598364007</v>
      </c>
      <c r="T16" s="338">
        <v>2.1509143188325419</v>
      </c>
      <c r="U16" s="338">
        <v>2.1030861972610948</v>
      </c>
      <c r="V16" s="338">
        <v>1.731456193598202</v>
      </c>
      <c r="W16" s="338">
        <v>1.768407661217597</v>
      </c>
      <c r="X16" s="338">
        <v>1.4216084395836548</v>
      </c>
      <c r="Y16" s="338">
        <v>1.7669764295800805</v>
      </c>
      <c r="Z16" s="338">
        <v>1.7233744849323607</v>
      </c>
      <c r="AA16" s="338">
        <v>2.9133378705374691</v>
      </c>
      <c r="AB16" s="338">
        <v>2.1890424166073785</v>
      </c>
      <c r="AC16" s="338">
        <v>1.0712593011874993</v>
      </c>
      <c r="AD16" s="338">
        <v>1.1990278784628217</v>
      </c>
      <c r="AE16" s="338">
        <v>2.1268298991394152</v>
      </c>
      <c r="AF16" s="338">
        <v>1.9605216695790073</v>
      </c>
      <c r="AG16" s="338">
        <v>-4.3193963965156179</v>
      </c>
      <c r="AH16" s="338">
        <v>1.384575052581738</v>
      </c>
      <c r="AI16" s="338">
        <v>1.2948556528311173</v>
      </c>
      <c r="AJ16" s="338">
        <v>0.37901018406869547</v>
      </c>
      <c r="AK16" s="338">
        <v>1.1281870731313148</v>
      </c>
      <c r="AL16" s="338">
        <v>1.8793821691674095</v>
      </c>
      <c r="AM16" s="338">
        <v>1.8668927270362623</v>
      </c>
      <c r="AN16" s="338">
        <v>2.0567964353154</v>
      </c>
      <c r="AO16" s="338">
        <v>2.1251874649683478</v>
      </c>
      <c r="AP16" s="338">
        <v>2.772003175245108</v>
      </c>
      <c r="AQ16" s="338">
        <v>1.9660012038824393</v>
      </c>
      <c r="AR16" s="338">
        <v>2.1540213302772671</v>
      </c>
      <c r="AS16" s="918">
        <v>2.9667250833791625</v>
      </c>
      <c r="AT16" s="918">
        <v>2.5181095596101377</v>
      </c>
    </row>
    <row r="17" spans="1:46" s="13" customFormat="1" ht="14">
      <c r="A17" s="866"/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847"/>
      <c r="AT17" s="847"/>
    </row>
    <row r="18" spans="1:46" s="13" customFormat="1" ht="14">
      <c r="A18" s="863" t="s">
        <v>502</v>
      </c>
      <c r="B18" s="280">
        <v>21935.799600470051</v>
      </c>
      <c r="C18" s="280">
        <v>22702.5995407093</v>
      </c>
      <c r="D18" s="280">
        <v>23756.666019890596</v>
      </c>
      <c r="E18" s="280">
        <v>25294.947971909845</v>
      </c>
      <c r="F18" s="280">
        <v>26862.298599878344</v>
      </c>
      <c r="G18" s="280">
        <v>27575.266000000003</v>
      </c>
      <c r="H18" s="280">
        <v>31925.691480694961</v>
      </c>
      <c r="I18" s="280">
        <v>33577</v>
      </c>
      <c r="J18" s="280">
        <v>35397.635999999999</v>
      </c>
      <c r="K18" s="280">
        <v>36967.683999999994</v>
      </c>
      <c r="L18" s="280">
        <v>37513.555000000008</v>
      </c>
      <c r="M18" s="280">
        <v>36070.13404747186</v>
      </c>
      <c r="N18" s="280">
        <v>36414.327583994804</v>
      </c>
      <c r="O18" s="280">
        <v>37881.410629124919</v>
      </c>
      <c r="P18" s="280">
        <v>37805.735343999724</v>
      </c>
      <c r="Q18" s="280">
        <v>36686.443198885463</v>
      </c>
      <c r="R18" s="280">
        <v>34989.323716255494</v>
      </c>
      <c r="S18" s="280">
        <v>35181.129953175783</v>
      </c>
      <c r="T18" s="280">
        <v>34432.376100499998</v>
      </c>
      <c r="U18" s="280">
        <v>34350.501385233329</v>
      </c>
      <c r="V18" s="280">
        <v>34747.458365864841</v>
      </c>
      <c r="W18" s="280">
        <v>35546.922484330942</v>
      </c>
      <c r="X18" s="280">
        <v>36621.045446630946</v>
      </c>
      <c r="Y18" s="280">
        <v>39799.866251968582</v>
      </c>
      <c r="Z18" s="280">
        <v>42010.317903248273</v>
      </c>
      <c r="AA18" s="280">
        <v>41676.660061566356</v>
      </c>
      <c r="AB18" s="280">
        <v>42349.863079489915</v>
      </c>
      <c r="AC18" s="280">
        <v>45170.369910622263</v>
      </c>
      <c r="AD18" s="280">
        <v>44676.934204700294</v>
      </c>
      <c r="AE18" s="280">
        <v>42802.797867870911</v>
      </c>
      <c r="AF18" s="280">
        <v>43952.118842575968</v>
      </c>
      <c r="AG18" s="280">
        <v>44665.729160571384</v>
      </c>
      <c r="AH18" s="280">
        <v>44194.922773748862</v>
      </c>
      <c r="AI18" s="280">
        <v>44101.189402599259</v>
      </c>
      <c r="AJ18" s="280">
        <v>47346.226267828089</v>
      </c>
      <c r="AK18" s="280">
        <v>50697.15557470623</v>
      </c>
      <c r="AL18" s="280">
        <v>48655.11092949762</v>
      </c>
      <c r="AM18" s="280">
        <v>50674.951840868373</v>
      </c>
      <c r="AN18" s="280">
        <v>52838.405447000681</v>
      </c>
      <c r="AO18" s="280">
        <v>55927.618761286874</v>
      </c>
      <c r="AP18" s="280">
        <v>57050.362737299147</v>
      </c>
      <c r="AQ18" s="280">
        <v>58786.403890013607</v>
      </c>
      <c r="AR18" s="280">
        <v>62191.800968548188</v>
      </c>
      <c r="AS18" s="846">
        <v>62518.594665526594</v>
      </c>
      <c r="AT18" s="846">
        <v>78735.302801720973</v>
      </c>
    </row>
    <row r="19" spans="1:46" s="13" customFormat="1" ht="14">
      <c r="A19" s="866" t="s">
        <v>536</v>
      </c>
      <c r="B19" s="338">
        <v>3.589925215932388</v>
      </c>
      <c r="C19" s="338">
        <v>3.6074628328566947</v>
      </c>
      <c r="D19" s="338">
        <v>3.6913459667345814</v>
      </c>
      <c r="E19" s="338">
        <v>3.780894103404544</v>
      </c>
      <c r="F19" s="338">
        <v>3.9258360441445364</v>
      </c>
      <c r="G19" s="338">
        <v>3.9977048466379812</v>
      </c>
      <c r="H19" s="338">
        <v>4.4809816223886099</v>
      </c>
      <c r="I19" s="338">
        <v>4.6662741733844282</v>
      </c>
      <c r="J19" s="338">
        <v>5.0289458814618078</v>
      </c>
      <c r="K19" s="338">
        <v>5.3434517943266782</v>
      </c>
      <c r="L19" s="338">
        <v>5.5770802683985803</v>
      </c>
      <c r="M19" s="338">
        <v>5.5187587048221669</v>
      </c>
      <c r="N19" s="338">
        <v>5.6574993598810996</v>
      </c>
      <c r="O19" s="338">
        <v>5.8448272090643592</v>
      </c>
      <c r="P19" s="338">
        <v>5.9538038660098414</v>
      </c>
      <c r="Q19" s="338">
        <v>5.8667441111811156</v>
      </c>
      <c r="R19" s="338">
        <v>5.5940537658034586</v>
      </c>
      <c r="S19" s="338">
        <v>5.517076608713535</v>
      </c>
      <c r="T19" s="338">
        <v>5.4181384074874099</v>
      </c>
      <c r="U19" s="338">
        <v>5.3516216269244676</v>
      </c>
      <c r="V19" s="338">
        <v>5.5252529852197201</v>
      </c>
      <c r="W19" s="338">
        <v>5.6755009737820812</v>
      </c>
      <c r="X19" s="338">
        <v>5.8491642453579438</v>
      </c>
      <c r="Y19" s="338">
        <v>6.4054421773970915</v>
      </c>
      <c r="Z19" s="338">
        <v>6.3449512672128092</v>
      </c>
      <c r="AA19" s="338">
        <v>6.3414318703824</v>
      </c>
      <c r="AB19" s="338">
        <v>6.3394625228693338</v>
      </c>
      <c r="AC19" s="338">
        <v>6.6253930843039477</v>
      </c>
      <c r="AD19" s="338">
        <v>6.4099640615136275</v>
      </c>
      <c r="AE19" s="338">
        <v>6.0640651665814413</v>
      </c>
      <c r="AF19" s="338">
        <v>5.8974447331481619</v>
      </c>
      <c r="AG19" s="338">
        <v>5.6913839673437856</v>
      </c>
      <c r="AH19" s="338">
        <v>5.6087188752211325</v>
      </c>
      <c r="AI19" s="338">
        <v>5.4213787198468584</v>
      </c>
      <c r="AJ19" s="338">
        <v>5.495759461553722</v>
      </c>
      <c r="AK19" s="338">
        <v>5.6881077266117552</v>
      </c>
      <c r="AL19" s="338">
        <v>5.3165082308276999</v>
      </c>
      <c r="AM19" s="338">
        <v>5.4988333060707077</v>
      </c>
      <c r="AN19" s="338">
        <v>5.5883601620417211</v>
      </c>
      <c r="AO19" s="338">
        <v>5.7341114035251035</v>
      </c>
      <c r="AP19" s="338">
        <v>5.6915185422684793</v>
      </c>
      <c r="AQ19" s="338">
        <v>5.7385286006910867</v>
      </c>
      <c r="AR19" s="338">
        <v>5.9229962483182588</v>
      </c>
      <c r="AS19" s="918">
        <v>5.6810746222514741</v>
      </c>
      <c r="AT19" s="918">
        <v>7.1348301588781347</v>
      </c>
    </row>
    <row r="20" spans="1:46" s="13" customFormat="1" ht="14.5" thickBot="1">
      <c r="A20" s="1001" t="s">
        <v>542</v>
      </c>
      <c r="B20" s="418">
        <v>203.96818828666662</v>
      </c>
      <c r="C20" s="418">
        <v>203.76719471058928</v>
      </c>
      <c r="D20" s="418">
        <v>193.64492614130137</v>
      </c>
      <c r="E20" s="418">
        <v>203.47984941696308</v>
      </c>
      <c r="F20" s="418">
        <v>213.98949173857184</v>
      </c>
      <c r="G20" s="418">
        <v>211.81647448117519</v>
      </c>
      <c r="H20" s="418">
        <v>218.06942946001649</v>
      </c>
      <c r="I20" s="418">
        <v>209.19344831745192</v>
      </c>
      <c r="J20" s="418">
        <v>193.83383627391191</v>
      </c>
      <c r="K20" s="418">
        <v>163.86921463924088</v>
      </c>
      <c r="L20" s="418">
        <v>159.39202792628558</v>
      </c>
      <c r="M20" s="418">
        <v>167.73938943243246</v>
      </c>
      <c r="N20" s="418">
        <v>146.52138390786598</v>
      </c>
      <c r="O20" s="418">
        <v>143.29761647560983</v>
      </c>
      <c r="P20" s="418">
        <v>152.28849507280376</v>
      </c>
      <c r="Q20" s="418">
        <v>154.9144741689604</v>
      </c>
      <c r="R20" s="418">
        <v>153.60624576644508</v>
      </c>
      <c r="S20" s="418">
        <v>166.17106629062187</v>
      </c>
      <c r="T20" s="418">
        <v>192.67889440607871</v>
      </c>
      <c r="U20" s="418">
        <v>211.61089863742967</v>
      </c>
      <c r="V20" s="418">
        <v>213.94331247525784</v>
      </c>
      <c r="W20" s="418">
        <v>174.43475333237981</v>
      </c>
      <c r="X20" s="418">
        <v>168.61751122477551</v>
      </c>
      <c r="Y20" s="418">
        <v>196.12918756023311</v>
      </c>
      <c r="Z20" s="418">
        <v>200.06188616090816</v>
      </c>
      <c r="AA20" s="418">
        <v>223.53043698377184</v>
      </c>
      <c r="AB20" s="418">
        <v>260.79946713021877</v>
      </c>
      <c r="AC20" s="418">
        <v>348.34122017347551</v>
      </c>
      <c r="AD20" s="418">
        <v>328.24739965645466</v>
      </c>
      <c r="AE20" s="418">
        <v>325.88200695480782</v>
      </c>
      <c r="AF20" s="418">
        <v>323.26827832017801</v>
      </c>
      <c r="AG20" s="418">
        <v>325.00339745286448</v>
      </c>
      <c r="AH20" s="418">
        <v>297.04990069737261</v>
      </c>
      <c r="AI20" s="418">
        <v>270.97954794365091</v>
      </c>
      <c r="AJ20" s="418">
        <v>234.89095354602608</v>
      </c>
      <c r="AK20" s="418">
        <v>227.06604235644812</v>
      </c>
      <c r="AL20" s="418">
        <v>202.66547553173274</v>
      </c>
      <c r="AM20" s="418">
        <v>201.3145722939316</v>
      </c>
      <c r="AN20" s="418">
        <v>199.12603893089539</v>
      </c>
      <c r="AO20" s="418">
        <v>196.66343354715556</v>
      </c>
      <c r="AP20" s="418">
        <v>196.01904452021421</v>
      </c>
      <c r="AQ20" s="418">
        <v>191.27340689398341</v>
      </c>
      <c r="AR20" s="418">
        <v>177.64357696492675</v>
      </c>
      <c r="AS20" s="953">
        <v>171.34307603834262</v>
      </c>
      <c r="AT20" s="953">
        <v>184.84413014132471</v>
      </c>
    </row>
    <row r="21" spans="1:46" s="13" customFormat="1" ht="14.5" thickTop="1">
      <c r="A21" s="1002"/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918"/>
      <c r="AT21" s="918"/>
    </row>
    <row r="22" spans="1:46" s="13" customFormat="1" ht="14.5" thickBot="1">
      <c r="A22" s="1002"/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918"/>
      <c r="AT22" s="918"/>
    </row>
    <row r="23" spans="1:46" s="13" customFormat="1" ht="14.5" thickTop="1">
      <c r="A23" s="1252" t="s">
        <v>1358</v>
      </c>
      <c r="B23" s="839">
        <v>0</v>
      </c>
      <c r="C23" s="839">
        <v>4542.7287612552536</v>
      </c>
      <c r="D23" s="839">
        <v>4759.0821154099995</v>
      </c>
      <c r="E23" s="839">
        <v>3857.84430503661</v>
      </c>
      <c r="F23" s="839">
        <v>4284.0025889531844</v>
      </c>
      <c r="G23" s="839">
        <v>4911.7444680713761</v>
      </c>
      <c r="H23" s="839">
        <v>5594.5330991058909</v>
      </c>
      <c r="I23" s="839">
        <v>6223.8799211207343</v>
      </c>
      <c r="J23" s="839">
        <v>7387.0127742103678</v>
      </c>
      <c r="K23" s="839">
        <v>9730.9794531533807</v>
      </c>
      <c r="L23" s="839">
        <v>7119.5511872252882</v>
      </c>
      <c r="M23" s="839">
        <v>6968.319243215039</v>
      </c>
      <c r="N23" s="839">
        <v>9753.5411571587538</v>
      </c>
      <c r="O23" s="839">
        <v>6836.2088323377111</v>
      </c>
      <c r="P23" s="839">
        <v>4681.2889373541011</v>
      </c>
      <c r="Q23" s="839">
        <v>5642.7046700013952</v>
      </c>
      <c r="R23" s="839">
        <v>6265.6752611761631</v>
      </c>
      <c r="S23" s="839">
        <v>3416.1956469297174</v>
      </c>
      <c r="T23" s="839">
        <v>1720.5183391091905</v>
      </c>
      <c r="U23" s="839">
        <v>3330.6868784427825</v>
      </c>
      <c r="V23" s="839">
        <v>4438.3861317400824</v>
      </c>
      <c r="W23" s="839">
        <v>8382.0854611892464</v>
      </c>
      <c r="X23" s="839">
        <v>5274.5749826900119</v>
      </c>
      <c r="Y23" s="839">
        <v>3105.8411002990888</v>
      </c>
      <c r="Z23" s="839">
        <v>5125.6004234489828</v>
      </c>
      <c r="AA23" s="839">
        <v>3972.095773331841</v>
      </c>
      <c r="AB23" s="839">
        <v>3502.6975186880027</v>
      </c>
      <c r="AC23" s="839">
        <v>448.15609779852639</v>
      </c>
      <c r="AD23" s="839">
        <v>4469.8346738495466</v>
      </c>
      <c r="AE23" s="839">
        <v>5145.7641208310479</v>
      </c>
      <c r="AF23" s="839">
        <v>6370.6838786901862</v>
      </c>
      <c r="AG23" s="839">
        <v>-6518.2317688334242</v>
      </c>
      <c r="AH23" s="839">
        <v>5958.4180348734471</v>
      </c>
      <c r="AI23" s="839">
        <v>6153.7472114146685</v>
      </c>
      <c r="AJ23" s="839">
        <v>6921.4887218928889</v>
      </c>
      <c r="AK23" s="839">
        <v>6973.3553977094562</v>
      </c>
      <c r="AL23" s="839">
        <v>7839.4951716383539</v>
      </c>
      <c r="AM23" s="839">
        <v>7585.690544928465</v>
      </c>
      <c r="AN23" s="839">
        <v>8319.0504950965478</v>
      </c>
      <c r="AO23" s="839">
        <v>9149.5335736572524</v>
      </c>
      <c r="AP23" s="839">
        <v>9532.9541971694962</v>
      </c>
      <c r="AQ23" s="839">
        <v>9611.1974694075689</v>
      </c>
      <c r="AR23" s="839">
        <v>12481.331431090664</v>
      </c>
      <c r="AS23" s="998">
        <v>11478.103457645295</v>
      </c>
      <c r="AT23" s="998">
        <v>14279.134229013151</v>
      </c>
    </row>
    <row r="24" spans="1:46" s="13" customFormat="1" ht="14">
      <c r="A24" s="1253" t="s">
        <v>1205</v>
      </c>
      <c r="B24" s="281">
        <v>0</v>
      </c>
      <c r="C24" s="281">
        <v>1151.3740785100101</v>
      </c>
      <c r="D24" s="281">
        <v>1341.1837071099699</v>
      </c>
      <c r="E24" s="281">
        <v>1136.4114756201577</v>
      </c>
      <c r="F24" s="281">
        <v>1093.4813550599811</v>
      </c>
      <c r="G24" s="281">
        <v>1119.15957381002</v>
      </c>
      <c r="H24" s="281">
        <v>1158.2277813500002</v>
      </c>
      <c r="I24" s="281">
        <v>1172.0442937298544</v>
      </c>
      <c r="J24" s="281">
        <v>1697.1348732600031</v>
      </c>
      <c r="K24" s="281">
        <v>1277.7144301799731</v>
      </c>
      <c r="L24" s="281">
        <v>1608.2449602100958</v>
      </c>
      <c r="M24" s="281">
        <v>1574.039680459925</v>
      </c>
      <c r="N24" s="281">
        <v>1868.1942126600011</v>
      </c>
      <c r="O24" s="281">
        <v>1758.7531640499994</v>
      </c>
      <c r="P24" s="281">
        <v>1749.4609123898663</v>
      </c>
      <c r="Q24" s="281">
        <v>1548.9007747301007</v>
      </c>
      <c r="R24" s="281">
        <v>2059.76694370012</v>
      </c>
      <c r="S24" s="281">
        <v>1477.9542975902173</v>
      </c>
      <c r="T24" s="281">
        <v>1489.8282805496945</v>
      </c>
      <c r="U24" s="281">
        <v>1419.7374974199997</v>
      </c>
      <c r="V24" s="281">
        <v>1931.4613420804342</v>
      </c>
      <c r="W24" s="281">
        <v>1824.4473449599</v>
      </c>
      <c r="X24" s="281">
        <v>1971.0438334800253</v>
      </c>
      <c r="Y24" s="281">
        <v>1663.4489048802589</v>
      </c>
      <c r="Z24" s="281">
        <v>2559.6324625094308</v>
      </c>
      <c r="AA24" s="281">
        <v>1727.6293028801465</v>
      </c>
      <c r="AB24" s="281">
        <v>1592.3871835604032</v>
      </c>
      <c r="AC24" s="281">
        <v>1725.2777859095995</v>
      </c>
      <c r="AD24" s="281">
        <v>2369.3294995102342</v>
      </c>
      <c r="AE24" s="281">
        <v>2780.8486861501642</v>
      </c>
      <c r="AF24" s="281">
        <v>2940.5041675505076</v>
      </c>
      <c r="AG24" s="281">
        <v>3194.5111751084855</v>
      </c>
      <c r="AH24" s="281">
        <v>4441.5319782603301</v>
      </c>
      <c r="AI24" s="281">
        <v>4530.6374958916822</v>
      </c>
      <c r="AJ24" s="281">
        <v>4794.586370377755</v>
      </c>
      <c r="AK24" s="281">
        <v>4399.4523298184486</v>
      </c>
      <c r="AL24" s="281">
        <v>4903.8249644811694</v>
      </c>
      <c r="AM24" s="281">
        <v>4275.7778699796381</v>
      </c>
      <c r="AN24" s="281">
        <v>3973.620088090971</v>
      </c>
      <c r="AO24" s="281">
        <v>4300.7637429197821</v>
      </c>
      <c r="AP24" s="281">
        <v>4639.3253513101781</v>
      </c>
      <c r="AQ24" s="281">
        <v>4630.3213044802542</v>
      </c>
      <c r="AR24" s="281">
        <v>5194.4432663102089</v>
      </c>
      <c r="AS24" s="847">
        <v>4410.6319954494684</v>
      </c>
      <c r="AT24" s="847">
        <v>5549.56051710069</v>
      </c>
    </row>
    <row r="25" spans="1:46" s="13" customFormat="1" ht="14">
      <c r="A25" s="1254" t="s">
        <v>1206</v>
      </c>
      <c r="B25" s="281">
        <v>0</v>
      </c>
      <c r="C25" s="281">
        <v>2456.4374078697592</v>
      </c>
      <c r="D25" s="281">
        <v>2565.6590571571605</v>
      </c>
      <c r="E25" s="281">
        <v>1916.4778731431513</v>
      </c>
      <c r="F25" s="281">
        <v>2407.03923648005</v>
      </c>
      <c r="G25" s="281">
        <v>3365.9877045351445</v>
      </c>
      <c r="H25" s="281">
        <v>3610.240135214769</v>
      </c>
      <c r="I25" s="281">
        <v>4154.158092609905</v>
      </c>
      <c r="J25" s="281">
        <v>4709.8830452701604</v>
      </c>
      <c r="K25" s="281">
        <v>5023.2902961799791</v>
      </c>
      <c r="L25" s="281">
        <v>4632.5429723498028</v>
      </c>
      <c r="M25" s="281">
        <v>4552.4082421001094</v>
      </c>
      <c r="N25" s="281">
        <v>6413.6677124499975</v>
      </c>
      <c r="O25" s="281">
        <v>4108.4795598900018</v>
      </c>
      <c r="P25" s="281">
        <v>2224.5299546700217</v>
      </c>
      <c r="Q25" s="281">
        <v>3131.2501644499789</v>
      </c>
      <c r="R25" s="281">
        <v>2845.0154128700478</v>
      </c>
      <c r="S25" s="281">
        <v>1183.4930996899648</v>
      </c>
      <c r="T25" s="281">
        <v>-700.83291992000568</v>
      </c>
      <c r="U25" s="281">
        <v>909.80996379000135</v>
      </c>
      <c r="V25" s="281">
        <v>1543.4300728099997</v>
      </c>
      <c r="W25" s="281">
        <v>3386.2678576200101</v>
      </c>
      <c r="X25" s="281">
        <v>1925.7249380499882</v>
      </c>
      <c r="Y25" s="281">
        <v>532.00610377236171</v>
      </c>
      <c r="Z25" s="281">
        <v>1332.8836591031768</v>
      </c>
      <c r="AA25" s="281">
        <v>1928.5312243198446</v>
      </c>
      <c r="AB25" s="281">
        <v>1195.182066695621</v>
      </c>
      <c r="AC25" s="281">
        <v>1254.3878434577568</v>
      </c>
      <c r="AD25" s="281">
        <v>1504.6276645960429</v>
      </c>
      <c r="AE25" s="281">
        <v>2135.952274354765</v>
      </c>
      <c r="AF25" s="281">
        <v>1438.2438805193299</v>
      </c>
      <c r="AG25" s="281">
        <v>1042.529159494582</v>
      </c>
      <c r="AH25" s="281">
        <v>1105.756924566057</v>
      </c>
      <c r="AI25" s="281">
        <v>1387.0184051259453</v>
      </c>
      <c r="AJ25" s="281">
        <v>1699.2920529211281</v>
      </c>
      <c r="AK25" s="281">
        <v>1994.8389795819476</v>
      </c>
      <c r="AL25" s="281">
        <v>2187.4368094586316</v>
      </c>
      <c r="AM25" s="281">
        <v>2937.301517479108</v>
      </c>
      <c r="AN25" s="281">
        <v>3362.7517507978232</v>
      </c>
      <c r="AO25" s="281">
        <v>3374.7712036211001</v>
      </c>
      <c r="AP25" s="281">
        <v>3337.4427116503903</v>
      </c>
      <c r="AQ25" s="281">
        <v>3376.105382390569</v>
      </c>
      <c r="AR25" s="281">
        <v>3540.5100844104782</v>
      </c>
      <c r="AS25" s="847">
        <v>3349.1032722196787</v>
      </c>
      <c r="AT25" s="847">
        <v>4281.0676241499987</v>
      </c>
    </row>
    <row r="26" spans="1:46" s="13" customFormat="1" ht="14">
      <c r="A26" s="1254" t="s">
        <v>1207</v>
      </c>
      <c r="B26" s="281">
        <v>0</v>
      </c>
      <c r="C26" s="281">
        <v>314.98495154999898</v>
      </c>
      <c r="D26" s="281">
        <v>434.23996663000287</v>
      </c>
      <c r="E26" s="281">
        <v>494.14007816999907</v>
      </c>
      <c r="F26" s="281">
        <v>568.73629048999805</v>
      </c>
      <c r="G26" s="281">
        <v>397.33296964999931</v>
      </c>
      <c r="H26" s="281">
        <v>702.65496630000257</v>
      </c>
      <c r="I26" s="281">
        <v>842.55089399000201</v>
      </c>
      <c r="J26" s="281">
        <v>980.32539592999694</v>
      </c>
      <c r="K26" s="281">
        <v>374.97025076000011</v>
      </c>
      <c r="L26" s="281">
        <v>699.24828303999982</v>
      </c>
      <c r="M26" s="281">
        <v>720.97121615000003</v>
      </c>
      <c r="N26" s="281">
        <v>1020.8482847200004</v>
      </c>
      <c r="O26" s="281">
        <v>865.85767959999987</v>
      </c>
      <c r="P26" s="281">
        <v>888.97024434002856</v>
      </c>
      <c r="Q26" s="281">
        <v>868.13326092994771</v>
      </c>
      <c r="R26" s="281">
        <v>1168.3014923900218</v>
      </c>
      <c r="S26" s="281">
        <v>550.94859114999485</v>
      </c>
      <c r="T26" s="281">
        <v>846.23117993000642</v>
      </c>
      <c r="U26" s="281">
        <v>847.20129231999954</v>
      </c>
      <c r="V26" s="281">
        <v>937.14311840998266</v>
      </c>
      <c r="W26" s="281">
        <v>3364.9574714400205</v>
      </c>
      <c r="X26" s="281">
        <v>1001.190717879997</v>
      </c>
      <c r="Y26" s="281">
        <v>1146.4347302899912</v>
      </c>
      <c r="Z26" s="281">
        <v>1259.9834303300199</v>
      </c>
      <c r="AA26" s="281">
        <v>-320.27883633000971</v>
      </c>
      <c r="AB26" s="281">
        <v>435.86287841997751</v>
      </c>
      <c r="AC26" s="281">
        <v>-2412.1679577899813</v>
      </c>
      <c r="AD26" s="281">
        <v>549.86689221997688</v>
      </c>
      <c r="AE26" s="281">
        <v>232.22249204001537</v>
      </c>
      <c r="AF26" s="281">
        <v>574.18247212002632</v>
      </c>
      <c r="AG26" s="281">
        <v>446.46941278999975</v>
      </c>
      <c r="AH26" s="281">
        <v>436.61077304998872</v>
      </c>
      <c r="AI26" s="281">
        <v>282.21494259999986</v>
      </c>
      <c r="AJ26" s="281">
        <v>419.78839049999198</v>
      </c>
      <c r="AK26" s="281">
        <v>566.09375803000876</v>
      </c>
      <c r="AL26" s="281">
        <v>675.28486475999739</v>
      </c>
      <c r="AM26" s="281">
        <v>357.97331191000376</v>
      </c>
      <c r="AN26" s="281">
        <v>979.67020557000228</v>
      </c>
      <c r="AO26" s="281">
        <v>1484.6880800299705</v>
      </c>
      <c r="AP26" s="281">
        <v>1552.4914594500365</v>
      </c>
      <c r="AQ26" s="281">
        <v>1588.1885894499819</v>
      </c>
      <c r="AR26" s="281">
        <v>3671.1145113199841</v>
      </c>
      <c r="AS26" s="847">
        <v>3730.0044801099898</v>
      </c>
      <c r="AT26" s="847">
        <v>3993.0242337700229</v>
      </c>
    </row>
    <row r="27" spans="1:46" s="13" customFormat="1" ht="14">
      <c r="A27" s="1255" t="s">
        <v>1208</v>
      </c>
      <c r="B27" s="841">
        <v>0</v>
      </c>
      <c r="C27" s="841">
        <v>619.93232332548484</v>
      </c>
      <c r="D27" s="841">
        <v>417.99938451286783</v>
      </c>
      <c r="E27" s="841">
        <v>310.81487810329952</v>
      </c>
      <c r="F27" s="841">
        <v>214.74570692315649</v>
      </c>
      <c r="G27" s="841">
        <v>29.264220076212155</v>
      </c>
      <c r="H27" s="841">
        <v>123.41021624112108</v>
      </c>
      <c r="I27" s="841">
        <v>55.126640790972942</v>
      </c>
      <c r="J27" s="841">
        <v>-0.3305402497974228</v>
      </c>
      <c r="K27" s="841">
        <v>3055.0044760334331</v>
      </c>
      <c r="L27" s="841">
        <v>179.51497162538908</v>
      </c>
      <c r="M27" s="841">
        <v>120.90010450500722</v>
      </c>
      <c r="N27" s="841">
        <v>450.83094732875668</v>
      </c>
      <c r="O27" s="841">
        <v>103.11842879770836</v>
      </c>
      <c r="P27" s="841">
        <v>-181.67217404581936</v>
      </c>
      <c r="Q27" s="841">
        <v>94.42046989137225</v>
      </c>
      <c r="R27" s="841">
        <v>192.59141221597315</v>
      </c>
      <c r="S27" s="841">
        <v>203.79965849953885</v>
      </c>
      <c r="T27" s="841">
        <v>85.291798549495127</v>
      </c>
      <c r="U27" s="841">
        <v>153.93812491278044</v>
      </c>
      <c r="V27" s="841">
        <v>26.35159843966818</v>
      </c>
      <c r="W27" s="841">
        <v>-193.58721283068564</v>
      </c>
      <c r="X27" s="841">
        <v>376.61549328000234</v>
      </c>
      <c r="Y27" s="841">
        <v>-236.04863864352205</v>
      </c>
      <c r="Z27" s="841">
        <v>-26.899128493649101</v>
      </c>
      <c r="AA27" s="841">
        <v>636.21408246186149</v>
      </c>
      <c r="AB27" s="841">
        <v>279.26539001199973</v>
      </c>
      <c r="AC27" s="841">
        <v>-119.34157377884748</v>
      </c>
      <c r="AD27" s="841">
        <v>46.010617523294854</v>
      </c>
      <c r="AE27" s="841">
        <v>-3.259331713898348</v>
      </c>
      <c r="AF27" s="841">
        <v>1417.7533585003202</v>
      </c>
      <c r="AG27" s="841">
        <v>-11201.74151622649</v>
      </c>
      <c r="AH27" s="841">
        <v>-25.481641002930417</v>
      </c>
      <c r="AI27" s="841">
        <v>-46.123632202955505</v>
      </c>
      <c r="AJ27" s="841">
        <v>7.8219080940143328</v>
      </c>
      <c r="AK27" s="841">
        <v>12.9703302790506</v>
      </c>
      <c r="AL27" s="841">
        <v>72.948532938556014</v>
      </c>
      <c r="AM27" s="841">
        <v>14.637845559711536</v>
      </c>
      <c r="AN27" s="841">
        <v>3.0084506377562263</v>
      </c>
      <c r="AO27" s="841">
        <v>-10.689452913601826</v>
      </c>
      <c r="AP27" s="841">
        <v>3.6946747588920914</v>
      </c>
      <c r="AQ27" s="841">
        <v>16.582193086760412</v>
      </c>
      <c r="AR27" s="841">
        <v>75.263569049995795</v>
      </c>
      <c r="AS27" s="999">
        <v>-11.636290133844923</v>
      </c>
      <c r="AT27" s="999">
        <v>455.48185399244215</v>
      </c>
    </row>
    <row r="28" spans="1:46" s="13" customFormat="1" ht="14">
      <c r="A28" s="1256"/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918"/>
      <c r="AT28" s="918"/>
    </row>
    <row r="29" spans="1:46" s="13" customFormat="1" ht="14">
      <c r="A29" s="1257" t="s">
        <v>1209</v>
      </c>
      <c r="B29" s="840">
        <v>0</v>
      </c>
      <c r="C29" s="840">
        <v>0.74344481743086666</v>
      </c>
      <c r="D29" s="840">
        <v>0.75622229159569621</v>
      </c>
      <c r="E29" s="840">
        <v>0.59943756433515094</v>
      </c>
      <c r="F29" s="840">
        <v>0.64033972892650881</v>
      </c>
      <c r="G29" s="840">
        <v>0.71783519942219209</v>
      </c>
      <c r="H29" s="840">
        <v>0.81106351195205961</v>
      </c>
      <c r="I29" s="840">
        <v>0.87356264666529293</v>
      </c>
      <c r="J29" s="840">
        <v>1.0265904317466925</v>
      </c>
      <c r="K29" s="840">
        <v>1.382481277662869</v>
      </c>
      <c r="L29" s="840">
        <v>1.0290874204123688</v>
      </c>
      <c r="M29" s="840">
        <v>1.035968885253256</v>
      </c>
      <c r="N29" s="840">
        <v>1.4922994212627243</v>
      </c>
      <c r="O29" s="840">
        <v>1.0621052113004916</v>
      </c>
      <c r="P29" s="840">
        <v>0.72228896707195545</v>
      </c>
      <c r="Q29" s="840">
        <v>0.88863651436257951</v>
      </c>
      <c r="R29" s="840">
        <v>1.0019808473064296</v>
      </c>
      <c r="S29" s="840">
        <v>0.54617752198937708</v>
      </c>
      <c r="T29" s="840">
        <v>0.26981030729245004</v>
      </c>
      <c r="U29" s="840">
        <v>0.52410331621415862</v>
      </c>
      <c r="V29" s="840">
        <v>0.69147646332384127</v>
      </c>
      <c r="W29" s="840">
        <v>1.3328497937650525</v>
      </c>
      <c r="X29" s="840">
        <v>0.84215041298552562</v>
      </c>
      <c r="Y29" s="840">
        <v>0.49606925455220419</v>
      </c>
      <c r="Z29" s="840">
        <v>0.82492079066272195</v>
      </c>
      <c r="AA29" s="840">
        <v>0.599918195537954</v>
      </c>
      <c r="AB29" s="840">
        <v>0.53296299762276678</v>
      </c>
      <c r="AC29" s="840">
        <v>6.7085666394162552E-2</v>
      </c>
      <c r="AD29" s="840">
        <v>0.65561587816752975</v>
      </c>
      <c r="AE29" s="840">
        <v>0.73828170331533494</v>
      </c>
      <c r="AF29" s="840">
        <v>0.90256347996974395</v>
      </c>
      <c r="AG29" s="840">
        <v>-0.8746088385916081</v>
      </c>
      <c r="AH29" s="840">
        <v>0.75923186549803967</v>
      </c>
      <c r="AI29" s="840">
        <v>0.7809638748481319</v>
      </c>
      <c r="AJ29" s="840">
        <v>0.85086167005551405</v>
      </c>
      <c r="AK29" s="840">
        <v>0.80943903932169692</v>
      </c>
      <c r="AL29" s="840">
        <v>0.87957386470769583</v>
      </c>
      <c r="AM29" s="840">
        <v>0.82888283364644377</v>
      </c>
      <c r="AN29" s="840">
        <v>0.90271564699205864</v>
      </c>
      <c r="AO29" s="840">
        <v>0.967684177668382</v>
      </c>
      <c r="AP29" s="840">
        <v>0.97738867811604169</v>
      </c>
      <c r="AQ29" s="840">
        <v>0.95884243299951977</v>
      </c>
      <c r="AR29" s="840">
        <v>1.2183850797545666</v>
      </c>
      <c r="AS29" s="1000">
        <v>1.0931467276823734</v>
      </c>
      <c r="AT29" s="1000">
        <v>1.2975472280599551</v>
      </c>
    </row>
    <row r="30" spans="1:46" s="13" customFormat="1" ht="14">
      <c r="A30" s="1258" t="s">
        <v>1210</v>
      </c>
      <c r="B30" s="338">
        <v>0</v>
      </c>
      <c r="C30" s="338">
        <v>0.73484190881051192</v>
      </c>
      <c r="D30" s="338">
        <v>0.83847738204964051</v>
      </c>
      <c r="E30" s="338">
        <v>0.69580218014625139</v>
      </c>
      <c r="F30" s="338">
        <v>0.65237605550472733</v>
      </c>
      <c r="G30" s="338">
        <v>0.64914265294030271</v>
      </c>
      <c r="H30" s="338">
        <v>0.64965180435951397</v>
      </c>
      <c r="I30" s="338">
        <v>0.64824347486420208</v>
      </c>
      <c r="J30" s="338">
        <v>0.92073551090963934</v>
      </c>
      <c r="K30" s="338">
        <v>0.6826479370763151</v>
      </c>
      <c r="L30" s="338">
        <v>0.84992279730609011</v>
      </c>
      <c r="M30" s="338">
        <v>0.84108297843336166</v>
      </c>
      <c r="N30" s="338">
        <v>0.9967351679429215</v>
      </c>
      <c r="O30" s="338">
        <v>0.95195444254741413</v>
      </c>
      <c r="P30" s="338">
        <v>0.94295127606715512</v>
      </c>
      <c r="Q30" s="338">
        <v>0.82746560918846235</v>
      </c>
      <c r="R30" s="338">
        <v>1.0995048891426062</v>
      </c>
      <c r="S30" s="338">
        <v>0.79649212721269058</v>
      </c>
      <c r="T30" s="338">
        <v>0.7856601519030032</v>
      </c>
      <c r="U30" s="338">
        <v>0.74108734706139789</v>
      </c>
      <c r="V30" s="338">
        <v>0.98216009225549006</v>
      </c>
      <c r="W30" s="338">
        <v>0.91258202140633049</v>
      </c>
      <c r="X30" s="338">
        <v>0.96597824857808712</v>
      </c>
      <c r="Y30" s="338">
        <v>0.79612893630846027</v>
      </c>
      <c r="Z30" s="338">
        <v>1.1957016113037415</v>
      </c>
      <c r="AA30" s="338">
        <v>0.79540520933434666</v>
      </c>
      <c r="AB30" s="338">
        <v>0.73438013444927075</v>
      </c>
      <c r="AC30" s="338">
        <v>0.77929754761881931</v>
      </c>
      <c r="AD30" s="338">
        <v>1.0382599541259152</v>
      </c>
      <c r="AE30" s="338">
        <v>1.1953169259423464</v>
      </c>
      <c r="AF30" s="338">
        <v>1.2276041331817602</v>
      </c>
      <c r="AG30" s="338">
        <v>1.2631824719087743</v>
      </c>
      <c r="AH30" s="338">
        <v>1.6816899859261931</v>
      </c>
      <c r="AI30" s="338">
        <v>1.6941188750003375</v>
      </c>
      <c r="AJ30" s="338">
        <v>1.7561657164692874</v>
      </c>
      <c r="AK30" s="338">
        <v>1.5700886971909527</v>
      </c>
      <c r="AL30" s="338">
        <v>1.7039368077747445</v>
      </c>
      <c r="AM30" s="338">
        <v>1.4341610060988133</v>
      </c>
      <c r="AN30" s="338">
        <v>1.3239392606705405</v>
      </c>
      <c r="AO30" s="338">
        <v>1.4235353863492739</v>
      </c>
      <c r="AP30" s="338">
        <v>1.4941092724013612</v>
      </c>
      <c r="AQ30" s="338">
        <v>1.470494543310531</v>
      </c>
      <c r="AR30" s="338">
        <v>1.6374094050788195</v>
      </c>
      <c r="AS30" s="918">
        <v>1.3578525976796365</v>
      </c>
      <c r="AT30" s="918">
        <v>1.6727401695363773</v>
      </c>
    </row>
    <row r="31" spans="1:46" s="13" customFormat="1" ht="14">
      <c r="A31" s="1258" t="s">
        <v>1211</v>
      </c>
      <c r="B31" s="338">
        <v>0</v>
      </c>
      <c r="C31" s="338">
        <v>0.95887241316081007</v>
      </c>
      <c r="D31" s="338">
        <v>0.96067870157185531</v>
      </c>
      <c r="E31" s="338">
        <v>0.70122708786014443</v>
      </c>
      <c r="F31" s="338">
        <v>0.84779918014116029</v>
      </c>
      <c r="G31" s="338">
        <v>1.1737572378309122</v>
      </c>
      <c r="H31" s="338">
        <v>1.2648884660428037</v>
      </c>
      <c r="I31" s="338">
        <v>1.4273453904884643</v>
      </c>
      <c r="J31" s="338">
        <v>1.5768618832896777</v>
      </c>
      <c r="K31" s="338">
        <v>1.7528103304231015</v>
      </c>
      <c r="L31" s="338">
        <v>1.6853276869910518</v>
      </c>
      <c r="M31" s="338">
        <v>1.7274145869216182</v>
      </c>
      <c r="N31" s="338">
        <v>2.5736633735381567</v>
      </c>
      <c r="O31" s="338">
        <v>1.7056475792511419</v>
      </c>
      <c r="P31" s="338">
        <v>0.94256787793658203</v>
      </c>
      <c r="Q31" s="338">
        <v>1.3604595384567655</v>
      </c>
      <c r="R31" s="338">
        <v>1.244040747685246</v>
      </c>
      <c r="S31" s="338">
        <v>0.53705600585711166</v>
      </c>
      <c r="T31" s="338">
        <v>-0.31306327687375601</v>
      </c>
      <c r="U31" s="338">
        <v>0.41392330486571527</v>
      </c>
      <c r="V31" s="338">
        <v>0.69650764210121419</v>
      </c>
      <c r="W31" s="338">
        <v>1.6156849123511656</v>
      </c>
      <c r="X31" s="338">
        <v>0.9325645638282728</v>
      </c>
      <c r="Y31" s="338">
        <v>0.26133558912371402</v>
      </c>
      <c r="Z31" s="338">
        <v>0.67480086474001832</v>
      </c>
      <c r="AA31" s="338">
        <v>0.86901247670972381</v>
      </c>
      <c r="AB31" s="338">
        <v>0.54445768504647796</v>
      </c>
      <c r="AC31" s="338">
        <v>0.5557718072186828</v>
      </c>
      <c r="AD31" s="338">
        <v>0.63645109067618844</v>
      </c>
      <c r="AE31" s="338">
        <v>0.88660633221740381</v>
      </c>
      <c r="AF31" s="338">
        <v>0.60625893511487661</v>
      </c>
      <c r="AG31" s="338">
        <v>0.42371863732450787</v>
      </c>
      <c r="AH31" s="338">
        <v>0.43686644151679926</v>
      </c>
      <c r="AI31" s="338">
        <v>0.55100425973795875</v>
      </c>
      <c r="AJ31" s="338">
        <v>0.6426944004102878</v>
      </c>
      <c r="AK31" s="338">
        <v>0.71327194979259168</v>
      </c>
      <c r="AL31" s="338">
        <v>0.78120234222987761</v>
      </c>
      <c r="AM31" s="338">
        <v>1.0397972708011409</v>
      </c>
      <c r="AN31" s="338">
        <v>1.1516384360671892</v>
      </c>
      <c r="AO31" s="338">
        <v>1.1383963471729299</v>
      </c>
      <c r="AP31" s="338">
        <v>1.0862225813702582</v>
      </c>
      <c r="AQ31" s="338">
        <v>1.079689088987565</v>
      </c>
      <c r="AR31" s="338">
        <v>1.0933846098077598</v>
      </c>
      <c r="AS31" s="918">
        <v>1.0230541872707954</v>
      </c>
      <c r="AT31" s="918">
        <v>1.2357257785723716</v>
      </c>
    </row>
    <row r="32" spans="1:46" s="13" customFormat="1" ht="14">
      <c r="A32" s="1258" t="s">
        <v>1212</v>
      </c>
      <c r="B32" s="338">
        <v>0</v>
      </c>
      <c r="C32" s="338">
        <v>0.21102387050311402</v>
      </c>
      <c r="D32" s="338">
        <v>0.27903941356010559</v>
      </c>
      <c r="E32" s="338">
        <v>0.31510163594902568</v>
      </c>
      <c r="F32" s="338">
        <v>0.34755279634204039</v>
      </c>
      <c r="G32" s="338">
        <v>0.24448394169982449</v>
      </c>
      <c r="H32" s="338">
        <v>0.4201196991526967</v>
      </c>
      <c r="I32" s="338">
        <v>0.49295324986202121</v>
      </c>
      <c r="J32" s="338">
        <v>0.5638408429249927</v>
      </c>
      <c r="K32" s="338">
        <v>0.21015917838893075</v>
      </c>
      <c r="L32" s="338">
        <v>0.38095153592207709</v>
      </c>
      <c r="M32" s="338">
        <v>0.40311860056493237</v>
      </c>
      <c r="N32" s="338">
        <v>0.5699525439165124</v>
      </c>
      <c r="O32" s="338">
        <v>0.48255844083307242</v>
      </c>
      <c r="P32" s="338">
        <v>0.47370172581459763</v>
      </c>
      <c r="Q32" s="338">
        <v>0.4814215274595357</v>
      </c>
      <c r="R32" s="338">
        <v>0.64411507516689215</v>
      </c>
      <c r="S32" s="338">
        <v>0.29933913230732906</v>
      </c>
      <c r="T32" s="338">
        <v>0.45026532147303294</v>
      </c>
      <c r="U32" s="338">
        <v>0.45199914979319494</v>
      </c>
      <c r="V32" s="338">
        <v>0.50063045662610373</v>
      </c>
      <c r="W32" s="338">
        <v>1.8214666846956562</v>
      </c>
      <c r="X32" s="338">
        <v>0.55251672733005686</v>
      </c>
      <c r="Y32" s="338">
        <v>0.64156438210450284</v>
      </c>
      <c r="Z32" s="338">
        <v>0.70224143115512605</v>
      </c>
      <c r="AA32" s="338">
        <v>-0.17608556763513888</v>
      </c>
      <c r="AB32" s="338">
        <v>0.23896869744734153</v>
      </c>
      <c r="AC32" s="338">
        <v>-1.3027022274202056</v>
      </c>
      <c r="AD32" s="338">
        <v>0.2952965214527955</v>
      </c>
      <c r="AE32" s="338">
        <v>0.12083257304526097</v>
      </c>
      <c r="AF32" s="338">
        <v>0.28983578357089507</v>
      </c>
      <c r="AG32" s="338">
        <v>0.20859533962779064</v>
      </c>
      <c r="AH32" s="338">
        <v>0.18784689983444869</v>
      </c>
      <c r="AI32" s="338">
        <v>0.11832386060784626</v>
      </c>
      <c r="AJ32" s="338">
        <v>0.17428584818181311</v>
      </c>
      <c r="AK32" s="338">
        <v>0.21408019189952948</v>
      </c>
      <c r="AL32" s="338">
        <v>0.23607473632645606</v>
      </c>
      <c r="AM32" s="338">
        <v>0.12046980809742515</v>
      </c>
      <c r="AN32" s="338">
        <v>0.33558566041878979</v>
      </c>
      <c r="AO32" s="338">
        <v>0.47983026869820739</v>
      </c>
      <c r="AP32" s="338">
        <v>0.48475612428842296</v>
      </c>
      <c r="AQ32" s="338">
        <v>0.47425497980661413</v>
      </c>
      <c r="AR32" s="338">
        <v>1.0943899603469485</v>
      </c>
      <c r="AS32" s="338">
        <v>1.0745908607337649</v>
      </c>
      <c r="AT32" s="338">
        <v>1.1168881663652144</v>
      </c>
    </row>
    <row r="33" spans="1:46" s="13" customFormat="1" ht="14.5" thickBot="1">
      <c r="A33" s="1259" t="s">
        <v>1213</v>
      </c>
      <c r="B33" s="838">
        <v>0</v>
      </c>
      <c r="C33" s="838">
        <v>1.2675045385679693</v>
      </c>
      <c r="D33" s="838">
        <v>0.89542674585224924</v>
      </c>
      <c r="E33" s="838">
        <v>0.62000930841206536</v>
      </c>
      <c r="F33" s="838">
        <v>0.39879517186163832</v>
      </c>
      <c r="G33" s="838">
        <v>4.6786195676337773E-2</v>
      </c>
      <c r="H33" s="838">
        <v>0.20980187776434989</v>
      </c>
      <c r="I33" s="838">
        <v>7.9082275252178133E-2</v>
      </c>
      <c r="J33" s="838">
        <v>-5.2725212557736846E-4</v>
      </c>
      <c r="K33" s="838">
        <v>5.909035566005306</v>
      </c>
      <c r="L33" s="838">
        <v>0.40631661217612947</v>
      </c>
      <c r="M33" s="838">
        <v>0.28047003953344335</v>
      </c>
      <c r="N33" s="838">
        <v>1.1912517102663744</v>
      </c>
      <c r="O33" s="838">
        <v>0.29190025495292188</v>
      </c>
      <c r="P33" s="838">
        <v>-0.51070450859736749</v>
      </c>
      <c r="Q33" s="838">
        <v>0.27919284588499121</v>
      </c>
      <c r="R33" s="838">
        <v>0.52471059145142263</v>
      </c>
      <c r="S33" s="838">
        <v>0.57418397709566893</v>
      </c>
      <c r="T33" s="838">
        <v>0.23531457036005005</v>
      </c>
      <c r="U33" s="838">
        <v>0.41955054844955342</v>
      </c>
      <c r="V33" s="838">
        <v>7.2338259898118609E-2</v>
      </c>
      <c r="W33" s="838">
        <v>-0.5589034033694219</v>
      </c>
      <c r="X33" s="838">
        <v>1.089348776708396</v>
      </c>
      <c r="Y33" s="838">
        <v>-0.67669781150967723</v>
      </c>
      <c r="Z33" s="838">
        <v>-8.8689870804517096E-2</v>
      </c>
      <c r="AA33" s="838">
        <v>1.548164199833201</v>
      </c>
      <c r="AB33" s="838">
        <v>0.72599141928832611</v>
      </c>
      <c r="AC33" s="838">
        <v>-0.33355887447774002</v>
      </c>
      <c r="AD33" s="838">
        <v>0.14862698114464576</v>
      </c>
      <c r="AE33" s="838">
        <v>-1.0430512074010538E-2</v>
      </c>
      <c r="AF33" s="838">
        <v>4.5774430278792755</v>
      </c>
      <c r="AG33" s="838">
        <v>-34.679100187634283</v>
      </c>
      <c r="AH33" s="838">
        <v>-7.2505730361908938E-2</v>
      </c>
      <c r="AI33" s="838">
        <v>-0.15222907056651877</v>
      </c>
      <c r="AJ33" s="838">
        <v>2.2227371101210158E-2</v>
      </c>
      <c r="AK33" s="838">
        <v>3.4870654521067711E-2</v>
      </c>
      <c r="AL33" s="838">
        <v>0.19487534702438572</v>
      </c>
      <c r="AM33" s="838">
        <v>3.9141916059691015E-2</v>
      </c>
      <c r="AN33" s="838">
        <v>8.0232989368720364E-3</v>
      </c>
      <c r="AO33" s="838">
        <v>-2.8489463603040208E-2</v>
      </c>
      <c r="AP33" s="838">
        <v>9.8981228206346684E-3</v>
      </c>
      <c r="AQ33" s="838">
        <v>4.1538511101474405E-2</v>
      </c>
      <c r="AR33" s="838">
        <v>0.15706060805733671</v>
      </c>
      <c r="AS33" s="838">
        <v>-2.29471079863699E-2</v>
      </c>
      <c r="AT33" s="838">
        <v>0.70342836172938161</v>
      </c>
    </row>
    <row r="34" spans="1:46" s="13" customFormat="1" ht="14.5" thickTop="1">
      <c r="A34" s="837"/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44"/>
      <c r="AT34" s="344"/>
    </row>
    <row r="35" spans="1:46" s="13" customFormat="1" ht="14">
      <c r="A35" s="837"/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44"/>
      <c r="AT35" s="344"/>
    </row>
    <row r="36" spans="1:46" s="13" customFormat="1" ht="14">
      <c r="A36" s="837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44"/>
      <c r="AT36" s="344"/>
    </row>
    <row r="37" spans="1:46" s="13" customFormat="1" ht="14">
      <c r="A37" s="837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44"/>
      <c r="AT37" s="344"/>
    </row>
    <row r="38" spans="1:46" s="13" customFormat="1" ht="14">
      <c r="A38" s="837"/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44"/>
      <c r="AT38" s="344"/>
    </row>
  </sheetData>
  <sheetProtection sheet="1" objects="1" scenarios="1"/>
  <hyperlinks>
    <hyperlink ref="A4" location="Índice!A1" display="Índice!A1" xr:uid="{9CC76A31-919F-4385-A7DA-7B97258343B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18DE-771B-4479-9B58-28453A080ECD}">
  <sheetPr codeName="Plan15">
    <tabColor theme="0"/>
  </sheetPr>
  <dimension ref="A1:BV42"/>
  <sheetViews>
    <sheetView showGridLines="0" showRowColHeaders="0" zoomScaleNormal="100" workbookViewId="0">
      <pane xSplit="1" ySplit="5" topLeftCell="BO6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74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</row>
    <row r="2" spans="1:74" s="5" customFormat="1" ht="33" customHeight="1">
      <c r="A2" s="154" t="s">
        <v>1236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</row>
    <row r="3" spans="1:74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</row>
    <row r="4" spans="1:74" s="6" customFormat="1" ht="16.399999999999999" customHeight="1">
      <c r="A4" s="843" t="s">
        <v>531</v>
      </c>
      <c r="B4" s="158" t="s">
        <v>27</v>
      </c>
      <c r="C4" s="158" t="s">
        <v>1323</v>
      </c>
      <c r="D4" s="158" t="s">
        <v>1324</v>
      </c>
      <c r="E4" s="158" t="s">
        <v>1325</v>
      </c>
      <c r="F4" s="159" t="s">
        <v>1326</v>
      </c>
      <c r="G4" s="159" t="s">
        <v>1327</v>
      </c>
      <c r="H4" s="159" t="s">
        <v>1328</v>
      </c>
      <c r="I4" s="159" t="s">
        <v>1329</v>
      </c>
      <c r="J4" s="159" t="s">
        <v>28</v>
      </c>
      <c r="K4" s="159" t="s">
        <v>817</v>
      </c>
      <c r="L4" s="159" t="s">
        <v>1292</v>
      </c>
      <c r="M4" s="159" t="s">
        <v>1293</v>
      </c>
      <c r="N4" s="159" t="s">
        <v>29</v>
      </c>
      <c r="O4" s="159" t="s">
        <v>1294</v>
      </c>
      <c r="P4" s="159" t="s">
        <v>1295</v>
      </c>
      <c r="Q4" s="159" t="s">
        <v>1296</v>
      </c>
      <c r="R4" s="159" t="s">
        <v>1297</v>
      </c>
      <c r="S4" s="159" t="s">
        <v>1298</v>
      </c>
      <c r="T4" s="159" t="s">
        <v>1299</v>
      </c>
      <c r="U4" s="159" t="s">
        <v>1300</v>
      </c>
      <c r="V4" s="159" t="s">
        <v>978</v>
      </c>
      <c r="W4" s="159" t="s">
        <v>979</v>
      </c>
      <c r="X4" s="159" t="s">
        <v>980</v>
      </c>
      <c r="Y4" s="159" t="s">
        <v>981</v>
      </c>
      <c r="Z4" s="159" t="s">
        <v>7</v>
      </c>
      <c r="AA4" s="159" t="s">
        <v>644</v>
      </c>
      <c r="AB4" s="159" t="s">
        <v>645</v>
      </c>
      <c r="AC4" s="159" t="s">
        <v>646</v>
      </c>
      <c r="AD4" s="159" t="s">
        <v>652</v>
      </c>
      <c r="AE4" s="159" t="s">
        <v>653</v>
      </c>
      <c r="AF4" s="159" t="s">
        <v>654</v>
      </c>
      <c r="AG4" s="159" t="s">
        <v>655</v>
      </c>
      <c r="AH4" s="159" t="s">
        <v>1248</v>
      </c>
      <c r="AI4" s="159" t="s">
        <v>1249</v>
      </c>
      <c r="AJ4" s="159" t="s">
        <v>1250</v>
      </c>
      <c r="AK4" s="159" t="s">
        <v>1251</v>
      </c>
      <c r="AL4" s="159" t="s">
        <v>1252</v>
      </c>
      <c r="AM4" s="159" t="s">
        <v>1253</v>
      </c>
      <c r="AN4" s="159" t="s">
        <v>1254</v>
      </c>
      <c r="AO4" s="159" t="s">
        <v>1255</v>
      </c>
      <c r="AP4" s="159" t="s">
        <v>968</v>
      </c>
      <c r="AQ4" s="159" t="s">
        <v>969</v>
      </c>
      <c r="AR4" s="159" t="s">
        <v>970</v>
      </c>
      <c r="AS4" s="159" t="s">
        <v>971</v>
      </c>
      <c r="AT4" s="159" t="s">
        <v>1256</v>
      </c>
      <c r="AU4" s="159" t="s">
        <v>1257</v>
      </c>
      <c r="AV4" s="159" t="s">
        <v>1258</v>
      </c>
      <c r="AW4" s="159" t="s">
        <v>1259</v>
      </c>
      <c r="AX4" s="159" t="s">
        <v>1016</v>
      </c>
      <c r="AY4" s="159" t="s">
        <v>1017</v>
      </c>
      <c r="AZ4" s="159" t="s">
        <v>1018</v>
      </c>
      <c r="BA4" s="159" t="s">
        <v>888</v>
      </c>
      <c r="BB4" s="159" t="s">
        <v>910</v>
      </c>
      <c r="BC4" s="159" t="s">
        <v>912</v>
      </c>
      <c r="BD4" s="159" t="s">
        <v>914</v>
      </c>
      <c r="BE4" s="159" t="s">
        <v>1260</v>
      </c>
      <c r="BF4" s="159" t="s">
        <v>1261</v>
      </c>
      <c r="BG4" s="159" t="s">
        <v>1262</v>
      </c>
      <c r="BH4" s="159" t="s">
        <v>1263</v>
      </c>
      <c r="BI4" s="159" t="s">
        <v>1264</v>
      </c>
      <c r="BJ4" s="159" t="s">
        <v>1265</v>
      </c>
      <c r="BK4" s="159" t="s">
        <v>1266</v>
      </c>
      <c r="BL4" s="159" t="s">
        <v>1267</v>
      </c>
      <c r="BM4" s="159" t="s">
        <v>1268</v>
      </c>
      <c r="BN4" s="159" t="s">
        <v>1075</v>
      </c>
      <c r="BO4" s="159" t="s">
        <v>1077</v>
      </c>
      <c r="BP4" s="159" t="s">
        <v>1079</v>
      </c>
      <c r="BQ4" s="159" t="s">
        <v>1081</v>
      </c>
      <c r="BR4" s="159" t="s">
        <v>1141</v>
      </c>
      <c r="BS4" s="159" t="s">
        <v>1142</v>
      </c>
      <c r="BT4" s="159" t="s">
        <v>1143</v>
      </c>
      <c r="BU4" s="844" t="s">
        <v>1144</v>
      </c>
      <c r="BV4" s="844" t="s">
        <v>1244</v>
      </c>
    </row>
    <row r="5" spans="1:74" s="13" customFormat="1" ht="3.7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845"/>
      <c r="BV5" s="845"/>
    </row>
    <row r="6" spans="1:74" s="4" customFormat="1" ht="14">
      <c r="A6" s="1005" t="s">
        <v>58</v>
      </c>
      <c r="B6" s="345">
        <v>5557.9516101700001</v>
      </c>
      <c r="C6" s="345">
        <v>5363.37467449</v>
      </c>
      <c r="D6" s="345">
        <v>6532.3602396899996</v>
      </c>
      <c r="E6" s="345">
        <v>7838.0435641699996</v>
      </c>
      <c r="F6" s="345">
        <v>9515.2076251199996</v>
      </c>
      <c r="G6" s="345">
        <v>12439.568497269998</v>
      </c>
      <c r="H6" s="345">
        <v>13247.017600069999</v>
      </c>
      <c r="I6" s="345">
        <v>14130.77874317</v>
      </c>
      <c r="J6" s="345">
        <v>14815.390094620001</v>
      </c>
      <c r="K6" s="345">
        <v>14764.402456170001</v>
      </c>
      <c r="L6" s="345">
        <v>17358.875296270002</v>
      </c>
      <c r="M6" s="345">
        <v>18158.57448698</v>
      </c>
      <c r="N6" s="345">
        <v>18540.429321539999</v>
      </c>
      <c r="O6" s="345">
        <v>21707.3847082742</v>
      </c>
      <c r="P6" s="345">
        <v>21141.526781090855</v>
      </c>
      <c r="Q6" s="345">
        <v>20043.393885007303</v>
      </c>
      <c r="R6" s="345">
        <v>23391.885010471502</v>
      </c>
      <c r="S6" s="345">
        <v>24893.865697988498</v>
      </c>
      <c r="T6" s="345">
        <v>25247.032652223173</v>
      </c>
      <c r="U6" s="345">
        <v>24561.2173282986</v>
      </c>
      <c r="V6" s="345">
        <v>25297.1823086408</v>
      </c>
      <c r="W6" s="345">
        <v>25787.013253344299</v>
      </c>
      <c r="X6" s="345">
        <v>24829.1673524328</v>
      </c>
      <c r="Y6" s="345">
        <v>25282.588563213099</v>
      </c>
      <c r="Z6" s="345">
        <v>31032.220876712501</v>
      </c>
      <c r="AA6" s="345">
        <v>37345.137129516501</v>
      </c>
      <c r="AB6" s="345">
        <v>36347.394779496499</v>
      </c>
      <c r="AC6" s="345">
        <v>40529.550251940003</v>
      </c>
      <c r="AD6" s="345">
        <v>40968.266826040002</v>
      </c>
      <c r="AE6" s="345">
        <v>40226.150877487198</v>
      </c>
      <c r="AF6" s="345">
        <v>41014.446347780293</v>
      </c>
      <c r="AG6" s="345">
        <v>41113.314773318198</v>
      </c>
      <c r="AH6" s="345">
        <v>44250.142606269997</v>
      </c>
      <c r="AI6" s="345">
        <v>45997.135378914725</v>
      </c>
      <c r="AJ6" s="345">
        <v>49269.55621414182</v>
      </c>
      <c r="AK6" s="345">
        <v>47715.518592006301</v>
      </c>
      <c r="AL6" s="345">
        <v>45739.487533550448</v>
      </c>
      <c r="AM6" s="345">
        <v>42594.756937540682</v>
      </c>
      <c r="AN6" s="345">
        <v>43618.493526398866</v>
      </c>
      <c r="AO6" s="345">
        <v>38901.207152589996</v>
      </c>
      <c r="AP6" s="345">
        <v>38532.113441449997</v>
      </c>
      <c r="AQ6" s="345">
        <v>38717.027876259999</v>
      </c>
      <c r="AR6" s="345">
        <v>38844.247581609197</v>
      </c>
      <c r="AS6" s="345">
        <v>36129.30020405219</v>
      </c>
      <c r="AT6" s="345">
        <v>35374.784584879999</v>
      </c>
      <c r="AU6" s="345">
        <v>35931.449484759862</v>
      </c>
      <c r="AV6" s="345">
        <v>36227.196108761498</v>
      </c>
      <c r="AW6" s="345">
        <v>35021.966644923355</v>
      </c>
      <c r="AX6" s="345">
        <v>27403.589403080001</v>
      </c>
      <c r="AY6" s="345">
        <v>23531.052255679999</v>
      </c>
      <c r="AZ6" s="345">
        <v>22916.363677735349</v>
      </c>
      <c r="BA6" s="345">
        <v>27312.464769433111</v>
      </c>
      <c r="BB6" s="345">
        <v>29375.439795400001</v>
      </c>
      <c r="BC6" s="345">
        <v>28562.022642232329</v>
      </c>
      <c r="BD6" s="345">
        <v>28645.72815661037</v>
      </c>
      <c r="BE6" s="345">
        <v>28688.88850222031</v>
      </c>
      <c r="BF6" s="345">
        <v>27330.901363790752</v>
      </c>
      <c r="BG6" s="345">
        <v>22619.562228438597</v>
      </c>
      <c r="BH6" s="345">
        <v>20479.680106375457</v>
      </c>
      <c r="BI6" s="345">
        <v>21145.633617713265</v>
      </c>
      <c r="BJ6" s="345">
        <v>21203.281513230144</v>
      </c>
      <c r="BK6" s="345">
        <v>21497.287784029006</v>
      </c>
      <c r="BL6" s="345">
        <v>23545.704146026659</v>
      </c>
      <c r="BM6" s="345">
        <v>23182.719763034231</v>
      </c>
      <c r="BN6" s="345">
        <v>23266.964777773082</v>
      </c>
      <c r="BO6" s="345">
        <v>23617.384705636803</v>
      </c>
      <c r="BP6" s="345">
        <v>22110.347140020309</v>
      </c>
      <c r="BQ6" s="345">
        <v>24524.086422707554</v>
      </c>
      <c r="BR6" s="345">
        <v>24629.092705726049</v>
      </c>
      <c r="BS6" s="345">
        <v>30843.725697196202</v>
      </c>
      <c r="BT6" s="345">
        <v>29549.340965757227</v>
      </c>
      <c r="BU6" s="1003">
        <v>36020.050173233845</v>
      </c>
      <c r="BV6" s="1003">
        <v>37280.674763310722</v>
      </c>
    </row>
    <row r="7" spans="1:74" s="4" customFormat="1" ht="14">
      <c r="A7" s="1006" t="s">
        <v>956</v>
      </c>
      <c r="B7" s="281">
        <v>8310.0456096599992</v>
      </c>
      <c r="C7" s="281">
        <v>8974.9661529800014</v>
      </c>
      <c r="D7" s="281">
        <v>9767.1665376500005</v>
      </c>
      <c r="E7" s="281">
        <v>9606.7757837400004</v>
      </c>
      <c r="F7" s="281">
        <v>11019.034144159999</v>
      </c>
      <c r="G7" s="281">
        <v>12432.45648735</v>
      </c>
      <c r="H7" s="281">
        <v>12947.698241699998</v>
      </c>
      <c r="I7" s="281">
        <v>13837.720823270001</v>
      </c>
      <c r="J7" s="281">
        <v>13690.703376490001</v>
      </c>
      <c r="K7" s="281">
        <v>14576.81258546</v>
      </c>
      <c r="L7" s="281">
        <v>15612.31208578</v>
      </c>
      <c r="M7" s="281">
        <v>15598.08426249</v>
      </c>
      <c r="N7" s="281">
        <v>15462.747472930001</v>
      </c>
      <c r="O7" s="281">
        <v>17794.522345720903</v>
      </c>
      <c r="P7" s="281">
        <v>19080.088230377023</v>
      </c>
      <c r="Q7" s="281">
        <v>20246.328377781199</v>
      </c>
      <c r="R7" s="281">
        <v>20654.616443954699</v>
      </c>
      <c r="S7" s="281">
        <v>19739.644557255102</v>
      </c>
      <c r="T7" s="281">
        <v>21328.634825885601</v>
      </c>
      <c r="U7" s="281">
        <v>23312.511785499599</v>
      </c>
      <c r="V7" s="281">
        <v>22678.187482019599</v>
      </c>
      <c r="W7" s="281">
        <v>26401.0440891574</v>
      </c>
      <c r="X7" s="281">
        <v>27625.9150467537</v>
      </c>
      <c r="Y7" s="281">
        <v>27310.2926463535</v>
      </c>
      <c r="Z7" s="281">
        <v>28700.388890315498</v>
      </c>
      <c r="AA7" s="281">
        <v>30422.486023987498</v>
      </c>
      <c r="AB7" s="281">
        <v>31848.327680437498</v>
      </c>
      <c r="AC7" s="281">
        <v>34564.323410099998</v>
      </c>
      <c r="AD7" s="281">
        <v>35045.157301070001</v>
      </c>
      <c r="AE7" s="281">
        <v>36062.851019837195</v>
      </c>
      <c r="AF7" s="281">
        <v>37079.494145147401</v>
      </c>
      <c r="AG7" s="281">
        <v>36609.998071030997</v>
      </c>
      <c r="AH7" s="281">
        <v>36090.131281050002</v>
      </c>
      <c r="AI7" s="281">
        <v>35732.147889392298</v>
      </c>
      <c r="AJ7" s="281">
        <v>37301.989755394672</v>
      </c>
      <c r="AK7" s="281">
        <v>37512.202766162802</v>
      </c>
      <c r="AL7" s="281">
        <v>33861.809822200128</v>
      </c>
      <c r="AM7" s="281">
        <v>33531.835323854153</v>
      </c>
      <c r="AN7" s="281">
        <v>30973.635188633867</v>
      </c>
      <c r="AO7" s="281">
        <v>29387.551626230001</v>
      </c>
      <c r="AP7" s="281">
        <v>27983.695356560002</v>
      </c>
      <c r="AQ7" s="281">
        <v>30199.087631229992</v>
      </c>
      <c r="AR7" s="281">
        <v>30347.051980511675</v>
      </c>
      <c r="AS7" s="281">
        <v>31110.918596336294</v>
      </c>
      <c r="AT7" s="281">
        <v>34048.587322979998</v>
      </c>
      <c r="AU7" s="281">
        <v>36341.470104616128</v>
      </c>
      <c r="AV7" s="281">
        <v>35090.955930324184</v>
      </c>
      <c r="AW7" s="281">
        <v>34467.31940355472</v>
      </c>
      <c r="AX7" s="281">
        <v>32560.832313589999</v>
      </c>
      <c r="AY7" s="281">
        <v>33546.734246259999</v>
      </c>
      <c r="AZ7" s="281">
        <v>32963.011074467257</v>
      </c>
      <c r="BA7" s="281">
        <v>30158.516891724423</v>
      </c>
      <c r="BB7" s="281">
        <v>34567.712807386044</v>
      </c>
      <c r="BC7" s="281">
        <v>33045.389859747163</v>
      </c>
      <c r="BD7" s="281">
        <v>32590.944392143483</v>
      </c>
      <c r="BE7" s="281">
        <v>33261.814815298007</v>
      </c>
      <c r="BF7" s="281">
        <v>36041.900109366725</v>
      </c>
      <c r="BG7" s="281">
        <v>37492.951411092668</v>
      </c>
      <c r="BH7" s="281">
        <v>40496.340674331259</v>
      </c>
      <c r="BI7" s="281">
        <v>42703.721747658004</v>
      </c>
      <c r="BJ7" s="281">
        <v>42998.002009138829</v>
      </c>
      <c r="BK7" s="281">
        <v>46835.528987379097</v>
      </c>
      <c r="BL7" s="281">
        <v>48644.805892736731</v>
      </c>
      <c r="BM7" s="281">
        <v>48835.147390159429</v>
      </c>
      <c r="BN7" s="281">
        <v>47071.343412426344</v>
      </c>
      <c r="BO7" s="281">
        <v>50984.188528796403</v>
      </c>
      <c r="BP7" s="281">
        <v>49299.663983461498</v>
      </c>
      <c r="BQ7" s="281">
        <v>51791.027887610951</v>
      </c>
      <c r="BR7" s="281">
        <v>52828.198270025663</v>
      </c>
      <c r="BS7" s="281">
        <v>59062.169918247688</v>
      </c>
      <c r="BT7" s="281">
        <v>57833.919185925195</v>
      </c>
      <c r="BU7" s="847">
        <v>61072.417050458069</v>
      </c>
      <c r="BV7" s="847">
        <v>54879.668113452426</v>
      </c>
    </row>
    <row r="8" spans="1:74" s="4" customFormat="1" ht="14">
      <c r="A8" s="1006" t="s">
        <v>957</v>
      </c>
      <c r="B8" s="281">
        <v>9802.7578221799995</v>
      </c>
      <c r="C8" s="281">
        <v>9138.8215385499989</v>
      </c>
      <c r="D8" s="281">
        <v>10224.716697670001</v>
      </c>
      <c r="E8" s="281">
        <v>10411.747818710001</v>
      </c>
      <c r="F8" s="281">
        <v>11517.119804260001</v>
      </c>
      <c r="G8" s="281">
        <v>11378.662296289998</v>
      </c>
      <c r="H8" s="281">
        <v>13056.024601129999</v>
      </c>
      <c r="I8" s="281">
        <v>14223.62877302</v>
      </c>
      <c r="J8" s="281">
        <v>14045.065480719999</v>
      </c>
      <c r="K8" s="281">
        <v>15051.64310166</v>
      </c>
      <c r="L8" s="281">
        <v>15471.167147960001</v>
      </c>
      <c r="M8" s="281">
        <v>15253.965908979999</v>
      </c>
      <c r="N8" s="281">
        <v>15966.54379509</v>
      </c>
      <c r="O8" s="281">
        <v>20767.387290390801</v>
      </c>
      <c r="P8" s="281">
        <v>22250.015589694103</v>
      </c>
      <c r="Q8" s="281">
        <v>22584.0377472687</v>
      </c>
      <c r="R8" s="281">
        <v>22885.318044027899</v>
      </c>
      <c r="S8" s="281">
        <v>25368.915253553798</v>
      </c>
      <c r="T8" s="281">
        <v>27273.372161023879</v>
      </c>
      <c r="U8" s="281">
        <v>27361.129433685397</v>
      </c>
      <c r="V8" s="281">
        <v>29225.838091931499</v>
      </c>
      <c r="W8" s="281">
        <v>30377.2431810583</v>
      </c>
      <c r="X8" s="281">
        <v>32223.850357020001</v>
      </c>
      <c r="Y8" s="281">
        <v>34305.112450875</v>
      </c>
      <c r="Z8" s="281">
        <v>35504.611584612605</v>
      </c>
      <c r="AA8" s="281">
        <v>39395.329218988605</v>
      </c>
      <c r="AB8" s="281">
        <v>38839.169347730902</v>
      </c>
      <c r="AC8" s="281">
        <v>40421.312740599999</v>
      </c>
      <c r="AD8" s="281">
        <v>40628.673849710001</v>
      </c>
      <c r="AE8" s="281">
        <v>40341.240270414593</v>
      </c>
      <c r="AF8" s="281">
        <v>40836.590882560398</v>
      </c>
      <c r="AG8" s="281">
        <v>42129.762784909399</v>
      </c>
      <c r="AH8" s="281">
        <v>43790.001914679997</v>
      </c>
      <c r="AI8" s="281">
        <v>41917.082696777186</v>
      </c>
      <c r="AJ8" s="281">
        <v>43723.305305652553</v>
      </c>
      <c r="AK8" s="281">
        <v>43986.006575085099</v>
      </c>
      <c r="AL8" s="281">
        <v>42309.776063107252</v>
      </c>
      <c r="AM8" s="281">
        <v>38731.81452760777</v>
      </c>
      <c r="AN8" s="281">
        <v>37617.566776437976</v>
      </c>
      <c r="AO8" s="281">
        <v>35057.523648970004</v>
      </c>
      <c r="AP8" s="281">
        <v>34373.131340989996</v>
      </c>
      <c r="AQ8" s="281">
        <v>32607.858517929999</v>
      </c>
      <c r="AR8" s="281">
        <v>30917.110792300547</v>
      </c>
      <c r="AS8" s="281">
        <v>28221.928869793646</v>
      </c>
      <c r="AT8" s="281">
        <v>26516.86924824</v>
      </c>
      <c r="AU8" s="281">
        <v>24681.711212325623</v>
      </c>
      <c r="AV8" s="281">
        <v>25393.937779845975</v>
      </c>
      <c r="AW8" s="281">
        <v>24650.333982106447</v>
      </c>
      <c r="AX8" s="281">
        <v>22967.52061729</v>
      </c>
      <c r="AY8" s="281">
        <v>21523.593352740001</v>
      </c>
      <c r="AZ8" s="281">
        <v>20356.444009961451</v>
      </c>
      <c r="BA8" s="281">
        <v>16552.932328255909</v>
      </c>
      <c r="BB8" s="281">
        <v>19138.070117630003</v>
      </c>
      <c r="BC8" s="281">
        <v>19659.71543286712</v>
      </c>
      <c r="BD8" s="281">
        <v>18256.146262264152</v>
      </c>
      <c r="BE8" s="281">
        <v>17358.00670091523</v>
      </c>
      <c r="BF8" s="281">
        <v>15928.216343264239</v>
      </c>
      <c r="BG8" s="281">
        <v>16028.797365186982</v>
      </c>
      <c r="BH8" s="281">
        <v>16666.108256855023</v>
      </c>
      <c r="BI8" s="281">
        <v>17103.573545668303</v>
      </c>
      <c r="BJ8" s="281">
        <v>15648.222271718641</v>
      </c>
      <c r="BK8" s="281">
        <v>17573.685396226632</v>
      </c>
      <c r="BL8" s="281">
        <v>22089.03995130743</v>
      </c>
      <c r="BM8" s="281">
        <v>22623.200128600613</v>
      </c>
      <c r="BN8" s="281">
        <v>23681.053371952308</v>
      </c>
      <c r="BO8" s="281">
        <v>23069.39075682954</v>
      </c>
      <c r="BP8" s="281">
        <v>24383.734475265581</v>
      </c>
      <c r="BQ8" s="281">
        <v>25612.042073957949</v>
      </c>
      <c r="BR8" s="281">
        <v>28599.87527106659</v>
      </c>
      <c r="BS8" s="281">
        <v>28666.870199411773</v>
      </c>
      <c r="BT8" s="281">
        <v>28234.628381223894</v>
      </c>
      <c r="BU8" s="847">
        <v>28815.778534480472</v>
      </c>
      <c r="BV8" s="847">
        <v>24364.949104009065</v>
      </c>
    </row>
    <row r="9" spans="1:74" s="4" customFormat="1" ht="14">
      <c r="A9" s="1006" t="s">
        <v>59</v>
      </c>
      <c r="B9" s="281">
        <v>6895.95028516</v>
      </c>
      <c r="C9" s="281">
        <v>7033.5421495099999</v>
      </c>
      <c r="D9" s="281">
        <v>7543.5283088600008</v>
      </c>
      <c r="E9" s="281">
        <v>7707.3937832400006</v>
      </c>
      <c r="F9" s="281">
        <v>8058.0559789399995</v>
      </c>
      <c r="G9" s="281">
        <v>8373.3127826799991</v>
      </c>
      <c r="H9" s="281">
        <v>9350.8487656800007</v>
      </c>
      <c r="I9" s="281">
        <v>11051.108456720003</v>
      </c>
      <c r="J9" s="281">
        <v>11372.14644251</v>
      </c>
      <c r="K9" s="281">
        <v>11177.773660539999</v>
      </c>
      <c r="L9" s="281">
        <v>13826.21479342</v>
      </c>
      <c r="M9" s="281">
        <v>12935.330713920001</v>
      </c>
      <c r="N9" s="281">
        <v>13298.021555572383</v>
      </c>
      <c r="O9" s="281">
        <v>14372.288061971698</v>
      </c>
      <c r="P9" s="281">
        <v>14824.191782075071</v>
      </c>
      <c r="Q9" s="281">
        <v>15973.8483189987</v>
      </c>
      <c r="R9" s="281">
        <v>18474.8326542127</v>
      </c>
      <c r="S9" s="281">
        <v>16328.6496701304</v>
      </c>
      <c r="T9" s="281">
        <v>19686.950845443698</v>
      </c>
      <c r="U9" s="281">
        <v>19853.429558453801</v>
      </c>
      <c r="V9" s="281">
        <v>18233.984637341302</v>
      </c>
      <c r="W9" s="281">
        <v>21550.448883733599</v>
      </c>
      <c r="X9" s="281">
        <v>22461.7311642079</v>
      </c>
      <c r="Y9" s="281">
        <v>20462.342011323199</v>
      </c>
      <c r="Z9" s="281">
        <v>20956.0022491645</v>
      </c>
      <c r="AA9" s="281">
        <v>23430.9291725168</v>
      </c>
      <c r="AB9" s="281">
        <v>24243.587271099401</v>
      </c>
      <c r="AC9" s="281">
        <v>26241.244742610001</v>
      </c>
      <c r="AD9" s="281">
        <v>25948.167734860002</v>
      </c>
      <c r="AE9" s="281">
        <v>25540.698030491501</v>
      </c>
      <c r="AF9" s="281">
        <v>25713.733911640702</v>
      </c>
      <c r="AG9" s="281">
        <v>25827.694183304699</v>
      </c>
      <c r="AH9" s="281">
        <v>24752.650284889998</v>
      </c>
      <c r="AI9" s="281">
        <v>24370.994139663362</v>
      </c>
      <c r="AJ9" s="281">
        <v>25226.012267629721</v>
      </c>
      <c r="AK9" s="281">
        <v>24869.439225341703</v>
      </c>
      <c r="AL9" s="281">
        <v>23055.958017081026</v>
      </c>
      <c r="AM9" s="281">
        <v>21524.670235859096</v>
      </c>
      <c r="AN9" s="281">
        <v>19978.306909450552</v>
      </c>
      <c r="AO9" s="281">
        <v>19149.202631299999</v>
      </c>
      <c r="AP9" s="281">
        <v>22913.804344410004</v>
      </c>
      <c r="AQ9" s="281">
        <v>21609.347204180001</v>
      </c>
      <c r="AR9" s="281">
        <v>19779.589370106267</v>
      </c>
      <c r="AS9" s="281">
        <v>20626.082072850448</v>
      </c>
      <c r="AT9" s="281">
        <v>20039.027237270006</v>
      </c>
      <c r="AU9" s="281">
        <v>19756.011519705004</v>
      </c>
      <c r="AV9" s="281">
        <v>20159.195295557151</v>
      </c>
      <c r="AW9" s="281">
        <v>21775.842642886499</v>
      </c>
      <c r="AX9" s="281">
        <v>21586.711666930001</v>
      </c>
      <c r="AY9" s="281">
        <v>21587.752425160001</v>
      </c>
      <c r="AZ9" s="281">
        <v>19925.392941334976</v>
      </c>
      <c r="BA9" s="281">
        <v>20828.184952560852</v>
      </c>
      <c r="BB9" s="281">
        <v>22870.262107630002</v>
      </c>
      <c r="BC9" s="281">
        <v>23248.695093605489</v>
      </c>
      <c r="BD9" s="281">
        <v>26941.053490709462</v>
      </c>
      <c r="BE9" s="281">
        <v>28788.754757092964</v>
      </c>
      <c r="BF9" s="281">
        <v>28786.557249475936</v>
      </c>
      <c r="BG9" s="281">
        <v>28750.695786653039</v>
      </c>
      <c r="BH9" s="281">
        <v>33754.916469841875</v>
      </c>
      <c r="BI9" s="281">
        <v>36093.89623836564</v>
      </c>
      <c r="BJ9" s="281">
        <v>37194.138090748653</v>
      </c>
      <c r="BK9" s="281">
        <v>41310.610871921992</v>
      </c>
      <c r="BL9" s="281">
        <v>41264.741915502091</v>
      </c>
      <c r="BM9" s="281">
        <v>43720.626926056721</v>
      </c>
      <c r="BN9" s="281">
        <v>40133.902795227346</v>
      </c>
      <c r="BO9" s="281">
        <v>40858.808480067346</v>
      </c>
      <c r="BP9" s="281">
        <v>41020.443001249092</v>
      </c>
      <c r="BQ9" s="281">
        <v>42950.551663034668</v>
      </c>
      <c r="BR9" s="281">
        <v>47102.381460088247</v>
      </c>
      <c r="BS9" s="281">
        <v>52153.471663154</v>
      </c>
      <c r="BT9" s="281">
        <v>49091.061922917455</v>
      </c>
      <c r="BU9" s="847">
        <v>55269.926329223941</v>
      </c>
      <c r="BV9" s="847">
        <v>54868.114614081933</v>
      </c>
    </row>
    <row r="10" spans="1:74" s="4" customFormat="1" ht="14">
      <c r="A10" s="1006" t="s">
        <v>955</v>
      </c>
      <c r="B10" s="281">
        <v>3525.9117858899999</v>
      </c>
      <c r="C10" s="281">
        <v>3604.6567088800002</v>
      </c>
      <c r="D10" s="281">
        <v>3966.0380365799997</v>
      </c>
      <c r="E10" s="281">
        <v>4345.7864494099995</v>
      </c>
      <c r="F10" s="281">
        <v>5130.5924066199996</v>
      </c>
      <c r="G10" s="281">
        <v>6048.66668914</v>
      </c>
      <c r="H10" s="281">
        <v>7775.5289405099993</v>
      </c>
      <c r="I10" s="281">
        <v>8286.7520245999985</v>
      </c>
      <c r="J10" s="281">
        <v>8695.359658469999</v>
      </c>
      <c r="K10" s="281">
        <v>10385.90963891</v>
      </c>
      <c r="L10" s="281">
        <v>10311.275326859999</v>
      </c>
      <c r="M10" s="281">
        <v>10588.706819699999</v>
      </c>
      <c r="N10" s="281">
        <v>9727.8252182800006</v>
      </c>
      <c r="O10" s="281">
        <v>9684.7482162717806</v>
      </c>
      <c r="P10" s="281">
        <v>9859.6680362216593</v>
      </c>
      <c r="Q10" s="281">
        <v>9856.6385801841097</v>
      </c>
      <c r="R10" s="281">
        <v>10681.758409635599</v>
      </c>
      <c r="S10" s="281">
        <v>10841.9932371671</v>
      </c>
      <c r="T10" s="281">
        <v>10771.497488028699</v>
      </c>
      <c r="U10" s="281">
        <v>11445.9975184014</v>
      </c>
      <c r="V10" s="281">
        <v>9350.0063370075404</v>
      </c>
      <c r="W10" s="281">
        <v>11515.712666537001</v>
      </c>
      <c r="X10" s="281">
        <v>11909.329672211599</v>
      </c>
      <c r="Y10" s="281">
        <v>13071.770201289899</v>
      </c>
      <c r="Z10" s="281">
        <v>12658.105043510401</v>
      </c>
      <c r="AA10" s="281">
        <v>12667.5066556325</v>
      </c>
      <c r="AB10" s="281">
        <v>12591.0365675663</v>
      </c>
      <c r="AC10" s="281">
        <v>13940.526641120001</v>
      </c>
      <c r="AD10" s="281">
        <v>14359.1867256</v>
      </c>
      <c r="AE10" s="281">
        <v>14330.4079958354</v>
      </c>
      <c r="AF10" s="281">
        <v>14154.169273662701</v>
      </c>
      <c r="AG10" s="281">
        <v>14928.0368273159</v>
      </c>
      <c r="AH10" s="281">
        <v>13755.337835569999</v>
      </c>
      <c r="AI10" s="281">
        <v>14824.470550212394</v>
      </c>
      <c r="AJ10" s="281">
        <v>14518.962701614628</v>
      </c>
      <c r="AK10" s="281">
        <v>15173.1979870908</v>
      </c>
      <c r="AL10" s="281">
        <v>17188.257862305356</v>
      </c>
      <c r="AM10" s="281">
        <v>16427.127209440776</v>
      </c>
      <c r="AN10" s="281">
        <v>15829.36424914057</v>
      </c>
      <c r="AO10" s="281">
        <v>15791.54006782</v>
      </c>
      <c r="AP10" s="281">
        <v>14955.180131930001</v>
      </c>
      <c r="AQ10" s="281">
        <v>15569.988305769999</v>
      </c>
      <c r="AR10" s="281">
        <v>14850.789878333189</v>
      </c>
      <c r="AS10" s="281">
        <v>13965.793467611618</v>
      </c>
      <c r="AT10" s="281">
        <v>14132.26110867</v>
      </c>
      <c r="AU10" s="281">
        <v>14498.985187115652</v>
      </c>
      <c r="AV10" s="281">
        <v>14177.529135055287</v>
      </c>
      <c r="AW10" s="281">
        <v>15233.735999612034</v>
      </c>
      <c r="AX10" s="281">
        <v>15340.715338919999</v>
      </c>
      <c r="AY10" s="281">
        <v>14734.867222409999</v>
      </c>
      <c r="AZ10" s="281">
        <v>12914.088163699746</v>
      </c>
      <c r="BA10" s="281">
        <v>10311.453931094033</v>
      </c>
      <c r="BB10" s="281">
        <v>12191.547734532762</v>
      </c>
      <c r="BC10" s="281">
        <v>12601.634210731434</v>
      </c>
      <c r="BD10" s="281">
        <v>11325.172893159523</v>
      </c>
      <c r="BE10" s="281">
        <v>10385.63545935466</v>
      </c>
      <c r="BF10" s="281">
        <v>10712.599149893544</v>
      </c>
      <c r="BG10" s="281">
        <v>11840.130834639473</v>
      </c>
      <c r="BH10" s="281">
        <v>13701.069431601032</v>
      </c>
      <c r="BI10" s="281">
        <v>15655.246589060605</v>
      </c>
      <c r="BJ10" s="281">
        <v>16561.03405503196</v>
      </c>
      <c r="BK10" s="281">
        <v>17183.149705299893</v>
      </c>
      <c r="BL10" s="281">
        <v>17363.570630840906</v>
      </c>
      <c r="BM10" s="281">
        <v>19090.747655143496</v>
      </c>
      <c r="BN10" s="281">
        <v>19977.354932958402</v>
      </c>
      <c r="BO10" s="281">
        <v>21326.417057690058</v>
      </c>
      <c r="BP10" s="281">
        <v>20531.647306226052</v>
      </c>
      <c r="BQ10" s="281">
        <v>20456.987396249075</v>
      </c>
      <c r="BR10" s="281">
        <v>19795.671727491885</v>
      </c>
      <c r="BS10" s="281">
        <v>20599.657171039802</v>
      </c>
      <c r="BT10" s="281">
        <v>23688.784765921893</v>
      </c>
      <c r="BU10" s="847">
        <v>25279.498944422212</v>
      </c>
      <c r="BV10" s="847">
        <v>20756.437196901217</v>
      </c>
    </row>
    <row r="11" spans="1:74" s="4" customFormat="1" ht="14">
      <c r="A11" s="1006" t="s">
        <v>60</v>
      </c>
      <c r="B11" s="281">
        <v>4886.7387657999998</v>
      </c>
      <c r="C11" s="281">
        <v>5353.9373492700006</v>
      </c>
      <c r="D11" s="281">
        <v>5711.6578663999999</v>
      </c>
      <c r="E11" s="281">
        <v>6054.4276566499993</v>
      </c>
      <c r="F11" s="281">
        <v>6428.94749512</v>
      </c>
      <c r="G11" s="281">
        <v>6717.1668153899991</v>
      </c>
      <c r="H11" s="281">
        <v>7081.0878131499994</v>
      </c>
      <c r="I11" s="281">
        <v>8790.3956599800022</v>
      </c>
      <c r="J11" s="281">
        <v>8396.0794985499997</v>
      </c>
      <c r="K11" s="281">
        <v>8373.2680886899998</v>
      </c>
      <c r="L11" s="281">
        <v>9121.5232253300019</v>
      </c>
      <c r="M11" s="281">
        <v>9837.0743746199987</v>
      </c>
      <c r="N11" s="281">
        <v>9820.5828433400002</v>
      </c>
      <c r="O11" s="281">
        <v>11120.364563823201</v>
      </c>
      <c r="P11" s="281">
        <v>12026.483184044553</v>
      </c>
      <c r="Q11" s="281">
        <v>12437.919380417801</v>
      </c>
      <c r="R11" s="281">
        <v>12461.2984290684</v>
      </c>
      <c r="S11" s="281">
        <v>12771.431148410102</v>
      </c>
      <c r="T11" s="281">
        <v>13436.043938868201</v>
      </c>
      <c r="U11" s="281">
        <v>15035.566122272399</v>
      </c>
      <c r="V11" s="281">
        <v>14686.255371440398</v>
      </c>
      <c r="W11" s="281">
        <v>16676.259988367601</v>
      </c>
      <c r="X11" s="281">
        <v>17063.618191155099</v>
      </c>
      <c r="Y11" s="281">
        <v>18947.913706288698</v>
      </c>
      <c r="Z11" s="281">
        <v>20646.812990062099</v>
      </c>
      <c r="AA11" s="281">
        <v>23361.374301147</v>
      </c>
      <c r="AB11" s="281">
        <v>23420.7341231512</v>
      </c>
      <c r="AC11" s="281">
        <v>25395.362255990003</v>
      </c>
      <c r="AD11" s="281">
        <v>26029.680576220002</v>
      </c>
      <c r="AE11" s="281">
        <v>25942.279591362701</v>
      </c>
      <c r="AF11" s="281">
        <v>25630.749650799196</v>
      </c>
      <c r="AG11" s="281">
        <v>25920.546448133202</v>
      </c>
      <c r="AH11" s="281">
        <v>26647.58151629</v>
      </c>
      <c r="AI11" s="281">
        <v>27633.39551595629</v>
      </c>
      <c r="AJ11" s="281">
        <v>28407.992202578858</v>
      </c>
      <c r="AK11" s="281">
        <v>28188.645919028899</v>
      </c>
      <c r="AL11" s="281">
        <v>26372.355992524452</v>
      </c>
      <c r="AM11" s="281">
        <v>23040.562611026508</v>
      </c>
      <c r="AN11" s="281">
        <v>20403.031299695769</v>
      </c>
      <c r="AO11" s="281">
        <v>17620.18863027</v>
      </c>
      <c r="AP11" s="281">
        <v>16755.27516927</v>
      </c>
      <c r="AQ11" s="281">
        <v>16327.438894010002</v>
      </c>
      <c r="AR11" s="281">
        <v>15482.087076467191</v>
      </c>
      <c r="AS11" s="281">
        <v>16949.97889934152</v>
      </c>
      <c r="AT11" s="281">
        <v>17348.830834190001</v>
      </c>
      <c r="AU11" s="281">
        <v>16896.425593090447</v>
      </c>
      <c r="AV11" s="281">
        <v>17676.075328071816</v>
      </c>
      <c r="AW11" s="281">
        <v>16204.843008083148</v>
      </c>
      <c r="AX11" s="281">
        <v>15898.528571890001</v>
      </c>
      <c r="AY11" s="281">
        <v>14147.025193450001</v>
      </c>
      <c r="AZ11" s="281">
        <v>14305.790807707581</v>
      </c>
      <c r="BA11" s="281">
        <v>12668.205458479031</v>
      </c>
      <c r="BB11" s="281">
        <v>16981.249674540002</v>
      </c>
      <c r="BC11" s="281">
        <v>19185.365062662677</v>
      </c>
      <c r="BD11" s="281">
        <v>16422.750766065703</v>
      </c>
      <c r="BE11" s="281">
        <v>14337.289775820358</v>
      </c>
      <c r="BF11" s="281">
        <v>15351.336208792578</v>
      </c>
      <c r="BG11" s="281">
        <v>14808.406267821974</v>
      </c>
      <c r="BH11" s="281">
        <v>15398.349885643007</v>
      </c>
      <c r="BI11" s="281">
        <v>16538.089378905177</v>
      </c>
      <c r="BJ11" s="281">
        <v>16205.676742331874</v>
      </c>
      <c r="BK11" s="281">
        <v>16198.17889173008</v>
      </c>
      <c r="BL11" s="281">
        <v>15117.994704809493</v>
      </c>
      <c r="BM11" s="281">
        <v>17002.31818793717</v>
      </c>
      <c r="BN11" s="281">
        <v>17249.69648066759</v>
      </c>
      <c r="BO11" s="281">
        <v>17576.980263520483</v>
      </c>
      <c r="BP11" s="281">
        <v>17983.022519259612</v>
      </c>
      <c r="BQ11" s="281">
        <v>20030.220871337493</v>
      </c>
      <c r="BR11" s="281">
        <v>20427.00652097712</v>
      </c>
      <c r="BS11" s="281">
        <v>21627.545328137378</v>
      </c>
      <c r="BT11" s="281">
        <v>21799.393052068866</v>
      </c>
      <c r="BU11" s="847">
        <v>24060.662728296091</v>
      </c>
      <c r="BV11" s="847">
        <v>23594.384112433105</v>
      </c>
    </row>
    <row r="12" spans="1:74" s="4" customFormat="1" ht="14">
      <c r="A12" s="1006" t="s">
        <v>61</v>
      </c>
      <c r="B12" s="281">
        <v>3105.55243857</v>
      </c>
      <c r="C12" s="281">
        <v>3362.6168316800004</v>
      </c>
      <c r="D12" s="281">
        <v>3756.4445974099999</v>
      </c>
      <c r="E12" s="281">
        <v>4127.1380713999997</v>
      </c>
      <c r="F12" s="281">
        <v>4580.8445709600001</v>
      </c>
      <c r="G12" s="281">
        <v>5209.1984426500003</v>
      </c>
      <c r="H12" s="281">
        <v>5553.1418244400002</v>
      </c>
      <c r="I12" s="281">
        <v>6212.5633733000004</v>
      </c>
      <c r="J12" s="281">
        <v>6612.93824468</v>
      </c>
      <c r="K12" s="281">
        <v>7440.1331984600001</v>
      </c>
      <c r="L12" s="281">
        <v>8201.7505682600004</v>
      </c>
      <c r="M12" s="281">
        <v>7093.9245666100005</v>
      </c>
      <c r="N12" s="281">
        <v>12198.46674364</v>
      </c>
      <c r="O12" s="281">
        <v>14730.1862627958</v>
      </c>
      <c r="P12" s="281">
        <v>16592.242971319054</v>
      </c>
      <c r="Q12" s="281">
        <v>18252.449224136901</v>
      </c>
      <c r="R12" s="281">
        <v>18849.3100048171</v>
      </c>
      <c r="S12" s="281">
        <v>20573.082432448602</v>
      </c>
      <c r="T12" s="281">
        <v>21350.669440953712</v>
      </c>
      <c r="U12" s="281">
        <v>22461.069433504501</v>
      </c>
      <c r="V12" s="281">
        <v>23750.930258910899</v>
      </c>
      <c r="W12" s="281">
        <v>26438.375547356602</v>
      </c>
      <c r="X12" s="281">
        <v>27594.807037525101</v>
      </c>
      <c r="Y12" s="281">
        <v>0</v>
      </c>
      <c r="Z12" s="281">
        <v>0</v>
      </c>
      <c r="AA12" s="281">
        <v>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0</v>
      </c>
      <c r="AM12" s="281">
        <v>0</v>
      </c>
      <c r="AN12" s="281">
        <v>0</v>
      </c>
      <c r="AO12" s="281">
        <v>0</v>
      </c>
      <c r="AP12" s="281">
        <v>0</v>
      </c>
      <c r="AQ12" s="281">
        <v>0</v>
      </c>
      <c r="AR12" s="281">
        <v>0</v>
      </c>
      <c r="AS12" s="281">
        <v>0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0</v>
      </c>
      <c r="BA12" s="281">
        <v>0</v>
      </c>
      <c r="BB12" s="281">
        <v>0</v>
      </c>
      <c r="BC12" s="281">
        <v>0</v>
      </c>
      <c r="BD12" s="281">
        <v>0</v>
      </c>
      <c r="BE12" s="281">
        <v>0</v>
      </c>
      <c r="BF12" s="281">
        <v>0</v>
      </c>
      <c r="BG12" s="281">
        <v>0</v>
      </c>
      <c r="BH12" s="281">
        <v>0</v>
      </c>
      <c r="BI12" s="281">
        <v>0</v>
      </c>
      <c r="BJ12" s="281">
        <v>0</v>
      </c>
      <c r="BK12" s="281">
        <v>0</v>
      </c>
      <c r="BL12" s="281">
        <v>0</v>
      </c>
      <c r="BM12" s="281">
        <v>0</v>
      </c>
      <c r="BN12" s="281">
        <v>0</v>
      </c>
      <c r="BO12" s="281">
        <v>0</v>
      </c>
      <c r="BP12" s="281">
        <v>0</v>
      </c>
      <c r="BQ12" s="281">
        <v>0</v>
      </c>
      <c r="BR12" s="281">
        <v>0</v>
      </c>
      <c r="BS12" s="281">
        <v>0</v>
      </c>
      <c r="BT12" s="281">
        <v>0</v>
      </c>
      <c r="BU12" s="847">
        <v>0</v>
      </c>
      <c r="BV12" s="847">
        <v>0</v>
      </c>
    </row>
    <row r="13" spans="1:74" s="4" customFormat="1" ht="14">
      <c r="A13" s="1006" t="s">
        <v>62</v>
      </c>
      <c r="B13" s="281">
        <v>4572.3691575299999</v>
      </c>
      <c r="C13" s="281">
        <v>5261.9617445399999</v>
      </c>
      <c r="D13" s="281">
        <v>5651.5166770299993</v>
      </c>
      <c r="E13" s="281">
        <v>6229.9797011199998</v>
      </c>
      <c r="F13" s="281">
        <v>6107.755472679999</v>
      </c>
      <c r="G13" s="281">
        <v>6724.1985160499999</v>
      </c>
      <c r="H13" s="281">
        <v>7039.2894843499998</v>
      </c>
      <c r="I13" s="281">
        <v>7404.9495670699998</v>
      </c>
      <c r="J13" s="281">
        <v>7381.9861900299993</v>
      </c>
      <c r="K13" s="281">
        <v>7524.4857871300001</v>
      </c>
      <c r="L13" s="281">
        <v>7821.2833149600001</v>
      </c>
      <c r="M13" s="281">
        <v>9773.9799535900002</v>
      </c>
      <c r="N13" s="281">
        <v>10113.49601957</v>
      </c>
      <c r="O13" s="281">
        <v>11347.936271078801</v>
      </c>
      <c r="P13" s="281">
        <v>12223.010296871791</v>
      </c>
      <c r="Q13" s="281">
        <v>13526.8278123247</v>
      </c>
      <c r="R13" s="281">
        <v>14304.817225770201</v>
      </c>
      <c r="S13" s="281">
        <v>16053.871094264499</v>
      </c>
      <c r="T13" s="281">
        <v>16924.239596724208</v>
      </c>
      <c r="U13" s="281">
        <v>17042.388682582601</v>
      </c>
      <c r="V13" s="281">
        <v>17754.3855380594</v>
      </c>
      <c r="W13" s="281">
        <v>19779.761462450599</v>
      </c>
      <c r="X13" s="281">
        <v>20393.0432435658</v>
      </c>
      <c r="Y13" s="281">
        <v>22361.443601938201</v>
      </c>
      <c r="Z13" s="281">
        <v>23120.938933993999</v>
      </c>
      <c r="AA13" s="281">
        <v>25551.290723821399</v>
      </c>
      <c r="AB13" s="281">
        <v>26915.203088784499</v>
      </c>
      <c r="AC13" s="281">
        <v>29072.478848250001</v>
      </c>
      <c r="AD13" s="281">
        <v>29205.61703012</v>
      </c>
      <c r="AE13" s="281">
        <v>32666.325673338699</v>
      </c>
      <c r="AF13" s="281">
        <v>34996.030489431294</v>
      </c>
      <c r="AG13" s="281">
        <v>36974.164252722898</v>
      </c>
      <c r="AH13" s="281">
        <v>39617.482210760005</v>
      </c>
      <c r="AI13" s="281">
        <v>40181.511070631394</v>
      </c>
      <c r="AJ13" s="281">
        <v>40122.323678371846</v>
      </c>
      <c r="AK13" s="281">
        <v>40527.7952903654</v>
      </c>
      <c r="AL13" s="281">
        <v>39415.509051350593</v>
      </c>
      <c r="AM13" s="281">
        <v>38274.264281933123</v>
      </c>
      <c r="AN13" s="281">
        <v>37250.024311573055</v>
      </c>
      <c r="AO13" s="281">
        <v>35113.721070449996</v>
      </c>
      <c r="AP13" s="281">
        <v>30602.255364889999</v>
      </c>
      <c r="AQ13" s="281">
        <v>29626.075075389999</v>
      </c>
      <c r="AR13" s="281">
        <v>28315.96154778585</v>
      </c>
      <c r="AS13" s="281">
        <v>26473.354736357458</v>
      </c>
      <c r="AT13" s="281">
        <v>26395.694411970002</v>
      </c>
      <c r="AU13" s="281">
        <v>25077.515742194006</v>
      </c>
      <c r="AV13" s="281">
        <v>24590.063842735159</v>
      </c>
      <c r="AW13" s="281">
        <v>24363.553113509988</v>
      </c>
      <c r="AX13" s="281">
        <v>23841.499499199999</v>
      </c>
      <c r="AY13" s="281">
        <v>26389.032903389998</v>
      </c>
      <c r="AZ13" s="281">
        <v>27075.766186571505</v>
      </c>
      <c r="BA13" s="281">
        <v>21135.701242205309</v>
      </c>
      <c r="BB13" s="281">
        <v>19833.24369621</v>
      </c>
      <c r="BC13" s="281">
        <v>19838.675456491095</v>
      </c>
      <c r="BD13" s="281">
        <v>19143.983697714681</v>
      </c>
      <c r="BE13" s="281">
        <v>19305.305329231644</v>
      </c>
      <c r="BF13" s="281">
        <v>18378.583421991541</v>
      </c>
      <c r="BG13" s="281">
        <v>17832.087649071273</v>
      </c>
      <c r="BH13" s="281">
        <v>19597.288723636659</v>
      </c>
      <c r="BI13" s="281">
        <v>23249.406214358045</v>
      </c>
      <c r="BJ13" s="281">
        <v>25173.559395690645</v>
      </c>
      <c r="BK13" s="281">
        <v>25989.692790567682</v>
      </c>
      <c r="BL13" s="281">
        <v>26535.458141709008</v>
      </c>
      <c r="BM13" s="281">
        <v>27295.992537210161</v>
      </c>
      <c r="BN13" s="281">
        <v>29606.765183232077</v>
      </c>
      <c r="BO13" s="281">
        <v>30724.148069765746</v>
      </c>
      <c r="BP13" s="281">
        <v>29704.949623649729</v>
      </c>
      <c r="BQ13" s="281">
        <v>31122.765836028266</v>
      </c>
      <c r="BR13" s="281">
        <v>28507.290115351811</v>
      </c>
      <c r="BS13" s="281">
        <v>29552.480637375764</v>
      </c>
      <c r="BT13" s="281">
        <v>28624.115489432832</v>
      </c>
      <c r="BU13" s="847">
        <v>33063.2835192641</v>
      </c>
      <c r="BV13" s="847">
        <v>35021.003875132272</v>
      </c>
    </row>
    <row r="14" spans="1:74" s="4" customFormat="1" ht="14">
      <c r="A14" s="1006" t="s">
        <v>63</v>
      </c>
      <c r="B14" s="281">
        <v>2429.3549469500149</v>
      </c>
      <c r="C14" s="281">
        <v>3000.5768780399999</v>
      </c>
      <c r="D14" s="281">
        <v>3833.51568219</v>
      </c>
      <c r="E14" s="281">
        <v>4246.2022505200002</v>
      </c>
      <c r="F14" s="281">
        <v>4610.1110298399999</v>
      </c>
      <c r="G14" s="281">
        <v>4674.6357989899998</v>
      </c>
      <c r="H14" s="281">
        <v>5396.64260431</v>
      </c>
      <c r="I14" s="281">
        <v>7014.9973348100002</v>
      </c>
      <c r="J14" s="281">
        <v>7344.4501518500001</v>
      </c>
      <c r="K14" s="281">
        <v>5862.5135118500002</v>
      </c>
      <c r="L14" s="281">
        <v>7389.2260751099993</v>
      </c>
      <c r="M14" s="281">
        <v>10154.68217328</v>
      </c>
      <c r="N14" s="281">
        <v>10008.042585879999</v>
      </c>
      <c r="O14" s="281">
        <v>10628.879798169599</v>
      </c>
      <c r="P14" s="281">
        <v>10322.617500149256</v>
      </c>
      <c r="Q14" s="281">
        <v>10595.824931267</v>
      </c>
      <c r="R14" s="281">
        <v>10908.301412209101</v>
      </c>
      <c r="S14" s="281">
        <v>12214.636703381901</v>
      </c>
      <c r="T14" s="281">
        <v>12707.8842633188</v>
      </c>
      <c r="U14" s="281">
        <v>13149.4437063612</v>
      </c>
      <c r="V14" s="281">
        <v>13881.6986211719</v>
      </c>
      <c r="W14" s="281">
        <v>15176.8206955563</v>
      </c>
      <c r="X14" s="281">
        <v>15499.9370415918</v>
      </c>
      <c r="Y14" s="281">
        <v>17168.2944946752</v>
      </c>
      <c r="Z14" s="281">
        <v>17875.499854625599</v>
      </c>
      <c r="AA14" s="281">
        <v>20526.505112701001</v>
      </c>
      <c r="AB14" s="281">
        <v>22458.900150781399</v>
      </c>
      <c r="AC14" s="281">
        <v>24424.52982557</v>
      </c>
      <c r="AD14" s="281">
        <v>24218.615707009998</v>
      </c>
      <c r="AE14" s="281">
        <v>24826.128885076501</v>
      </c>
      <c r="AF14" s="281">
        <v>26320.916591307301</v>
      </c>
      <c r="AG14" s="281">
        <v>27777.887880827901</v>
      </c>
      <c r="AH14" s="281">
        <v>29907.854363450002</v>
      </c>
      <c r="AI14" s="281">
        <v>30945.052317558551</v>
      </c>
      <c r="AJ14" s="281">
        <v>34225.339475488428</v>
      </c>
      <c r="AK14" s="281">
        <v>33632.678635112301</v>
      </c>
      <c r="AL14" s="281">
        <v>32094.926270630876</v>
      </c>
      <c r="AM14" s="281">
        <v>27079.619878055681</v>
      </c>
      <c r="AN14" s="281">
        <v>27519.513209626373</v>
      </c>
      <c r="AO14" s="281">
        <v>26585.305099470002</v>
      </c>
      <c r="AP14" s="281">
        <v>25337.128608070001</v>
      </c>
      <c r="AQ14" s="281">
        <v>25125.140466470009</v>
      </c>
      <c r="AR14" s="281">
        <v>24104.169384057444</v>
      </c>
      <c r="AS14" s="281">
        <v>23952.958492054917</v>
      </c>
      <c r="AT14" s="281">
        <v>23293.266824600003</v>
      </c>
      <c r="AU14" s="281">
        <v>24473.205145880955</v>
      </c>
      <c r="AV14" s="281">
        <v>24205.305359558719</v>
      </c>
      <c r="AW14" s="281">
        <v>24434.1658857129</v>
      </c>
      <c r="AX14" s="281">
        <v>22885.839475150002</v>
      </c>
      <c r="AY14" s="281">
        <v>22457.706512410001</v>
      </c>
      <c r="AZ14" s="281">
        <v>22987.043597637752</v>
      </c>
      <c r="BA14" s="281">
        <v>20856.700023884561</v>
      </c>
      <c r="BB14" s="281">
        <v>22519.390613900003</v>
      </c>
      <c r="BC14" s="281">
        <v>22480.983608485873</v>
      </c>
      <c r="BD14" s="281">
        <v>22640.736169697717</v>
      </c>
      <c r="BE14" s="281">
        <v>22750.297781514142</v>
      </c>
      <c r="BF14" s="281">
        <v>23530.308254502157</v>
      </c>
      <c r="BG14" s="281">
        <v>21160.567934164999</v>
      </c>
      <c r="BH14" s="281">
        <v>21787.190557216411</v>
      </c>
      <c r="BI14" s="281">
        <v>22654.390034840897</v>
      </c>
      <c r="BJ14" s="281">
        <v>20877.413093878236</v>
      </c>
      <c r="BK14" s="281">
        <v>21158.759606718333</v>
      </c>
      <c r="BL14" s="281">
        <v>21690.542532256426</v>
      </c>
      <c r="BM14" s="281">
        <v>21792.688483715905</v>
      </c>
      <c r="BN14" s="281">
        <v>22331.484404976254</v>
      </c>
      <c r="BO14" s="281">
        <v>22912.098842506046</v>
      </c>
      <c r="BP14" s="281">
        <v>22912.999280658114</v>
      </c>
      <c r="BQ14" s="281">
        <v>24743.45399568534</v>
      </c>
      <c r="BR14" s="281">
        <v>24189.745492645667</v>
      </c>
      <c r="BS14" s="281">
        <v>25286.6902451895</v>
      </c>
      <c r="BT14" s="281">
        <v>25635.797164045052</v>
      </c>
      <c r="BU14" s="847">
        <v>28370.168524165798</v>
      </c>
      <c r="BV14" s="847">
        <v>26950.857114392482</v>
      </c>
    </row>
    <row r="15" spans="1:74" s="4" customFormat="1" ht="14">
      <c r="A15" s="1006" t="s">
        <v>64</v>
      </c>
      <c r="B15" s="281">
        <v>1547.18017558</v>
      </c>
      <c r="C15" s="281">
        <v>1209.95807178</v>
      </c>
      <c r="D15" s="281">
        <v>1684.7705191300001</v>
      </c>
      <c r="E15" s="281">
        <v>2182.3866789399999</v>
      </c>
      <c r="F15" s="281">
        <v>2058.89091947</v>
      </c>
      <c r="G15" s="281">
        <v>6545.0610628300001</v>
      </c>
      <c r="H15" s="281">
        <v>6921.6874021800004</v>
      </c>
      <c r="I15" s="281">
        <v>7268.0475901700001</v>
      </c>
      <c r="J15" s="281">
        <v>7577.9589352200001</v>
      </c>
      <c r="K15" s="281">
        <v>6564.9555828099992</v>
      </c>
      <c r="L15" s="281">
        <v>6355.3159553599999</v>
      </c>
      <c r="M15" s="281">
        <v>6674.4152376000002</v>
      </c>
      <c r="N15" s="281">
        <v>6713.7744393600005</v>
      </c>
      <c r="O15" s="281">
        <v>5255.7872839284</v>
      </c>
      <c r="P15" s="281">
        <v>5777.0278908484288</v>
      </c>
      <c r="Q15" s="281">
        <v>5920.7239606680096</v>
      </c>
      <c r="R15" s="281">
        <v>5927.9184622756993</v>
      </c>
      <c r="S15" s="281">
        <v>5800.5503461119097</v>
      </c>
      <c r="T15" s="281">
        <v>5739.7180091093596</v>
      </c>
      <c r="U15" s="281">
        <v>7228.5527056513592</v>
      </c>
      <c r="V15" s="281">
        <v>6211.5383772012701</v>
      </c>
      <c r="W15" s="281">
        <v>6483.3736524416599</v>
      </c>
      <c r="X15" s="281">
        <v>8411.1836686394199</v>
      </c>
      <c r="Y15" s="281">
        <v>8972.0321894171102</v>
      </c>
      <c r="Z15" s="281">
        <v>11105.256238120599</v>
      </c>
      <c r="AA15" s="281">
        <v>11420.0100711383</v>
      </c>
      <c r="AB15" s="281">
        <v>12041.977916583099</v>
      </c>
      <c r="AC15" s="281">
        <v>11820.601129049999</v>
      </c>
      <c r="AD15" s="281">
        <v>11079.04830679</v>
      </c>
      <c r="AE15" s="281">
        <v>9574.96046992845</v>
      </c>
      <c r="AF15" s="281">
        <v>9702.5967250494796</v>
      </c>
      <c r="AG15" s="281">
        <v>9664.1812703087598</v>
      </c>
      <c r="AH15" s="281">
        <v>9035.4694731800009</v>
      </c>
      <c r="AI15" s="281">
        <v>8342.4303767481233</v>
      </c>
      <c r="AJ15" s="281">
        <v>7843.8012326194748</v>
      </c>
      <c r="AK15" s="281">
        <v>7739.7531809726697</v>
      </c>
      <c r="AL15" s="281">
        <v>7448.918662876812</v>
      </c>
      <c r="AM15" s="281">
        <v>5893.7324671327906</v>
      </c>
      <c r="AN15" s="281">
        <v>5963.5672423126889</v>
      </c>
      <c r="AO15" s="281">
        <v>6050.60993908</v>
      </c>
      <c r="AP15" s="281">
        <v>5940.9855220499994</v>
      </c>
      <c r="AQ15" s="281">
        <v>7547.7822435599992</v>
      </c>
      <c r="AR15" s="281">
        <v>5766.5397199411846</v>
      </c>
      <c r="AS15" s="281">
        <v>6224.8227005305444</v>
      </c>
      <c r="AT15" s="281">
        <v>7675.5533068700006</v>
      </c>
      <c r="AU15" s="281">
        <v>7950.3138100038777</v>
      </c>
      <c r="AV15" s="281">
        <v>7797.104086028683</v>
      </c>
      <c r="AW15" s="281">
        <v>6194.5938909303322</v>
      </c>
      <c r="AX15" s="281">
        <v>6183.0062624000002</v>
      </c>
      <c r="AY15" s="281">
        <v>6425.1800096400002</v>
      </c>
      <c r="AZ15" s="281">
        <v>5992.0282133643695</v>
      </c>
      <c r="BA15" s="281">
        <v>5843.9294696807028</v>
      </c>
      <c r="BB15" s="281">
        <v>6093.4635214999998</v>
      </c>
      <c r="BC15" s="281">
        <v>5212.4491157502789</v>
      </c>
      <c r="BD15" s="281">
        <v>4519.9226493961896</v>
      </c>
      <c r="BE15" s="281">
        <v>4836.9996305994891</v>
      </c>
      <c r="BF15" s="281">
        <v>4441.2065426842673</v>
      </c>
      <c r="BG15" s="281">
        <v>5049.7901794448471</v>
      </c>
      <c r="BH15" s="281">
        <v>5653.170362154533</v>
      </c>
      <c r="BI15" s="281">
        <v>5755.3370372037389</v>
      </c>
      <c r="BJ15" s="281">
        <v>6756.1430091416814</v>
      </c>
      <c r="BK15" s="281">
        <v>6514.504737693168</v>
      </c>
      <c r="BL15" s="281">
        <v>6227.3563323701865</v>
      </c>
      <c r="BM15" s="281">
        <v>6504.0394606521704</v>
      </c>
      <c r="BN15" s="281">
        <v>8254.5802774271397</v>
      </c>
      <c r="BO15" s="281">
        <v>8547.1905129343504</v>
      </c>
      <c r="BP15" s="281">
        <v>8228.1329334263119</v>
      </c>
      <c r="BQ15" s="281">
        <v>8280.83880319528</v>
      </c>
      <c r="BR15" s="281">
        <v>5458.3000375238598</v>
      </c>
      <c r="BS15" s="281">
        <v>5497.3210485031377</v>
      </c>
      <c r="BT15" s="281">
        <v>5884.1785069274074</v>
      </c>
      <c r="BU15" s="847">
        <v>5987.4111057726568</v>
      </c>
      <c r="BV15" s="847">
        <v>6064.1407703700115</v>
      </c>
    </row>
    <row r="16" spans="1:74" s="4" customFormat="1" ht="14">
      <c r="A16" s="1006" t="s">
        <v>65</v>
      </c>
      <c r="B16" s="281">
        <v>2816.9076614000001</v>
      </c>
      <c r="C16" s="281">
        <v>2936.9227780799997</v>
      </c>
      <c r="D16" s="281">
        <v>3150.62423438</v>
      </c>
      <c r="E16" s="281">
        <v>3428.9497571399997</v>
      </c>
      <c r="F16" s="281">
        <v>4042.4779892800002</v>
      </c>
      <c r="G16" s="281">
        <v>4534.7757451499992</v>
      </c>
      <c r="H16" s="281">
        <v>4871.2077425100006</v>
      </c>
      <c r="I16" s="281">
        <v>5377.5652602999999</v>
      </c>
      <c r="J16" s="281">
        <v>5408.43186014</v>
      </c>
      <c r="K16" s="281">
        <v>5943.11085559</v>
      </c>
      <c r="L16" s="281">
        <v>6228.9234997100002</v>
      </c>
      <c r="M16" s="281">
        <v>7189.5570969700002</v>
      </c>
      <c r="N16" s="281">
        <v>7479.4518367599994</v>
      </c>
      <c r="O16" s="281">
        <v>8580.3248782395603</v>
      </c>
      <c r="P16" s="281">
        <v>8645.4541671830284</v>
      </c>
      <c r="Q16" s="281">
        <v>9501.05570950742</v>
      </c>
      <c r="R16" s="281">
        <v>10498.786056618799</v>
      </c>
      <c r="S16" s="281">
        <v>11038.871475175501</v>
      </c>
      <c r="T16" s="281">
        <v>11504.964513100978</v>
      </c>
      <c r="U16" s="281">
        <v>12778.782729815301</v>
      </c>
      <c r="V16" s="281">
        <v>12553.879062570601</v>
      </c>
      <c r="W16" s="281">
        <v>13553.0553444344</v>
      </c>
      <c r="X16" s="281">
        <v>13966.3949180459</v>
      </c>
      <c r="Y16" s="281">
        <v>15383.992501349099</v>
      </c>
      <c r="Z16" s="281">
        <v>15815.500463121201</v>
      </c>
      <c r="AA16" s="281">
        <v>17907.299202513401</v>
      </c>
      <c r="AB16" s="281">
        <v>18325.945122893299</v>
      </c>
      <c r="AC16" s="281">
        <v>19261.259516529997</v>
      </c>
      <c r="AD16" s="281">
        <v>18784.756026570001</v>
      </c>
      <c r="AE16" s="281">
        <v>19772.688376710801</v>
      </c>
      <c r="AF16" s="281">
        <v>19355.9253557148</v>
      </c>
      <c r="AG16" s="281">
        <v>19922.0398276542</v>
      </c>
      <c r="AH16" s="281">
        <v>20858.024091499999</v>
      </c>
      <c r="AI16" s="281">
        <v>19217.025638087114</v>
      </c>
      <c r="AJ16" s="281">
        <v>19384.221732636368</v>
      </c>
      <c r="AK16" s="281">
        <v>19434.529529491403</v>
      </c>
      <c r="AL16" s="281">
        <v>18098.742207343916</v>
      </c>
      <c r="AM16" s="281">
        <v>17194.303470767325</v>
      </c>
      <c r="AN16" s="281">
        <v>16173.320087736509</v>
      </c>
      <c r="AO16" s="281">
        <v>14211.36555715</v>
      </c>
      <c r="AP16" s="281">
        <v>12475.78819105</v>
      </c>
      <c r="AQ16" s="281">
        <v>12142.17494266</v>
      </c>
      <c r="AR16" s="281">
        <v>11544.744861645171</v>
      </c>
      <c r="AS16" s="281">
        <v>11525.488526008696</v>
      </c>
      <c r="AT16" s="281">
        <v>10287.72875391</v>
      </c>
      <c r="AU16" s="281">
        <v>10280.41989016228</v>
      </c>
      <c r="AV16" s="281">
        <v>10197.563207349538</v>
      </c>
      <c r="AW16" s="281">
        <v>10799.961660387926</v>
      </c>
      <c r="AX16" s="281">
        <v>10645.581330559999</v>
      </c>
      <c r="AY16" s="281">
        <v>10988.183650520001</v>
      </c>
      <c r="AZ16" s="281">
        <v>11436.614428160165</v>
      </c>
      <c r="BA16" s="281">
        <v>11488.808712181222</v>
      </c>
      <c r="BB16" s="281">
        <v>13544.68475997</v>
      </c>
      <c r="BC16" s="281">
        <v>13080.446499537842</v>
      </c>
      <c r="BD16" s="281">
        <v>13281.466451399288</v>
      </c>
      <c r="BE16" s="281">
        <v>14117.332721125318</v>
      </c>
      <c r="BF16" s="281">
        <v>13972.584796880561</v>
      </c>
      <c r="BG16" s="281">
        <v>13739.70166750606</v>
      </c>
      <c r="BH16" s="281">
        <v>14297.69788627963</v>
      </c>
      <c r="BI16" s="281">
        <v>15377.442071987378</v>
      </c>
      <c r="BJ16" s="281">
        <v>16760.077929505187</v>
      </c>
      <c r="BK16" s="281">
        <v>16697.688184993214</v>
      </c>
      <c r="BL16" s="281">
        <v>17938.588727480972</v>
      </c>
      <c r="BM16" s="281">
        <v>19004.988027991152</v>
      </c>
      <c r="BN16" s="281">
        <v>18599.07249379699</v>
      </c>
      <c r="BO16" s="281">
        <v>19322.642056559664</v>
      </c>
      <c r="BP16" s="281">
        <v>19748.378650691488</v>
      </c>
      <c r="BQ16" s="281">
        <v>19791.260788623109</v>
      </c>
      <c r="BR16" s="281">
        <v>18716.90083978391</v>
      </c>
      <c r="BS16" s="281">
        <v>19525.564205623748</v>
      </c>
      <c r="BT16" s="281">
        <v>18749.142126214418</v>
      </c>
      <c r="BU16" s="847">
        <v>20543.625945420568</v>
      </c>
      <c r="BV16" s="847">
        <v>19032.091323917604</v>
      </c>
    </row>
    <row r="17" spans="1:74" s="4" customFormat="1" ht="14">
      <c r="A17" s="1006" t="s">
        <v>66</v>
      </c>
      <c r="B17" s="281">
        <v>3360.0821678499997</v>
      </c>
      <c r="C17" s="281">
        <v>3547.7241083899999</v>
      </c>
      <c r="D17" s="281">
        <v>3740.60808481</v>
      </c>
      <c r="E17" s="281">
        <v>4287.2138843499997</v>
      </c>
      <c r="F17" s="281">
        <v>4419.5275458599999</v>
      </c>
      <c r="G17" s="281">
        <v>4855.48205194</v>
      </c>
      <c r="H17" s="281">
        <v>5035.5120303699996</v>
      </c>
      <c r="I17" s="281">
        <v>5456.5685577499999</v>
      </c>
      <c r="J17" s="281">
        <v>5314.6654701899997</v>
      </c>
      <c r="K17" s="281">
        <v>6347.2501563599999</v>
      </c>
      <c r="L17" s="281">
        <v>5753.4992053300002</v>
      </c>
      <c r="M17" s="281">
        <v>6207.5656317900002</v>
      </c>
      <c r="N17" s="281">
        <v>6251.4750665800002</v>
      </c>
      <c r="O17" s="281">
        <v>6814.6487814839802</v>
      </c>
      <c r="P17" s="281">
        <v>7307.2953308464921</v>
      </c>
      <c r="Q17" s="281">
        <v>7943.9229407623397</v>
      </c>
      <c r="R17" s="281">
        <v>7896.2681823877201</v>
      </c>
      <c r="S17" s="281">
        <v>8461.6964264913695</v>
      </c>
      <c r="T17" s="281">
        <v>8785.1053338495094</v>
      </c>
      <c r="U17" s="281">
        <v>9586.7822691330002</v>
      </c>
      <c r="V17" s="281">
        <v>9636.3052488038811</v>
      </c>
      <c r="W17" s="281">
        <v>10232.766712733601</v>
      </c>
      <c r="X17" s="281">
        <v>10842.3284442202</v>
      </c>
      <c r="Y17" s="281">
        <v>11467.440627747699</v>
      </c>
      <c r="Z17" s="281">
        <v>11594.536027395701</v>
      </c>
      <c r="AA17" s="281">
        <v>12551.8617270418</v>
      </c>
      <c r="AB17" s="281">
        <v>12578.8458818251</v>
      </c>
      <c r="AC17" s="281">
        <v>13058.954951950001</v>
      </c>
      <c r="AD17" s="281">
        <v>12649.60917826</v>
      </c>
      <c r="AE17" s="281">
        <v>13155.7625642065</v>
      </c>
      <c r="AF17" s="281">
        <v>13079.896907912002</v>
      </c>
      <c r="AG17" s="281">
        <v>13315.2999502559</v>
      </c>
      <c r="AH17" s="281">
        <v>12695.56370466</v>
      </c>
      <c r="AI17" s="281">
        <v>12474.910425903934</v>
      </c>
      <c r="AJ17" s="281">
        <v>12377.843923076931</v>
      </c>
      <c r="AK17" s="281">
        <v>11794.0010319268</v>
      </c>
      <c r="AL17" s="281">
        <v>11103.313587856925</v>
      </c>
      <c r="AM17" s="281">
        <v>10115.869306983246</v>
      </c>
      <c r="AN17" s="281">
        <v>9247.014368575512</v>
      </c>
      <c r="AO17" s="281">
        <v>8098.3138867600001</v>
      </c>
      <c r="AP17" s="281">
        <v>7341.7638817899988</v>
      </c>
      <c r="AQ17" s="281">
        <v>7306.1239171899988</v>
      </c>
      <c r="AR17" s="281">
        <v>6651.8128619967638</v>
      </c>
      <c r="AS17" s="281">
        <v>6548.5279841407018</v>
      </c>
      <c r="AT17" s="281">
        <v>5930.6593533599998</v>
      </c>
      <c r="AU17" s="281">
        <v>5960.9371505691388</v>
      </c>
      <c r="AV17" s="281">
        <v>6607.1723334666067</v>
      </c>
      <c r="AW17" s="281">
        <v>6393.7980839894844</v>
      </c>
      <c r="AX17" s="281">
        <v>6258.7110356200001</v>
      </c>
      <c r="AY17" s="281">
        <v>6383.2374892299995</v>
      </c>
      <c r="AZ17" s="281">
        <v>6088.6164140512592</v>
      </c>
      <c r="BA17" s="281">
        <v>6125.4518822111286</v>
      </c>
      <c r="BB17" s="281">
        <v>6473.9951906999995</v>
      </c>
      <c r="BC17" s="281">
        <v>6524.3748010753879</v>
      </c>
      <c r="BD17" s="281">
        <v>6894.9382847841753</v>
      </c>
      <c r="BE17" s="281">
        <v>7291.1925172557667</v>
      </c>
      <c r="BF17" s="281">
        <v>7226.5126592226015</v>
      </c>
      <c r="BG17" s="281">
        <v>7058.6685886043078</v>
      </c>
      <c r="BH17" s="281">
        <v>7460.3891536633246</v>
      </c>
      <c r="BI17" s="281">
        <v>7494.5445303093038</v>
      </c>
      <c r="BJ17" s="281">
        <v>7163.850825541318</v>
      </c>
      <c r="BK17" s="281">
        <v>7250.2115005711794</v>
      </c>
      <c r="BL17" s="281">
        <v>7474.3236036690405</v>
      </c>
      <c r="BM17" s="281">
        <v>7877.9734142511161</v>
      </c>
      <c r="BN17" s="281">
        <v>7997.1500286620967</v>
      </c>
      <c r="BO17" s="281">
        <v>7954.5227041443895</v>
      </c>
      <c r="BP17" s="281">
        <v>8322.636604243613</v>
      </c>
      <c r="BQ17" s="281">
        <v>8891.9728395580514</v>
      </c>
      <c r="BR17" s="281">
        <v>9442.1624621840037</v>
      </c>
      <c r="BS17" s="281">
        <v>9685.8834996343485</v>
      </c>
      <c r="BT17" s="281">
        <v>9970.3576159014956</v>
      </c>
      <c r="BU17" s="847">
        <v>11062.672462819884</v>
      </c>
      <c r="BV17" s="847">
        <v>9694.3205176497122</v>
      </c>
    </row>
    <row r="18" spans="1:74" s="4" customFormat="1" ht="14">
      <c r="A18" s="1006" t="s">
        <v>67</v>
      </c>
      <c r="B18" s="281">
        <v>3511.36510271</v>
      </c>
      <c r="C18" s="281">
        <v>3832.8285102199998</v>
      </c>
      <c r="D18" s="281">
        <v>3958.1244406999999</v>
      </c>
      <c r="E18" s="281">
        <v>4039.3247992900001</v>
      </c>
      <c r="F18" s="281">
        <v>4318.7015524799999</v>
      </c>
      <c r="G18" s="281">
        <v>4208.7458852</v>
      </c>
      <c r="H18" s="281">
        <v>4830.8542021800004</v>
      </c>
      <c r="I18" s="281">
        <v>5492.7651343699999</v>
      </c>
      <c r="J18" s="281">
        <v>5450.4638699699999</v>
      </c>
      <c r="K18" s="281">
        <v>5124.8374869300005</v>
      </c>
      <c r="L18" s="281">
        <v>5440.9021911700002</v>
      </c>
      <c r="M18" s="281">
        <v>6326.6571268299995</v>
      </c>
      <c r="N18" s="281">
        <v>6737.5223159300003</v>
      </c>
      <c r="O18" s="281">
        <v>6315.8618165461794</v>
      </c>
      <c r="P18" s="281">
        <v>5905.806127945556</v>
      </c>
      <c r="Q18" s="281">
        <v>6013.2241169722602</v>
      </c>
      <c r="R18" s="281">
        <v>5310.1740861057197</v>
      </c>
      <c r="S18" s="281">
        <v>5192.3633850149999</v>
      </c>
      <c r="T18" s="281">
        <v>5987.6390879203318</v>
      </c>
      <c r="U18" s="281">
        <v>6795.58057972391</v>
      </c>
      <c r="V18" s="281">
        <v>6757.9852915522097</v>
      </c>
      <c r="W18" s="281">
        <v>7175.4680472976597</v>
      </c>
      <c r="X18" s="281">
        <v>8408.7505166167703</v>
      </c>
      <c r="Y18" s="281">
        <v>9212.5620678392788</v>
      </c>
      <c r="Z18" s="281">
        <v>9443.9062546350706</v>
      </c>
      <c r="AA18" s="281">
        <v>10050.2234549042</v>
      </c>
      <c r="AB18" s="281">
        <v>10000.173936119301</v>
      </c>
      <c r="AC18" s="281">
        <v>10559.681141450001</v>
      </c>
      <c r="AD18" s="281">
        <v>10265.08066399</v>
      </c>
      <c r="AE18" s="281">
        <v>10631.921397295799</v>
      </c>
      <c r="AF18" s="281">
        <v>10855.8129675123</v>
      </c>
      <c r="AG18" s="281">
        <v>11075.993430865999</v>
      </c>
      <c r="AH18" s="281">
        <v>11207.2604149</v>
      </c>
      <c r="AI18" s="281">
        <v>10779.312226298236</v>
      </c>
      <c r="AJ18" s="281">
        <v>10944.523128317833</v>
      </c>
      <c r="AK18" s="281">
        <v>10715.2887236358</v>
      </c>
      <c r="AL18" s="281">
        <v>9775.6357938139299</v>
      </c>
      <c r="AM18" s="281">
        <v>8765.072021773598</v>
      </c>
      <c r="AN18" s="281">
        <v>8403.0759159413919</v>
      </c>
      <c r="AO18" s="281">
        <v>7228.64632188</v>
      </c>
      <c r="AP18" s="281">
        <v>6356.2348261300003</v>
      </c>
      <c r="AQ18" s="281">
        <v>6056.1340957799985</v>
      </c>
      <c r="AR18" s="281">
        <v>5332.5729422648537</v>
      </c>
      <c r="AS18" s="281">
        <v>5204.1097415773638</v>
      </c>
      <c r="AT18" s="281">
        <v>4958.2218621400007</v>
      </c>
      <c r="AU18" s="281">
        <v>5126.438883073738</v>
      </c>
      <c r="AV18" s="281">
        <v>5603.2573633331249</v>
      </c>
      <c r="AW18" s="281">
        <v>5570.0238177916399</v>
      </c>
      <c r="AX18" s="281">
        <v>4566.3052597700007</v>
      </c>
      <c r="AY18" s="281">
        <v>4280.6753631299998</v>
      </c>
      <c r="AZ18" s="281">
        <v>4460.9000195820672</v>
      </c>
      <c r="BA18" s="281">
        <v>4213.3911521717491</v>
      </c>
      <c r="BB18" s="281">
        <v>4407.510885589264</v>
      </c>
      <c r="BC18" s="281">
        <v>4337.3374847024297</v>
      </c>
      <c r="BD18" s="281">
        <v>4607.9453182277248</v>
      </c>
      <c r="BE18" s="281">
        <v>3888.2222076877583</v>
      </c>
      <c r="BF18" s="281">
        <v>4387.8302505864331</v>
      </c>
      <c r="BG18" s="281">
        <v>4069.1156222421341</v>
      </c>
      <c r="BH18" s="281">
        <v>5224.0806586601266</v>
      </c>
      <c r="BI18" s="281">
        <v>5081.8503622536882</v>
      </c>
      <c r="BJ18" s="281">
        <v>5493.7347405000082</v>
      </c>
      <c r="BK18" s="281">
        <v>5460.63712233348</v>
      </c>
      <c r="BL18" s="281">
        <v>5560.7005098286718</v>
      </c>
      <c r="BM18" s="281">
        <v>5558.164316869791</v>
      </c>
      <c r="BN18" s="281">
        <v>5593.067569318906</v>
      </c>
      <c r="BO18" s="281">
        <v>5525.9116792548548</v>
      </c>
      <c r="BP18" s="281">
        <v>5037.3623736112168</v>
      </c>
      <c r="BQ18" s="281">
        <v>5389.3402160903661</v>
      </c>
      <c r="BR18" s="281">
        <v>5220.1279305525923</v>
      </c>
      <c r="BS18" s="281">
        <v>6767.8749416421315</v>
      </c>
      <c r="BT18" s="281">
        <v>6870.7385379269999</v>
      </c>
      <c r="BU18" s="847">
        <v>7390.9507458170892</v>
      </c>
      <c r="BV18" s="847">
        <v>6889.9210504623579</v>
      </c>
    </row>
    <row r="19" spans="1:74" s="4" customFormat="1" ht="14">
      <c r="A19" s="1006" t="s">
        <v>68</v>
      </c>
      <c r="B19" s="281">
        <v>3734.6772480900004</v>
      </c>
      <c r="C19" s="281">
        <v>3817.1825165400001</v>
      </c>
      <c r="D19" s="281">
        <v>3637.9086357199999</v>
      </c>
      <c r="E19" s="281">
        <v>4281.5961244999999</v>
      </c>
      <c r="F19" s="281">
        <v>4194.9411049600003</v>
      </c>
      <c r="G19" s="281">
        <v>4408.6758594700004</v>
      </c>
      <c r="H19" s="281">
        <v>4871.5370128999994</v>
      </c>
      <c r="I19" s="281">
        <v>5621.4245946999999</v>
      </c>
      <c r="J19" s="281">
        <v>5646.69574517</v>
      </c>
      <c r="K19" s="281">
        <v>5369.2100571599995</v>
      </c>
      <c r="L19" s="281">
        <v>5215.7772426400006</v>
      </c>
      <c r="M19" s="281">
        <v>5812.6147539700005</v>
      </c>
      <c r="N19" s="281">
        <v>5583.3958853500008</v>
      </c>
      <c r="O19" s="281">
        <v>5730.6287000417497</v>
      </c>
      <c r="P19" s="281">
        <v>5769.0976100949638</v>
      </c>
      <c r="Q19" s="281">
        <v>6419.4956944979403</v>
      </c>
      <c r="R19" s="281">
        <v>5826.8541347138398</v>
      </c>
      <c r="S19" s="281">
        <v>6213.6429916833295</v>
      </c>
      <c r="T19" s="281">
        <v>7323.6908392820596</v>
      </c>
      <c r="U19" s="281">
        <v>9009.3036551800906</v>
      </c>
      <c r="V19" s="281">
        <v>8190.3536245781006</v>
      </c>
      <c r="W19" s="281">
        <v>9861.209932458969</v>
      </c>
      <c r="X19" s="281">
        <v>10531.9752742818</v>
      </c>
      <c r="Y19" s="281">
        <v>11804.627321305201</v>
      </c>
      <c r="Z19" s="281">
        <v>11427.038654875199</v>
      </c>
      <c r="AA19" s="281">
        <v>11770.366042044599</v>
      </c>
      <c r="AB19" s="281">
        <v>12445.0024224893</v>
      </c>
      <c r="AC19" s="281">
        <v>12232.010810219999</v>
      </c>
      <c r="AD19" s="281">
        <v>11325.270154110001</v>
      </c>
      <c r="AE19" s="281">
        <v>11017.926087150801</v>
      </c>
      <c r="AF19" s="281">
        <v>10893.242582022302</v>
      </c>
      <c r="AG19" s="281">
        <v>11726.713440232799</v>
      </c>
      <c r="AH19" s="281">
        <v>10205.871760350001</v>
      </c>
      <c r="AI19" s="281">
        <v>9647.6257588629105</v>
      </c>
      <c r="AJ19" s="281">
        <v>10074.205507274462</v>
      </c>
      <c r="AK19" s="281">
        <v>9867.5841656659904</v>
      </c>
      <c r="AL19" s="281">
        <v>8841.4361777359263</v>
      </c>
      <c r="AM19" s="281">
        <v>8048.039859702696</v>
      </c>
      <c r="AN19" s="281">
        <v>7529.4411231972254</v>
      </c>
      <c r="AO19" s="281">
        <v>7497.7732655099999</v>
      </c>
      <c r="AP19" s="281">
        <v>7281.9504781300002</v>
      </c>
      <c r="AQ19" s="281">
        <v>7613.1939205999988</v>
      </c>
      <c r="AR19" s="281">
        <v>7782.9741250500556</v>
      </c>
      <c r="AS19" s="281">
        <v>6848.977794215657</v>
      </c>
      <c r="AT19" s="281">
        <v>5973.2955408900007</v>
      </c>
      <c r="AU19" s="281">
        <v>6082.8163578034337</v>
      </c>
      <c r="AV19" s="281">
        <v>6108.0637056331834</v>
      </c>
      <c r="AW19" s="281">
        <v>7166.8455694854301</v>
      </c>
      <c r="AX19" s="281">
        <v>6347.1709450200005</v>
      </c>
      <c r="AY19" s="281">
        <v>6447.8387752500003</v>
      </c>
      <c r="AZ19" s="281">
        <v>6641.8402913547088</v>
      </c>
      <c r="BA19" s="281">
        <v>6988.2841598065452</v>
      </c>
      <c r="BB19" s="281">
        <v>7921.7601515100005</v>
      </c>
      <c r="BC19" s="281">
        <v>8264.6536746955771</v>
      </c>
      <c r="BD19" s="281">
        <v>7898.1176170597873</v>
      </c>
      <c r="BE19" s="281">
        <v>8165.71024886743</v>
      </c>
      <c r="BF19" s="281">
        <v>8827.9307578569878</v>
      </c>
      <c r="BG19" s="281">
        <v>9075.7856772951109</v>
      </c>
      <c r="BH19" s="281">
        <v>9399.7886127295442</v>
      </c>
      <c r="BI19" s="281">
        <v>11565.564921984476</v>
      </c>
      <c r="BJ19" s="281">
        <v>11933.360872851728</v>
      </c>
      <c r="BK19" s="281">
        <v>12172.544843345331</v>
      </c>
      <c r="BL19" s="281">
        <v>12816.56721006372</v>
      </c>
      <c r="BM19" s="281">
        <v>14293.380963705509</v>
      </c>
      <c r="BN19" s="281">
        <v>14278.393694551942</v>
      </c>
      <c r="BO19" s="281">
        <v>14854.955695384117</v>
      </c>
      <c r="BP19" s="281">
        <v>14541.52395770443</v>
      </c>
      <c r="BQ19" s="281">
        <v>15307.424468982901</v>
      </c>
      <c r="BR19" s="281">
        <v>15180.937697872554</v>
      </c>
      <c r="BS19" s="281">
        <v>15748.127156722307</v>
      </c>
      <c r="BT19" s="281">
        <v>15954.703523030796</v>
      </c>
      <c r="BU19" s="847">
        <v>16960.612325469636</v>
      </c>
      <c r="BV19" s="847">
        <v>15430.820436899836</v>
      </c>
    </row>
    <row r="20" spans="1:74" s="4" customFormat="1" ht="14">
      <c r="A20" s="1006" t="s">
        <v>70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  <c r="Q20" s="281">
        <v>0</v>
      </c>
      <c r="R20" s="28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9190.8277504225807</v>
      </c>
      <c r="Z20" s="281">
        <v>11111.274771804799</v>
      </c>
      <c r="AA20" s="281">
        <v>13212.224992275102</v>
      </c>
      <c r="AB20" s="281">
        <v>16110.461302366199</v>
      </c>
      <c r="AC20" s="281">
        <v>19353.991222790002</v>
      </c>
      <c r="AD20" s="281">
        <v>21286.734964849999</v>
      </c>
      <c r="AE20" s="281">
        <v>21783.4111104638</v>
      </c>
      <c r="AF20" s="281">
        <v>26898.336011318199</v>
      </c>
      <c r="AG20" s="281">
        <v>29633.670845910197</v>
      </c>
      <c r="AH20" s="281">
        <v>34085.042196640003</v>
      </c>
      <c r="AI20" s="281">
        <v>33017.292220824522</v>
      </c>
      <c r="AJ20" s="281">
        <v>40525.692882736708</v>
      </c>
      <c r="AK20" s="281">
        <v>42923.855909006401</v>
      </c>
      <c r="AL20" s="281">
        <v>39857.988021763507</v>
      </c>
      <c r="AM20" s="281">
        <v>37997.098795852027</v>
      </c>
      <c r="AN20" s="281">
        <v>38646.603446823974</v>
      </c>
      <c r="AO20" s="281">
        <v>38811.415436249998</v>
      </c>
      <c r="AP20" s="281">
        <v>38303.112475419999</v>
      </c>
      <c r="AQ20" s="281">
        <v>39225.489394700016</v>
      </c>
      <c r="AR20" s="281">
        <v>37831.581852106712</v>
      </c>
      <c r="AS20" s="281">
        <v>41412.303728390936</v>
      </c>
      <c r="AT20" s="281">
        <v>41576.256311870005</v>
      </c>
      <c r="AU20" s="281">
        <v>45874.812054770104</v>
      </c>
      <c r="AV20" s="281">
        <v>46615.930928315844</v>
      </c>
      <c r="AW20" s="281">
        <v>45703.50862543632</v>
      </c>
      <c r="AX20" s="281">
        <v>45191.67912157</v>
      </c>
      <c r="AY20" s="281">
        <v>43688.830821789998</v>
      </c>
      <c r="AZ20" s="281">
        <v>45974.657234418206</v>
      </c>
      <c r="BA20" s="281">
        <v>45355.31945573807</v>
      </c>
      <c r="BB20" s="281">
        <v>53885.593084120002</v>
      </c>
      <c r="BC20" s="281">
        <v>56246.351883129268</v>
      </c>
      <c r="BD20" s="281">
        <v>58957.053385767453</v>
      </c>
      <c r="BE20" s="281">
        <v>56256.821252907343</v>
      </c>
      <c r="BF20" s="281">
        <v>59238.467463621324</v>
      </c>
      <c r="BG20" s="281">
        <v>53766.548477798206</v>
      </c>
      <c r="BH20" s="281">
        <v>58119.142095061987</v>
      </c>
      <c r="BI20" s="281">
        <v>58665.553581797038</v>
      </c>
      <c r="BJ20" s="281">
        <v>53575.13180662629</v>
      </c>
      <c r="BK20" s="281">
        <v>56913.064596092408</v>
      </c>
      <c r="BL20" s="281">
        <v>58391.506842872739</v>
      </c>
      <c r="BM20" s="281">
        <v>53628.979082400343</v>
      </c>
      <c r="BN20" s="281">
        <v>52129.628496401368</v>
      </c>
      <c r="BO20" s="281">
        <v>53818.660038129448</v>
      </c>
      <c r="BP20" s="281">
        <v>58633.807798483314</v>
      </c>
      <c r="BQ20" s="281">
        <v>59795.926277716979</v>
      </c>
      <c r="BR20" s="281">
        <v>61833.516240470613</v>
      </c>
      <c r="BS20" s="281">
        <v>66913.412702132249</v>
      </c>
      <c r="BT20" s="281">
        <v>71916.089917623831</v>
      </c>
      <c r="BU20" s="847">
        <v>78128.688496602466</v>
      </c>
      <c r="BV20" s="847">
        <v>74852.506520769995</v>
      </c>
    </row>
    <row r="21" spans="1:74" s="4" customFormat="1" ht="14">
      <c r="A21" s="1006" t="s">
        <v>71</v>
      </c>
      <c r="B21" s="281">
        <v>2754.49985393</v>
      </c>
      <c r="C21" s="281">
        <v>2819.4711428000001</v>
      </c>
      <c r="D21" s="281">
        <v>2999.1628191100003</v>
      </c>
      <c r="E21" s="281">
        <v>3199.56337029</v>
      </c>
      <c r="F21" s="281">
        <v>3608.4720153499998</v>
      </c>
      <c r="G21" s="281">
        <v>3584.1873097599996</v>
      </c>
      <c r="H21" s="281">
        <v>3755.9581434800002</v>
      </c>
      <c r="I21" s="281">
        <v>4803.6303070399999</v>
      </c>
      <c r="J21" s="281">
        <v>4645.8631581400005</v>
      </c>
      <c r="K21" s="281">
        <v>4015.6849953600004</v>
      </c>
      <c r="L21" s="281">
        <v>4181.1517205300006</v>
      </c>
      <c r="M21" s="281">
        <v>4929.7341704399996</v>
      </c>
      <c r="N21" s="281">
        <v>4994.7720738500002</v>
      </c>
      <c r="O21" s="281">
        <v>5197.7173259332303</v>
      </c>
      <c r="P21" s="281">
        <v>5644.6241307900227</v>
      </c>
      <c r="Q21" s="281">
        <v>6279.9185072827504</v>
      </c>
      <c r="R21" s="281">
        <v>6256.8617112372704</v>
      </c>
      <c r="S21" s="281">
        <v>5777.4210705581499</v>
      </c>
      <c r="T21" s="281">
        <v>6282.7174202322503</v>
      </c>
      <c r="U21" s="281">
        <v>6484.6678674703298</v>
      </c>
      <c r="V21" s="281">
        <v>6496.2276518217095</v>
      </c>
      <c r="W21" s="281">
        <v>7181.3433494307301</v>
      </c>
      <c r="X21" s="281">
        <v>7760.3237798568698</v>
      </c>
      <c r="Y21" s="281">
        <v>8641.5769113899314</v>
      </c>
      <c r="Z21" s="281">
        <v>8690.5718922259693</v>
      </c>
      <c r="AA21" s="281">
        <v>8842.26745970505</v>
      </c>
      <c r="AB21" s="281">
        <v>8764.5880280728798</v>
      </c>
      <c r="AC21" s="281">
        <v>9591.9531886100012</v>
      </c>
      <c r="AD21" s="281">
        <v>10008.250856770001</v>
      </c>
      <c r="AE21" s="281">
        <v>9890.675970607901</v>
      </c>
      <c r="AF21" s="281">
        <v>9767.1043243876102</v>
      </c>
      <c r="AG21" s="281">
        <v>11094.524282003</v>
      </c>
      <c r="AH21" s="281">
        <v>11274.079948280001</v>
      </c>
      <c r="AI21" s="281">
        <v>10855.934182686095</v>
      </c>
      <c r="AJ21" s="281">
        <v>11076.492717148711</v>
      </c>
      <c r="AK21" s="281">
        <v>11740.2624591029</v>
      </c>
      <c r="AL21" s="281">
        <v>11105.466685160654</v>
      </c>
      <c r="AM21" s="281">
        <v>10191.454779528862</v>
      </c>
      <c r="AN21" s="281">
        <v>9032.9253408479544</v>
      </c>
      <c r="AO21" s="281">
        <v>8173.3200867899996</v>
      </c>
      <c r="AP21" s="281">
        <v>7439.4953368400002</v>
      </c>
      <c r="AQ21" s="281">
        <v>8057.5720160600013</v>
      </c>
      <c r="AR21" s="281">
        <v>7577.3592877703477</v>
      </c>
      <c r="AS21" s="281">
        <v>8001.1490988678543</v>
      </c>
      <c r="AT21" s="281">
        <v>8103.1044580300004</v>
      </c>
      <c r="AU21" s="281">
        <v>8001.3602393337824</v>
      </c>
      <c r="AV21" s="281">
        <v>8100.7531558329883</v>
      </c>
      <c r="AW21" s="281">
        <v>8564.8285502484141</v>
      </c>
      <c r="AX21" s="281">
        <v>8809.4296168500005</v>
      </c>
      <c r="AY21" s="281">
        <v>8588.74311433</v>
      </c>
      <c r="AZ21" s="281">
        <v>8276.9965801079907</v>
      </c>
      <c r="BA21" s="281">
        <v>8079.6832288935184</v>
      </c>
      <c r="BB21" s="281">
        <v>8503.888787812899</v>
      </c>
      <c r="BC21" s="281">
        <v>8004.6651234046867</v>
      </c>
      <c r="BD21" s="281">
        <v>7666.9496137865308</v>
      </c>
      <c r="BE21" s="281">
        <v>8114.6249705417194</v>
      </c>
      <c r="BF21" s="281">
        <v>8605.2769542176156</v>
      </c>
      <c r="BG21" s="281">
        <v>9221.3616841109815</v>
      </c>
      <c r="BH21" s="281">
        <v>10132.860204973817</v>
      </c>
      <c r="BI21" s="281">
        <v>12168.928927478057</v>
      </c>
      <c r="BJ21" s="281">
        <v>12528.388698700681</v>
      </c>
      <c r="BK21" s="281">
        <v>14775.582729875443</v>
      </c>
      <c r="BL21" s="281">
        <v>15035.926682999489</v>
      </c>
      <c r="BM21" s="281">
        <v>14615.195215328104</v>
      </c>
      <c r="BN21" s="281">
        <v>15474.559573577233</v>
      </c>
      <c r="BO21" s="281">
        <v>16885.473595164985</v>
      </c>
      <c r="BP21" s="281">
        <v>17065.479601979918</v>
      </c>
      <c r="BQ21" s="281">
        <v>18042.948659716789</v>
      </c>
      <c r="BR21" s="281">
        <v>19507.607254319442</v>
      </c>
      <c r="BS21" s="281">
        <v>20339.080764340542</v>
      </c>
      <c r="BT21" s="281">
        <v>19452.882708006095</v>
      </c>
      <c r="BU21" s="847">
        <v>20303.559205074886</v>
      </c>
      <c r="BV21" s="847">
        <v>17139.636198279979</v>
      </c>
    </row>
    <row r="22" spans="1:74" s="4" customFormat="1" ht="14">
      <c r="A22" s="1006" t="s">
        <v>72</v>
      </c>
      <c r="B22" s="281">
        <v>2665.9728689300005</v>
      </c>
      <c r="C22" s="281">
        <v>2843.6547566700001</v>
      </c>
      <c r="D22" s="281">
        <v>3068.6268360999998</v>
      </c>
      <c r="E22" s="281">
        <v>3242.2998209799998</v>
      </c>
      <c r="F22" s="281">
        <v>3168.7132366300002</v>
      </c>
      <c r="G22" s="281">
        <v>3314.85705383</v>
      </c>
      <c r="H22" s="281">
        <v>3701.4902324</v>
      </c>
      <c r="I22" s="281">
        <v>4132.2976243600006</v>
      </c>
      <c r="J22" s="281">
        <v>4051.6108068000003</v>
      </c>
      <c r="K22" s="281">
        <v>3819.23827132</v>
      </c>
      <c r="L22" s="281">
        <v>3735.9337542899998</v>
      </c>
      <c r="M22" s="281">
        <v>4128.0516571899998</v>
      </c>
      <c r="N22" s="281">
        <v>4395.7043699799997</v>
      </c>
      <c r="O22" s="281">
        <v>4467.67417741196</v>
      </c>
      <c r="P22" s="281">
        <v>4526.1552085335725</v>
      </c>
      <c r="Q22" s="281">
        <v>5004.5119729731596</v>
      </c>
      <c r="R22" s="281">
        <v>5689.66236881856</v>
      </c>
      <c r="S22" s="281">
        <v>5691.6131201911694</v>
      </c>
      <c r="T22" s="281">
        <v>5895.5068964567408</v>
      </c>
      <c r="U22" s="281">
        <v>6035.3954954602896</v>
      </c>
      <c r="V22" s="281">
        <v>6006.1701492085604</v>
      </c>
      <c r="W22" s="281">
        <v>6399.9881635841602</v>
      </c>
      <c r="X22" s="281">
        <v>6568.7665215314901</v>
      </c>
      <c r="Y22" s="281">
        <v>7205.3564435430699</v>
      </c>
      <c r="Z22" s="281">
        <v>7897.9431628900993</v>
      </c>
      <c r="AA22" s="281">
        <v>8714.1643050778112</v>
      </c>
      <c r="AB22" s="281">
        <v>9082.2040777721104</v>
      </c>
      <c r="AC22" s="281">
        <v>9676.4021754500009</v>
      </c>
      <c r="AD22" s="281">
        <v>9438.8674573400003</v>
      </c>
      <c r="AE22" s="281">
        <v>9758.4782641525799</v>
      </c>
      <c r="AF22" s="281">
        <v>9498.2589528774206</v>
      </c>
      <c r="AG22" s="281">
        <v>9568.5466612039909</v>
      </c>
      <c r="AH22" s="281">
        <v>9415.1500364799995</v>
      </c>
      <c r="AI22" s="281">
        <v>9290.6718679311925</v>
      </c>
      <c r="AJ22" s="281">
        <v>9686.3753209005099</v>
      </c>
      <c r="AK22" s="281">
        <v>9339.3507127444409</v>
      </c>
      <c r="AL22" s="281">
        <v>8056.4298198480574</v>
      </c>
      <c r="AM22" s="281">
        <v>7064.9500396424264</v>
      </c>
      <c r="AN22" s="281">
        <v>6305.5989693063802</v>
      </c>
      <c r="AO22" s="281">
        <v>5835.2373198800005</v>
      </c>
      <c r="AP22" s="281">
        <v>5781.5686725100004</v>
      </c>
      <c r="AQ22" s="281">
        <v>5629.3010016899989</v>
      </c>
      <c r="AR22" s="281">
        <v>5924.3289248196061</v>
      </c>
      <c r="AS22" s="281">
        <v>5997.3643478858239</v>
      </c>
      <c r="AT22" s="281">
        <v>5905.3864818699994</v>
      </c>
      <c r="AU22" s="281">
        <v>6129.7395977550241</v>
      </c>
      <c r="AV22" s="281">
        <v>6405.8669284807529</v>
      </c>
      <c r="AW22" s="281">
        <v>6544.8486441034911</v>
      </c>
      <c r="AX22" s="281">
        <v>6337.7457336300004</v>
      </c>
      <c r="AY22" s="281">
        <v>6565.1706486800003</v>
      </c>
      <c r="AZ22" s="281">
        <v>6445.0501684134133</v>
      </c>
      <c r="BA22" s="281">
        <v>6288.6453902989715</v>
      </c>
      <c r="BB22" s="281">
        <v>6946.2050743400005</v>
      </c>
      <c r="BC22" s="281">
        <v>7044.0981095593552</v>
      </c>
      <c r="BD22" s="281">
        <v>6968.746994348151</v>
      </c>
      <c r="BE22" s="281">
        <v>7282.4199885132766</v>
      </c>
      <c r="BF22" s="281">
        <v>7533.4204801844398</v>
      </c>
      <c r="BG22" s="281">
        <v>7527.5693329294891</v>
      </c>
      <c r="BH22" s="281">
        <v>8341.5687584725747</v>
      </c>
      <c r="BI22" s="281">
        <v>9563.4967491620137</v>
      </c>
      <c r="BJ22" s="281">
        <v>9784.8949441481709</v>
      </c>
      <c r="BK22" s="281">
        <v>11140.964163111837</v>
      </c>
      <c r="BL22" s="281">
        <v>11847.072106116528</v>
      </c>
      <c r="BM22" s="281">
        <v>11845.357950494261</v>
      </c>
      <c r="BN22" s="281">
        <v>12462.180172645294</v>
      </c>
      <c r="BO22" s="281">
        <v>12952.532940751164</v>
      </c>
      <c r="BP22" s="281">
        <v>13151.937657414999</v>
      </c>
      <c r="BQ22" s="281">
        <v>15576.312817639424</v>
      </c>
      <c r="BR22" s="281">
        <v>15496.193808383734</v>
      </c>
      <c r="BS22" s="281">
        <v>16544.438248792925</v>
      </c>
      <c r="BT22" s="281">
        <v>15813.867842187219</v>
      </c>
      <c r="BU22" s="847">
        <v>18743.196587341059</v>
      </c>
      <c r="BV22" s="847">
        <v>17103.668197955842</v>
      </c>
    </row>
    <row r="23" spans="1:74" s="4" customFormat="1" ht="14">
      <c r="A23" s="1006" t="s">
        <v>73</v>
      </c>
      <c r="B23" s="281">
        <v>1932.9687310699999</v>
      </c>
      <c r="C23" s="281">
        <v>1971.1599741500002</v>
      </c>
      <c r="D23" s="281">
        <v>2054.8036856199997</v>
      </c>
      <c r="E23" s="281">
        <v>2308.99056793</v>
      </c>
      <c r="F23" s="281">
        <v>2385.1367774</v>
      </c>
      <c r="G23" s="281">
        <v>2516.9854408000001</v>
      </c>
      <c r="H23" s="281">
        <v>2598.7328185300003</v>
      </c>
      <c r="I23" s="281">
        <v>2750.8561037600002</v>
      </c>
      <c r="J23" s="281">
        <v>2763.4046187800004</v>
      </c>
      <c r="K23" s="281">
        <v>2911.9769621300002</v>
      </c>
      <c r="L23" s="281">
        <v>3010.6826611799997</v>
      </c>
      <c r="M23" s="281">
        <v>3159.8840331199999</v>
      </c>
      <c r="N23" s="281">
        <v>3261.4190116999998</v>
      </c>
      <c r="O23" s="281">
        <v>3725.98979006733</v>
      </c>
      <c r="P23" s="281">
        <v>3740.5658582545707</v>
      </c>
      <c r="Q23" s="281">
        <v>4142.1809660418603</v>
      </c>
      <c r="R23" s="281">
        <v>4168.3881167975705</v>
      </c>
      <c r="S23" s="281">
        <v>4570.97572706344</v>
      </c>
      <c r="T23" s="281">
        <v>4753.3041347438002</v>
      </c>
      <c r="U23" s="281">
        <v>5215.5862227574298</v>
      </c>
      <c r="V23" s="281">
        <v>5103.0393364642096</v>
      </c>
      <c r="W23" s="281">
        <v>5486.3582971450096</v>
      </c>
      <c r="X23" s="281">
        <v>5781.9797539727697</v>
      </c>
      <c r="Y23" s="281">
        <v>6310.4196861011696</v>
      </c>
      <c r="Z23" s="281">
        <v>6558.74403148892</v>
      </c>
      <c r="AA23" s="281">
        <v>6783.8996804333292</v>
      </c>
      <c r="AB23" s="281">
        <v>6796.0525837732494</v>
      </c>
      <c r="AC23" s="281">
        <v>7224.2614168500004</v>
      </c>
      <c r="AD23" s="281">
        <v>6912.0210469599997</v>
      </c>
      <c r="AE23" s="281">
        <v>6854.9283541739705</v>
      </c>
      <c r="AF23" s="281">
        <v>6813.3701435596304</v>
      </c>
      <c r="AG23" s="281">
        <v>7028.8959736168099</v>
      </c>
      <c r="AH23" s="281">
        <v>6963.3788424799995</v>
      </c>
      <c r="AI23" s="281">
        <v>6835.6428702365874</v>
      </c>
      <c r="AJ23" s="281">
        <v>6684.8519134081553</v>
      </c>
      <c r="AK23" s="281">
        <v>6394.0551257449797</v>
      </c>
      <c r="AL23" s="281">
        <v>6035.6308990635152</v>
      </c>
      <c r="AM23" s="281">
        <v>5575.7629163022593</v>
      </c>
      <c r="AN23" s="281">
        <v>5903.5621308836335</v>
      </c>
      <c r="AO23" s="281">
        <v>5244.4843232600006</v>
      </c>
      <c r="AP23" s="281">
        <v>4909.6993549000008</v>
      </c>
      <c r="AQ23" s="281">
        <v>4657.9183614399999</v>
      </c>
      <c r="AR23" s="281">
        <v>4358.6186547627622</v>
      </c>
      <c r="AS23" s="281">
        <v>4174.3190088342644</v>
      </c>
      <c r="AT23" s="281">
        <v>3891.0664738299997</v>
      </c>
      <c r="AU23" s="281">
        <v>4247.4897213621152</v>
      </c>
      <c r="AV23" s="281">
        <v>3656.5232803750901</v>
      </c>
      <c r="AW23" s="281">
        <v>3829.7113725631225</v>
      </c>
      <c r="AX23" s="281">
        <v>3913.9112847199999</v>
      </c>
      <c r="AY23" s="281">
        <v>4007.89171433</v>
      </c>
      <c r="AZ23" s="281">
        <v>4074.9492309133129</v>
      </c>
      <c r="BA23" s="281">
        <v>4193.9360882625579</v>
      </c>
      <c r="BB23" s="281">
        <v>4342.8066127799993</v>
      </c>
      <c r="BC23" s="281">
        <v>3891.3387115361434</v>
      </c>
      <c r="BD23" s="281">
        <v>4016.7236595499694</v>
      </c>
      <c r="BE23" s="281">
        <v>4125.8771776366666</v>
      </c>
      <c r="BF23" s="281">
        <v>4119.6557969922342</v>
      </c>
      <c r="BG23" s="281">
        <v>4235.3564470094871</v>
      </c>
      <c r="BH23" s="281">
        <v>4582.8569982414556</v>
      </c>
      <c r="BI23" s="281">
        <v>4725.1366991446221</v>
      </c>
      <c r="BJ23" s="281">
        <v>4699.943160855164</v>
      </c>
      <c r="BK23" s="281">
        <v>4975.5751784177437</v>
      </c>
      <c r="BL23" s="281">
        <v>5557.3479574775993</v>
      </c>
      <c r="BM23" s="281">
        <v>5706.6043229724037</v>
      </c>
      <c r="BN23" s="281">
        <v>5929.0525838156909</v>
      </c>
      <c r="BO23" s="281">
        <v>6132.7330883451668</v>
      </c>
      <c r="BP23" s="281">
        <v>6345.8924308666037</v>
      </c>
      <c r="BQ23" s="281">
        <v>6481.4292361121779</v>
      </c>
      <c r="BR23" s="281">
        <v>6637.733335312967</v>
      </c>
      <c r="BS23" s="281">
        <v>6944.7014229117694</v>
      </c>
      <c r="BT23" s="281">
        <v>6904.7150174191556</v>
      </c>
      <c r="BU23" s="847">
        <v>7243.2212648710392</v>
      </c>
      <c r="BV23" s="847">
        <v>6703.6412544299637</v>
      </c>
    </row>
    <row r="24" spans="1:74" s="4" customFormat="1" ht="14">
      <c r="A24" s="1006" t="s">
        <v>74</v>
      </c>
      <c r="B24" s="281">
        <v>2054.4143340800001</v>
      </c>
      <c r="C24" s="281">
        <v>1649.9658327499999</v>
      </c>
      <c r="D24" s="281">
        <v>1750.3524056199999</v>
      </c>
      <c r="E24" s="281">
        <v>1806.20790362</v>
      </c>
      <c r="F24" s="281">
        <v>1727.6482041700001</v>
      </c>
      <c r="G24" s="281">
        <v>1892.98219365</v>
      </c>
      <c r="H24" s="281">
        <v>2107.75172892</v>
      </c>
      <c r="I24" s="281">
        <v>2432.7371965100001</v>
      </c>
      <c r="J24" s="281">
        <v>3018.4343025500002</v>
      </c>
      <c r="K24" s="281">
        <v>2568.3227467900001</v>
      </c>
      <c r="L24" s="281">
        <v>2772.78804648</v>
      </c>
      <c r="M24" s="281">
        <v>2992.8503044399999</v>
      </c>
      <c r="N24" s="281">
        <v>3183.71612095</v>
      </c>
      <c r="O24" s="281">
        <v>3525.2899443860797</v>
      </c>
      <c r="P24" s="281">
        <v>3648.8367451950767</v>
      </c>
      <c r="Q24" s="281">
        <v>3448.5828532908704</v>
      </c>
      <c r="R24" s="281">
        <v>4023.8575293580498</v>
      </c>
      <c r="S24" s="281">
        <v>4144.3396853247195</v>
      </c>
      <c r="T24" s="281">
        <v>3822.82223864148</v>
      </c>
      <c r="U24" s="281">
        <v>4205.7860686501899</v>
      </c>
      <c r="V24" s="281">
        <v>4178.3426114095901</v>
      </c>
      <c r="W24" s="281">
        <v>4605.4417430107296</v>
      </c>
      <c r="X24" s="281">
        <v>4976.59334851929</v>
      </c>
      <c r="Y24" s="281">
        <v>5686.2402637086198</v>
      </c>
      <c r="Z24" s="281">
        <v>6551.8606521649199</v>
      </c>
      <c r="AA24" s="281">
        <v>6724.5781756926299</v>
      </c>
      <c r="AB24" s="281">
        <v>6767.4847368769397</v>
      </c>
      <c r="AC24" s="281">
        <v>7281.3064111899994</v>
      </c>
      <c r="AD24" s="281">
        <v>7405.2301947299993</v>
      </c>
      <c r="AE24" s="281">
        <v>7472.2316699800504</v>
      </c>
      <c r="AF24" s="281">
        <v>7582.1251280466995</v>
      </c>
      <c r="AG24" s="281">
        <v>7957.85801348724</v>
      </c>
      <c r="AH24" s="281">
        <v>7598.0590422200003</v>
      </c>
      <c r="AI24" s="281">
        <v>6851.4679104158513</v>
      </c>
      <c r="AJ24" s="281">
        <v>6930.3426682269937</v>
      </c>
      <c r="AK24" s="281">
        <v>6837.6251617674798</v>
      </c>
      <c r="AL24" s="281">
        <v>7122.2755682369216</v>
      </c>
      <c r="AM24" s="281">
        <v>6944.5691902906128</v>
      </c>
      <c r="AN24" s="281">
        <v>6187.9931014790927</v>
      </c>
      <c r="AO24" s="281">
        <v>5425.0022074399994</v>
      </c>
      <c r="AP24" s="281">
        <v>4759.8498144499999</v>
      </c>
      <c r="AQ24" s="281">
        <v>4742.3609069400009</v>
      </c>
      <c r="AR24" s="281">
        <v>4778.8035144351161</v>
      </c>
      <c r="AS24" s="281">
        <v>5206.2690838304488</v>
      </c>
      <c r="AT24" s="281">
        <v>5140.0642456800006</v>
      </c>
      <c r="AU24" s="281">
        <v>5252.4208700908894</v>
      </c>
      <c r="AV24" s="281">
        <v>5058.5059756787905</v>
      </c>
      <c r="AW24" s="281">
        <v>5924.2444610241937</v>
      </c>
      <c r="AX24" s="281">
        <v>5890.7789315</v>
      </c>
      <c r="AY24" s="281">
        <v>6025.2282600500002</v>
      </c>
      <c r="AZ24" s="281">
        <v>6236.7539844368675</v>
      </c>
      <c r="BA24" s="281">
        <v>6319.9982975617595</v>
      </c>
      <c r="BB24" s="281">
        <v>6342.5886372590276</v>
      </c>
      <c r="BC24" s="281">
        <v>6620.5094248054684</v>
      </c>
      <c r="BD24" s="281">
        <v>6408.7986498879554</v>
      </c>
      <c r="BE24" s="281">
        <v>6837.7647063974073</v>
      </c>
      <c r="BF24" s="281">
        <v>7052.5680003218649</v>
      </c>
      <c r="BG24" s="281">
        <v>7269.8731476926323</v>
      </c>
      <c r="BH24" s="281">
        <v>8129.6789988879336</v>
      </c>
      <c r="BI24" s="281">
        <v>9064.4525013955408</v>
      </c>
      <c r="BJ24" s="281">
        <v>9778.6967045169986</v>
      </c>
      <c r="BK24" s="281">
        <v>10011.927726599406</v>
      </c>
      <c r="BL24" s="281">
        <v>9959.4141771216091</v>
      </c>
      <c r="BM24" s="281">
        <v>10699.609790837099</v>
      </c>
      <c r="BN24" s="281">
        <v>9947.2239911918623</v>
      </c>
      <c r="BO24" s="281">
        <v>10343.031712845866</v>
      </c>
      <c r="BP24" s="281">
        <v>10612.079540784825</v>
      </c>
      <c r="BQ24" s="281">
        <v>11699.685782629293</v>
      </c>
      <c r="BR24" s="281">
        <v>11338.801884790601</v>
      </c>
      <c r="BS24" s="281">
        <v>12263.847937148796</v>
      </c>
      <c r="BT24" s="281">
        <v>11470.892505029864</v>
      </c>
      <c r="BU24" s="847">
        <v>12868.717662548634</v>
      </c>
      <c r="BV24" s="847">
        <v>10164.465051690058</v>
      </c>
    </row>
    <row r="25" spans="1:74" s="4" customFormat="1" ht="14">
      <c r="A25" s="1006" t="s">
        <v>75</v>
      </c>
      <c r="B25" s="281">
        <v>1330.53939909</v>
      </c>
      <c r="C25" s="281">
        <v>1538.1490335399999</v>
      </c>
      <c r="D25" s="281">
        <v>1497.1714890599999</v>
      </c>
      <c r="E25" s="281">
        <v>1773.3759038600001</v>
      </c>
      <c r="F25" s="281">
        <v>1906.5718929300001</v>
      </c>
      <c r="G25" s="281">
        <v>2762.9316537399995</v>
      </c>
      <c r="H25" s="281">
        <v>2879.2015311199998</v>
      </c>
      <c r="I25" s="281">
        <v>3009.13836704</v>
      </c>
      <c r="J25" s="281">
        <v>2790.3893749200001</v>
      </c>
      <c r="K25" s="281">
        <v>1087.0522722000001</v>
      </c>
      <c r="L25" s="281">
        <v>1823.3837235199999</v>
      </c>
      <c r="M25" s="281">
        <v>3911.5620864799998</v>
      </c>
      <c r="N25" s="281">
        <v>3840.6724013599996</v>
      </c>
      <c r="O25" s="281">
        <v>4083.9912906186901</v>
      </c>
      <c r="P25" s="281">
        <v>4256.5878884237291</v>
      </c>
      <c r="Q25" s="281">
        <v>4220.4698323291796</v>
      </c>
      <c r="R25" s="281">
        <v>4326.6533543804098</v>
      </c>
      <c r="S25" s="281">
        <v>4239.46870217371</v>
      </c>
      <c r="T25" s="281">
        <v>2211.90517387612</v>
      </c>
      <c r="U25" s="281">
        <v>2286.2552546401303</v>
      </c>
      <c r="V25" s="281">
        <v>2325.07610823599</v>
      </c>
      <c r="W25" s="281">
        <v>2459.1443230196601</v>
      </c>
      <c r="X25" s="281">
        <v>2465.50626565313</v>
      </c>
      <c r="Y25" s="281">
        <v>2652.4565319007902</v>
      </c>
      <c r="Z25" s="281">
        <v>2702.29409973471</v>
      </c>
      <c r="AA25" s="281">
        <v>2229.45087745094</v>
      </c>
      <c r="AB25" s="281">
        <v>2174.6123553336802</v>
      </c>
      <c r="AC25" s="281">
        <v>2297.6140009000001</v>
      </c>
      <c r="AD25" s="281">
        <v>2249.2014179400003</v>
      </c>
      <c r="AE25" s="281">
        <v>2458.76257674216</v>
      </c>
      <c r="AF25" s="281">
        <v>1721.60193889588</v>
      </c>
      <c r="AG25" s="281">
        <v>1752.50703497475</v>
      </c>
      <c r="AH25" s="281">
        <v>1773.9765142000001</v>
      </c>
      <c r="AI25" s="281">
        <v>1741.3020128161004</v>
      </c>
      <c r="AJ25" s="281">
        <v>1812.1301771586843</v>
      </c>
      <c r="AK25" s="281">
        <v>1875.3066104243501</v>
      </c>
      <c r="AL25" s="281">
        <v>1630.5043019242964</v>
      </c>
      <c r="AM25" s="281">
        <v>1597.9862199832528</v>
      </c>
      <c r="AN25" s="281">
        <v>1395.1899158750257</v>
      </c>
      <c r="AO25" s="281">
        <v>1298.19860881</v>
      </c>
      <c r="AP25" s="281">
        <v>1427.3349182800002</v>
      </c>
      <c r="AQ25" s="281">
        <v>1322.3361796599995</v>
      </c>
      <c r="AR25" s="281">
        <v>1200.6850323698134</v>
      </c>
      <c r="AS25" s="281">
        <v>1271.6134987639832</v>
      </c>
      <c r="AT25" s="281">
        <v>1077.3777844900001</v>
      </c>
      <c r="AU25" s="281">
        <v>1364.3397497651604</v>
      </c>
      <c r="AV25" s="281">
        <v>1316.4240809985674</v>
      </c>
      <c r="AW25" s="281">
        <v>1651.1916879298149</v>
      </c>
      <c r="AX25" s="281">
        <v>1479.04876902</v>
      </c>
      <c r="AY25" s="281">
        <v>1523.96294902</v>
      </c>
      <c r="AZ25" s="281">
        <v>1323.5453472344907</v>
      </c>
      <c r="BA25" s="281">
        <v>1314.069111723471</v>
      </c>
      <c r="BB25" s="281">
        <v>1587.4399651700001</v>
      </c>
      <c r="BC25" s="281">
        <v>1309.5455391627941</v>
      </c>
      <c r="BD25" s="281">
        <v>1271.3460535876286</v>
      </c>
      <c r="BE25" s="281">
        <v>1367.4700383457052</v>
      </c>
      <c r="BF25" s="281">
        <v>1438.3137464960994</v>
      </c>
      <c r="BG25" s="281">
        <v>1042.6714256159148</v>
      </c>
      <c r="BH25" s="281">
        <v>1198.015039331641</v>
      </c>
      <c r="BI25" s="281">
        <v>1582.266495094306</v>
      </c>
      <c r="BJ25" s="281">
        <v>1473.5253901062379</v>
      </c>
      <c r="BK25" s="281">
        <v>1572.379732610666</v>
      </c>
      <c r="BL25" s="281">
        <v>1509.6503771859097</v>
      </c>
      <c r="BM25" s="281">
        <v>1693.8869620770911</v>
      </c>
      <c r="BN25" s="281">
        <v>1776.0779725190966</v>
      </c>
      <c r="BO25" s="281">
        <v>1563.2621467546651</v>
      </c>
      <c r="BP25" s="281">
        <v>1569.5409988826648</v>
      </c>
      <c r="BQ25" s="281">
        <v>1650.1768320771334</v>
      </c>
      <c r="BR25" s="281">
        <v>1542.985575443083</v>
      </c>
      <c r="BS25" s="281">
        <v>1571.4910385481412</v>
      </c>
      <c r="BT25" s="281">
        <v>1550.1521233861761</v>
      </c>
      <c r="BU25" s="847">
        <v>1675.3836104254206</v>
      </c>
      <c r="BV25" s="847">
        <v>1484.4227913099999</v>
      </c>
    </row>
    <row r="26" spans="1:74" s="4" customFormat="1" ht="14">
      <c r="A26" s="1006" t="s">
        <v>76</v>
      </c>
      <c r="B26" s="281">
        <v>1288.0873667000001</v>
      </c>
      <c r="C26" s="281">
        <v>1373.7863316199998</v>
      </c>
      <c r="D26" s="281">
        <v>1380.57349912</v>
      </c>
      <c r="E26" s="281">
        <v>1499.3763021500001</v>
      </c>
      <c r="F26" s="281">
        <v>1525.74041407</v>
      </c>
      <c r="G26" s="281">
        <v>1595.33280668</v>
      </c>
      <c r="H26" s="281">
        <v>1580.9461381800002</v>
      </c>
      <c r="I26" s="281">
        <v>1750.7610785699999</v>
      </c>
      <c r="J26" s="281">
        <v>1662.79260125</v>
      </c>
      <c r="K26" s="281">
        <v>1748.6234032499999</v>
      </c>
      <c r="L26" s="281">
        <v>1720.0480747899999</v>
      </c>
      <c r="M26" s="281">
        <v>1806.3599071800002</v>
      </c>
      <c r="N26" s="281">
        <v>1753.28046165</v>
      </c>
      <c r="O26" s="281">
        <v>1971.0447139466401</v>
      </c>
      <c r="P26" s="281">
        <v>2005.639310672022</v>
      </c>
      <c r="Q26" s="281">
        <v>2155.3884939252703</v>
      </c>
      <c r="R26" s="281">
        <v>2104.0402800902098</v>
      </c>
      <c r="S26" s="281">
        <v>2366.87945697649</v>
      </c>
      <c r="T26" s="281">
        <v>2316.96675514461</v>
      </c>
      <c r="U26" s="281">
        <v>2455.4316182943103</v>
      </c>
      <c r="V26" s="281">
        <v>2447.9671559298799</v>
      </c>
      <c r="W26" s="281">
        <v>2593.58944575847</v>
      </c>
      <c r="X26" s="281">
        <v>2712.3024515125999</v>
      </c>
      <c r="Y26" s="281">
        <v>2887.6705850819403</v>
      </c>
      <c r="Z26" s="281">
        <v>2958.4662854223698</v>
      </c>
      <c r="AA26" s="281">
        <v>3038.1096981834698</v>
      </c>
      <c r="AB26" s="281">
        <v>2868.9224791979</v>
      </c>
      <c r="AC26" s="281">
        <v>3094.1623582699999</v>
      </c>
      <c r="AD26" s="281">
        <v>2900.78009505</v>
      </c>
      <c r="AE26" s="281">
        <v>3042.9155874636103</v>
      </c>
      <c r="AF26" s="281">
        <v>3049.6501590599401</v>
      </c>
      <c r="AG26" s="281">
        <v>3179.88184795507</v>
      </c>
      <c r="AH26" s="281">
        <v>3100.2304626499999</v>
      </c>
      <c r="AI26" s="281">
        <v>3053.7294666810399</v>
      </c>
      <c r="AJ26" s="281">
        <v>3101.5464167966416</v>
      </c>
      <c r="AK26" s="281">
        <v>3039.8883539574299</v>
      </c>
      <c r="AL26" s="281">
        <v>2793.2076977893189</v>
      </c>
      <c r="AM26" s="281">
        <v>2631.1033669915419</v>
      </c>
      <c r="AN26" s="281">
        <v>2414.5690226707484</v>
      </c>
      <c r="AO26" s="281">
        <v>2326.5608812800001</v>
      </c>
      <c r="AP26" s="281">
        <v>2131.0669905199998</v>
      </c>
      <c r="AQ26" s="281">
        <v>2074.6789083099998</v>
      </c>
      <c r="AR26" s="281">
        <v>1762.2989306899635</v>
      </c>
      <c r="AS26" s="281">
        <v>1742.5993255976418</v>
      </c>
      <c r="AT26" s="281">
        <v>1682.2675213299999</v>
      </c>
      <c r="AU26" s="281">
        <v>1701.4886983599949</v>
      </c>
      <c r="AV26" s="281">
        <v>1663.692679916162</v>
      </c>
      <c r="AW26" s="281">
        <v>1790.7754903417913</v>
      </c>
      <c r="AX26" s="281">
        <v>1710.1256555799998</v>
      </c>
      <c r="AY26" s="281">
        <v>1600.5919243800001</v>
      </c>
      <c r="AZ26" s="281">
        <v>1563.5133973203669</v>
      </c>
      <c r="BA26" s="281">
        <v>1494.3945856856892</v>
      </c>
      <c r="BB26" s="281">
        <v>1599.2381992999999</v>
      </c>
      <c r="BC26" s="281">
        <v>1894.5190584211255</v>
      </c>
      <c r="BD26" s="281">
        <v>1946.7752176789684</v>
      </c>
      <c r="BE26" s="281">
        <v>1858.9108414772904</v>
      </c>
      <c r="BF26" s="281">
        <v>1792.1395677973692</v>
      </c>
      <c r="BG26" s="281">
        <v>1758.4966042396777</v>
      </c>
      <c r="BH26" s="281">
        <v>1892.9644762781863</v>
      </c>
      <c r="BI26" s="281">
        <v>1976.8600995319196</v>
      </c>
      <c r="BJ26" s="281">
        <v>1929.1961899493001</v>
      </c>
      <c r="BK26" s="281">
        <v>2155.1032277695103</v>
      </c>
      <c r="BL26" s="281">
        <v>2410.7602603589607</v>
      </c>
      <c r="BM26" s="281">
        <v>2501.8530772239837</v>
      </c>
      <c r="BN26" s="281">
        <v>2607.9124292608917</v>
      </c>
      <c r="BO26" s="281">
        <v>2378.5292573492547</v>
      </c>
      <c r="BP26" s="281">
        <v>2333.9215713058802</v>
      </c>
      <c r="BQ26" s="281">
        <v>2459.4148228841877</v>
      </c>
      <c r="BR26" s="281">
        <v>2639.256351059666</v>
      </c>
      <c r="BS26" s="281">
        <v>2735.5155307302798</v>
      </c>
      <c r="BT26" s="281">
        <v>2672.2629788939057</v>
      </c>
      <c r="BU26" s="847">
        <v>2846.282884452396</v>
      </c>
      <c r="BV26" s="847">
        <v>2418.2307732799941</v>
      </c>
    </row>
    <row r="27" spans="1:74" s="4" customFormat="1" ht="14">
      <c r="A27" s="1006" t="s">
        <v>958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  <c r="Q27" s="281">
        <v>0</v>
      </c>
      <c r="R27" s="281">
        <v>0</v>
      </c>
      <c r="S27" s="281">
        <v>0</v>
      </c>
      <c r="T27" s="281">
        <v>0</v>
      </c>
      <c r="U27" s="281">
        <v>0</v>
      </c>
      <c r="V27" s="281">
        <v>0</v>
      </c>
      <c r="W27" s="281">
        <v>0</v>
      </c>
      <c r="X27" s="281">
        <v>0</v>
      </c>
      <c r="Y27" s="281">
        <v>12411.9847937017</v>
      </c>
      <c r="Z27" s="281">
        <v>14078.177355849199</v>
      </c>
      <c r="AA27" s="281">
        <v>15240.758479743401</v>
      </c>
      <c r="AB27" s="281">
        <v>15618.6808239731</v>
      </c>
      <c r="AC27" s="281">
        <v>15718.80637502</v>
      </c>
      <c r="AD27" s="281">
        <v>15270.879738040001</v>
      </c>
      <c r="AE27" s="281">
        <v>15495.432610607</v>
      </c>
      <c r="AF27" s="281">
        <v>14835.347919628701</v>
      </c>
      <c r="AG27" s="281">
        <v>15479.609555720401</v>
      </c>
      <c r="AH27" s="281">
        <v>15332.43887457</v>
      </c>
      <c r="AI27" s="281">
        <v>14840.262965852829</v>
      </c>
      <c r="AJ27" s="281">
        <v>15271.206550466641</v>
      </c>
      <c r="AK27" s="281">
        <v>15741.7114345186</v>
      </c>
      <c r="AL27" s="281">
        <v>14733.288533414341</v>
      </c>
      <c r="AM27" s="281">
        <v>13821.214589697043</v>
      </c>
      <c r="AN27" s="281">
        <v>13191.279389555302</v>
      </c>
      <c r="AO27" s="281">
        <v>12296.9508795</v>
      </c>
      <c r="AP27" s="281">
        <v>11553.215568890002</v>
      </c>
      <c r="AQ27" s="281">
        <v>11227.921684019999</v>
      </c>
      <c r="AR27" s="281">
        <v>10468.826939672901</v>
      </c>
      <c r="AS27" s="281">
        <v>10330.153286458673</v>
      </c>
      <c r="AT27" s="281">
        <v>9600.4296518800002</v>
      </c>
      <c r="AU27" s="281">
        <v>8991.7870091620007</v>
      </c>
      <c r="AV27" s="281">
        <v>8916.5537624821554</v>
      </c>
      <c r="AW27" s="281">
        <v>9083.4602668632142</v>
      </c>
      <c r="AX27" s="281">
        <v>8511.5156139600003</v>
      </c>
      <c r="AY27" s="281">
        <v>8623.3317954199993</v>
      </c>
      <c r="AZ27" s="281">
        <v>7975.3425969437867</v>
      </c>
      <c r="BA27" s="281">
        <v>7962.5146276795431</v>
      </c>
      <c r="BB27" s="281">
        <v>8471.6328193900008</v>
      </c>
      <c r="BC27" s="281">
        <v>8577.1088413247435</v>
      </c>
      <c r="BD27" s="281">
        <v>9025.5517517899061</v>
      </c>
      <c r="BE27" s="281">
        <v>9317.3590899915725</v>
      </c>
      <c r="BF27" s="281">
        <v>9361.7375771650459</v>
      </c>
      <c r="BG27" s="281">
        <v>9532.5816395809743</v>
      </c>
      <c r="BH27" s="281">
        <v>10053.05983402765</v>
      </c>
      <c r="BI27" s="281">
        <v>10700.040730569939</v>
      </c>
      <c r="BJ27" s="281">
        <v>10670.711237889695</v>
      </c>
      <c r="BK27" s="281">
        <v>11951.691292206906</v>
      </c>
      <c r="BL27" s="281">
        <v>13769.650861087321</v>
      </c>
      <c r="BM27" s="281">
        <v>14248.3369991331</v>
      </c>
      <c r="BN27" s="281">
        <v>14688.493275329698</v>
      </c>
      <c r="BO27" s="281">
        <v>14316.857418402122</v>
      </c>
      <c r="BP27" s="281">
        <v>14901.769686430343</v>
      </c>
      <c r="BQ27" s="281">
        <v>15364.64876059468</v>
      </c>
      <c r="BR27" s="281">
        <v>15191.354974320939</v>
      </c>
      <c r="BS27" s="281">
        <v>15882.48196295478</v>
      </c>
      <c r="BT27" s="281">
        <v>16089.160527763788</v>
      </c>
      <c r="BU27" s="847">
        <v>16393.050400333923</v>
      </c>
      <c r="BV27" s="847">
        <v>15661.749135519216</v>
      </c>
    </row>
    <row r="28" spans="1:74" s="4" customFormat="1" ht="14">
      <c r="A28" s="1006" t="s">
        <v>213</v>
      </c>
      <c r="B28" s="281">
        <v>0</v>
      </c>
      <c r="C28" s="281">
        <v>0</v>
      </c>
      <c r="D28" s="281">
        <v>0</v>
      </c>
      <c r="E28" s="281">
        <v>0</v>
      </c>
      <c r="F28" s="281">
        <v>0</v>
      </c>
      <c r="G28" s="281">
        <v>0</v>
      </c>
      <c r="H28" s="281">
        <v>0</v>
      </c>
      <c r="I28" s="281">
        <v>0</v>
      </c>
      <c r="J28" s="281">
        <v>0</v>
      </c>
      <c r="K28" s="281">
        <v>0</v>
      </c>
      <c r="L28" s="281">
        <v>0</v>
      </c>
      <c r="M28" s="281">
        <v>0</v>
      </c>
      <c r="N28" s="281">
        <v>0</v>
      </c>
      <c r="O28" s="281">
        <v>0</v>
      </c>
      <c r="P28" s="281">
        <v>0</v>
      </c>
      <c r="Q28" s="281">
        <v>0</v>
      </c>
      <c r="R28" s="281">
        <v>0</v>
      </c>
      <c r="S28" s="281">
        <v>0</v>
      </c>
      <c r="T28" s="281">
        <v>0</v>
      </c>
      <c r="U28" s="281">
        <v>0</v>
      </c>
      <c r="V28" s="281">
        <v>0</v>
      </c>
      <c r="W28" s="281">
        <v>0</v>
      </c>
      <c r="X28" s="281">
        <v>0</v>
      </c>
      <c r="Y28" s="281">
        <v>10845.2278403035</v>
      </c>
      <c r="Z28" s="281">
        <v>12063.128959683901</v>
      </c>
      <c r="AA28" s="281">
        <v>13579.1680974875</v>
      </c>
      <c r="AB28" s="281">
        <v>14532.0727622465</v>
      </c>
      <c r="AC28" s="281">
        <v>15443.42475968</v>
      </c>
      <c r="AD28" s="281">
        <v>16608.787682390001</v>
      </c>
      <c r="AE28" s="281">
        <v>18367.660883691398</v>
      </c>
      <c r="AF28" s="281">
        <v>19023.503058307</v>
      </c>
      <c r="AG28" s="281">
        <v>20414.017825687999</v>
      </c>
      <c r="AH28" s="281">
        <v>20544.910032930002</v>
      </c>
      <c r="AI28" s="281">
        <v>20587.237580657526</v>
      </c>
      <c r="AJ28" s="281">
        <v>21121.749460544754</v>
      </c>
      <c r="AK28" s="281">
        <v>22012.667219373001</v>
      </c>
      <c r="AL28" s="281">
        <v>21357.757990438313</v>
      </c>
      <c r="AM28" s="281">
        <v>20777.529586702891</v>
      </c>
      <c r="AN28" s="281">
        <v>20399.491432931653</v>
      </c>
      <c r="AO28" s="281">
        <v>19842.859511220002</v>
      </c>
      <c r="AP28" s="281">
        <v>18667.714218369998</v>
      </c>
      <c r="AQ28" s="281">
        <v>17639.886964910002</v>
      </c>
      <c r="AR28" s="281">
        <v>16545.278260177063</v>
      </c>
      <c r="AS28" s="281">
        <v>15623.329835481414</v>
      </c>
      <c r="AT28" s="281">
        <v>14739.772853979999</v>
      </c>
      <c r="AU28" s="281">
        <v>13576.618624204908</v>
      </c>
      <c r="AV28" s="281">
        <v>13121.435279280391</v>
      </c>
      <c r="AW28" s="281">
        <v>12439.520249972684</v>
      </c>
      <c r="AX28" s="281">
        <v>11740.195257360001</v>
      </c>
      <c r="AY28" s="281">
        <v>10289.71705184</v>
      </c>
      <c r="AZ28" s="281">
        <v>9963.3345474489925</v>
      </c>
      <c r="BA28" s="281">
        <v>9046.8444993268131</v>
      </c>
      <c r="BB28" s="281">
        <v>8186.2240156000007</v>
      </c>
      <c r="BC28" s="281">
        <v>7971.8797203249705</v>
      </c>
      <c r="BD28" s="281">
        <v>7953.3493761962955</v>
      </c>
      <c r="BE28" s="281">
        <v>7768.9261219344035</v>
      </c>
      <c r="BF28" s="281">
        <v>6860.0075332946244</v>
      </c>
      <c r="BG28" s="281">
        <v>5939.1174090019085</v>
      </c>
      <c r="BH28" s="281">
        <v>6325.0470776141347</v>
      </c>
      <c r="BI28" s="281">
        <v>6705.2920410932447</v>
      </c>
      <c r="BJ28" s="281">
        <v>6206.9281264765377</v>
      </c>
      <c r="BK28" s="281">
        <v>6294.2853368208143</v>
      </c>
      <c r="BL28" s="281">
        <v>6247.4746361887455</v>
      </c>
      <c r="BM28" s="281">
        <v>6627.8278062598629</v>
      </c>
      <c r="BN28" s="281">
        <v>7040.5802697510217</v>
      </c>
      <c r="BO28" s="281">
        <v>8258.6554842141668</v>
      </c>
      <c r="BP28" s="281">
        <v>8985.1967312910074</v>
      </c>
      <c r="BQ28" s="281">
        <v>9468.5743483418573</v>
      </c>
      <c r="BR28" s="281">
        <v>9672.7386453722957</v>
      </c>
      <c r="BS28" s="281">
        <v>11368.707855617789</v>
      </c>
      <c r="BT28" s="281">
        <v>11458.323273409176</v>
      </c>
      <c r="BU28" s="847">
        <v>11638.025914769749</v>
      </c>
      <c r="BV28" s="847">
        <v>11681.483099829855</v>
      </c>
    </row>
    <row r="29" spans="1:74" s="4" customFormat="1" ht="14">
      <c r="A29" s="1006" t="s">
        <v>529</v>
      </c>
      <c r="B29" s="281">
        <v>0</v>
      </c>
      <c r="C29" s="281">
        <v>0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81">
        <v>0</v>
      </c>
      <c r="Q29" s="281">
        <v>0</v>
      </c>
      <c r="R29" s="281">
        <v>0</v>
      </c>
      <c r="S29" s="281">
        <v>0</v>
      </c>
      <c r="T29" s="281">
        <v>0</v>
      </c>
      <c r="U29" s="281">
        <v>0</v>
      </c>
      <c r="V29" s="281">
        <v>0</v>
      </c>
      <c r="W29" s="281">
        <v>0</v>
      </c>
      <c r="X29" s="281">
        <v>0</v>
      </c>
      <c r="Y29" s="281">
        <v>6873.6909463660495</v>
      </c>
      <c r="Z29" s="281">
        <v>7752.5576182684599</v>
      </c>
      <c r="AA29" s="281">
        <v>8207.7012327022603</v>
      </c>
      <c r="AB29" s="281">
        <v>8010.7787057525302</v>
      </c>
      <c r="AC29" s="281">
        <v>8130.68922466</v>
      </c>
      <c r="AD29" s="281">
        <v>8053.8681756800006</v>
      </c>
      <c r="AE29" s="281">
        <v>8203.3201639391209</v>
      </c>
      <c r="AF29" s="281">
        <v>8284.98366247187</v>
      </c>
      <c r="AG29" s="281">
        <v>9441.6316410942891</v>
      </c>
      <c r="AH29" s="281">
        <v>9326.7737345699989</v>
      </c>
      <c r="AI29" s="281">
        <v>8978.2771188594288</v>
      </c>
      <c r="AJ29" s="281">
        <v>8816.6671176272885</v>
      </c>
      <c r="AK29" s="281">
        <v>8305.1665587116695</v>
      </c>
      <c r="AL29" s="281">
        <v>7864.9884495488523</v>
      </c>
      <c r="AM29" s="281">
        <v>7066.5832424187438</v>
      </c>
      <c r="AN29" s="281">
        <v>7207.4165101734152</v>
      </c>
      <c r="AO29" s="281">
        <v>6860.0830189999997</v>
      </c>
      <c r="AP29" s="281">
        <v>4932.6163614200004</v>
      </c>
      <c r="AQ29" s="281">
        <v>4862.2037411700003</v>
      </c>
      <c r="AR29" s="281">
        <v>4183.8443497117059</v>
      </c>
      <c r="AS29" s="281">
        <v>4994.6359322193257</v>
      </c>
      <c r="AT29" s="281">
        <v>4809.6689751800004</v>
      </c>
      <c r="AU29" s="281">
        <v>4526.224685321542</v>
      </c>
      <c r="AV29" s="281">
        <v>4107.314389542571</v>
      </c>
      <c r="AW29" s="281">
        <v>4135.2701564315921</v>
      </c>
      <c r="AX29" s="281">
        <v>4201.8474205399998</v>
      </c>
      <c r="AY29" s="281">
        <v>3975.3036697399998</v>
      </c>
      <c r="AZ29" s="281">
        <v>4053.2617496111002</v>
      </c>
      <c r="BA29" s="281">
        <v>3793.1637557705913</v>
      </c>
      <c r="BB29" s="281">
        <v>3707.2921493000003</v>
      </c>
      <c r="BC29" s="281">
        <v>3945.3278323389518</v>
      </c>
      <c r="BD29" s="281">
        <v>3414.2624086530691</v>
      </c>
      <c r="BE29" s="281">
        <v>3523.3156698930111</v>
      </c>
      <c r="BF29" s="281">
        <v>3684.7026098890183</v>
      </c>
      <c r="BG29" s="281">
        <v>3160.86794682562</v>
      </c>
      <c r="BH29" s="281">
        <v>3347.7085376005457</v>
      </c>
      <c r="BI29" s="281">
        <v>3321.6780197114003</v>
      </c>
      <c r="BJ29" s="281">
        <v>3441.6769621857452</v>
      </c>
      <c r="BK29" s="281">
        <v>3555.5911141778065</v>
      </c>
      <c r="BL29" s="281">
        <v>3755.8736559528056</v>
      </c>
      <c r="BM29" s="281">
        <v>3870.1481218580707</v>
      </c>
      <c r="BN29" s="281">
        <v>4027.4840284031166</v>
      </c>
      <c r="BO29" s="281">
        <v>4279.3227436063462</v>
      </c>
      <c r="BP29" s="281">
        <v>4725.5628962266537</v>
      </c>
      <c r="BQ29" s="281">
        <v>4798.6725451353905</v>
      </c>
      <c r="BR29" s="281">
        <v>4828.451754844179</v>
      </c>
      <c r="BS29" s="281">
        <v>5318.7319481453442</v>
      </c>
      <c r="BT29" s="281">
        <v>5084.5196702872372</v>
      </c>
      <c r="BU29" s="847">
        <v>5118.4205807026501</v>
      </c>
      <c r="BV29" s="847">
        <v>5867.1195182599677</v>
      </c>
    </row>
    <row r="30" spans="1:74" s="4" customFormat="1" ht="14">
      <c r="A30" s="1006" t="s">
        <v>530</v>
      </c>
      <c r="B30" s="281">
        <v>0</v>
      </c>
      <c r="C30" s="281">
        <v>0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281">
        <v>0</v>
      </c>
      <c r="Q30" s="281">
        <v>0</v>
      </c>
      <c r="R30" s="281">
        <v>0</v>
      </c>
      <c r="S30" s="281">
        <v>0</v>
      </c>
      <c r="T30" s="281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281">
        <v>0</v>
      </c>
      <c r="AB30" s="281">
        <v>0</v>
      </c>
      <c r="AC30" s="281">
        <v>0</v>
      </c>
      <c r="AD30" s="281">
        <v>9688.5458733199994</v>
      </c>
      <c r="AE30" s="281">
        <v>10374.8860886148</v>
      </c>
      <c r="AF30" s="281">
        <v>11702.7787010181</v>
      </c>
      <c r="AG30" s="281">
        <v>13407.5467312945</v>
      </c>
      <c r="AH30" s="281">
        <v>14269.929629049999</v>
      </c>
      <c r="AI30" s="281">
        <v>12267.792907822413</v>
      </c>
      <c r="AJ30" s="281">
        <v>13327.8135612594</v>
      </c>
      <c r="AK30" s="281">
        <v>17455.686562919</v>
      </c>
      <c r="AL30" s="281">
        <v>16932.87772489409</v>
      </c>
      <c r="AM30" s="281">
        <v>16438.789373186664</v>
      </c>
      <c r="AN30" s="281">
        <v>16065.760808125957</v>
      </c>
      <c r="AO30" s="281">
        <v>10066.650606290001</v>
      </c>
      <c r="AP30" s="281">
        <v>11581.634795309998</v>
      </c>
      <c r="AQ30" s="281">
        <v>14050.42689377</v>
      </c>
      <c r="AR30" s="281">
        <v>12449.844415669759</v>
      </c>
      <c r="AS30" s="281">
        <v>13578.617088685693</v>
      </c>
      <c r="AT30" s="281">
        <v>11599.154983190001</v>
      </c>
      <c r="AU30" s="281">
        <v>10624.102475916286</v>
      </c>
      <c r="AV30" s="281">
        <v>11046.254611100238</v>
      </c>
      <c r="AW30" s="281">
        <v>8789.5981863921479</v>
      </c>
      <c r="AX30" s="281">
        <v>9514.2384130999999</v>
      </c>
      <c r="AY30" s="281">
        <v>9230.7929731900003</v>
      </c>
      <c r="AZ30" s="281">
        <v>9282.3261248432136</v>
      </c>
      <c r="BA30" s="281">
        <v>9018.5872745438828</v>
      </c>
      <c r="BB30" s="281">
        <v>14254.888474429999</v>
      </c>
      <c r="BC30" s="281">
        <v>7967.078843662619</v>
      </c>
      <c r="BD30" s="281">
        <v>8463.1126476132358</v>
      </c>
      <c r="BE30" s="281">
        <v>8097.5649185794045</v>
      </c>
      <c r="BF30" s="281">
        <v>7781.4113613509217</v>
      </c>
      <c r="BG30" s="281">
        <v>10844.537841354471</v>
      </c>
      <c r="BH30" s="281">
        <v>8358.8649676051682</v>
      </c>
      <c r="BI30" s="281">
        <v>14823.180676996455</v>
      </c>
      <c r="BJ30" s="281">
        <v>16586.53631672683</v>
      </c>
      <c r="BK30" s="281">
        <v>17106.474317180033</v>
      </c>
      <c r="BL30" s="281">
        <v>17645.899718667551</v>
      </c>
      <c r="BM30" s="281">
        <v>17555.450215696084</v>
      </c>
      <c r="BN30" s="281">
        <v>19067.880237687059</v>
      </c>
      <c r="BO30" s="281">
        <v>18654.075745836828</v>
      </c>
      <c r="BP30" s="281">
        <v>14870.605107981501</v>
      </c>
      <c r="BQ30" s="281">
        <v>14819.443583823097</v>
      </c>
      <c r="BR30" s="281">
        <v>16916.583350193891</v>
      </c>
      <c r="BS30" s="281">
        <v>15595.045206847735</v>
      </c>
      <c r="BT30" s="281">
        <v>16909.049260871296</v>
      </c>
      <c r="BU30" s="847">
        <v>19482.610271150214</v>
      </c>
      <c r="BV30" s="847">
        <v>43440.987516647365</v>
      </c>
    </row>
    <row r="31" spans="1:74" s="4" customFormat="1" ht="14">
      <c r="A31" s="1006" t="s">
        <v>69</v>
      </c>
      <c r="B31" s="281">
        <v>3951.9558751299919</v>
      </c>
      <c r="C31" s="281">
        <v>4142.0231036000041</v>
      </c>
      <c r="D31" s="281">
        <v>2358.4048964899994</v>
      </c>
      <c r="E31" s="281">
        <v>2446.422044470004</v>
      </c>
      <c r="F31" s="281">
        <v>2593.2676448099955</v>
      </c>
      <c r="G31" s="281">
        <v>2580.6797363299993</v>
      </c>
      <c r="H31" s="281">
        <v>3120.0573364599986</v>
      </c>
      <c r="I31" s="281">
        <v>3643.8720485199883</v>
      </c>
      <c r="J31" s="281">
        <v>3401.1770827400032</v>
      </c>
      <c r="K31" s="281">
        <v>4789.7294817100046</v>
      </c>
      <c r="L31" s="281">
        <v>4555.0609566200001</v>
      </c>
      <c r="M31" s="281">
        <v>7114.9874594499997</v>
      </c>
      <c r="N31" s="281">
        <v>4192.2562870199909</v>
      </c>
      <c r="O31" s="281">
        <v>4214.2857174101518</v>
      </c>
      <c r="P31" s="281">
        <v>4125.4659961597645</v>
      </c>
      <c r="Q31" s="281">
        <v>9967.5920008709363</v>
      </c>
      <c r="R31" s="281">
        <v>5783.2024039117969</v>
      </c>
      <c r="S31" s="281">
        <v>10377.235595022794</v>
      </c>
      <c r="T31" s="281">
        <v>17279.954504259891</v>
      </c>
      <c r="U31" s="281">
        <v>13595.546081261215</v>
      </c>
      <c r="V31" s="281">
        <v>15597.539448566589</v>
      </c>
      <c r="W31" s="281">
        <v>22330.834339901689</v>
      </c>
      <c r="X31" s="281">
        <v>27434.336760772858</v>
      </c>
      <c r="Y31" s="281">
        <v>32312.161000680877</v>
      </c>
      <c r="Z31" s="281">
        <v>12525.788894413505</v>
      </c>
      <c r="AA31" s="281">
        <v>9866.8394571830286</v>
      </c>
      <c r="AB31" s="281">
        <v>9963.0417531831772</v>
      </c>
      <c r="AC31" s="281">
        <v>11729.555450435961</v>
      </c>
      <c r="AD31" s="281">
        <v>2718.5472046403447</v>
      </c>
      <c r="AE31" s="281">
        <v>2245.0819659179542</v>
      </c>
      <c r="AF31" s="281">
        <v>2330.1167133350973</v>
      </c>
      <c r="AG31" s="281">
        <v>721.88170460279798</v>
      </c>
      <c r="AH31" s="281">
        <v>727.6836391108227</v>
      </c>
      <c r="AI31" s="281">
        <v>1119.418731092941</v>
      </c>
      <c r="AJ31" s="281">
        <v>414.39418805739842</v>
      </c>
      <c r="AK31" s="281">
        <v>156.97528937552124</v>
      </c>
      <c r="AL31" s="281">
        <v>69.024951017287094</v>
      </c>
      <c r="AM31" s="281">
        <v>45.433632026135456</v>
      </c>
      <c r="AN31" s="281">
        <v>18.575457748433109</v>
      </c>
      <c r="AO31" s="281">
        <v>40.241620630025864</v>
      </c>
      <c r="AP31" s="281">
        <v>12.091107670043129</v>
      </c>
      <c r="AQ31" s="281">
        <v>14.775779599905945</v>
      </c>
      <c r="AR31" s="281">
        <v>26.454159354965668</v>
      </c>
      <c r="AS31" s="281">
        <v>32.830586852855049</v>
      </c>
      <c r="AT31" s="281">
        <v>28.30266657989705</v>
      </c>
      <c r="AU31" s="281">
        <v>37.459606937132776</v>
      </c>
      <c r="AV31" s="281">
        <v>29.39086686540395</v>
      </c>
      <c r="AW31" s="281">
        <v>25.659356129355729</v>
      </c>
      <c r="AX31" s="281">
        <v>286.61284122994402</v>
      </c>
      <c r="AY31" s="281">
        <v>277.72615692770341</v>
      </c>
      <c r="AZ31" s="281">
        <v>204.29061089007882</v>
      </c>
      <c r="BA31" s="281">
        <v>175.22232692647958</v>
      </c>
      <c r="BB31" s="281">
        <v>130.80480833997717</v>
      </c>
      <c r="BC31" s="281">
        <v>108.26737178472104</v>
      </c>
      <c r="BD31" s="281">
        <v>125.7706318157725</v>
      </c>
      <c r="BE31" s="281">
        <v>266.03360957937548</v>
      </c>
      <c r="BF31" s="281">
        <v>316.69913782831281</v>
      </c>
      <c r="BG31" s="281">
        <v>2242.7780521046952</v>
      </c>
      <c r="BH31" s="281">
        <v>437.28606490843231</v>
      </c>
      <c r="BI31" s="281">
        <v>1013.4272812908748</v>
      </c>
      <c r="BJ31" s="281">
        <v>1092.4712527961237</v>
      </c>
      <c r="BK31" s="281">
        <v>2027.8101618498331</v>
      </c>
      <c r="BL31" s="281">
        <v>1458.9988216492347</v>
      </c>
      <c r="BM31" s="281">
        <v>2282.2830357472994</v>
      </c>
      <c r="BN31" s="281">
        <v>4602.3762444267632</v>
      </c>
      <c r="BO31" s="281">
        <v>5104.6857329845661</v>
      </c>
      <c r="BP31" s="281">
        <v>6371.2959835160873</v>
      </c>
      <c r="BQ31" s="281">
        <v>5641.2020815641736</v>
      </c>
      <c r="BR31" s="281">
        <v>6384.20814286737</v>
      </c>
      <c r="BS31" s="281">
        <v>7300.8465638095513</v>
      </c>
      <c r="BT31" s="281">
        <v>7099.1166767526302</v>
      </c>
      <c r="BU31" s="847">
        <v>7479.0388636604184</v>
      </c>
      <c r="BV31" s="847">
        <v>6203.8860129610403</v>
      </c>
    </row>
    <row r="32" spans="1:74" s="4" customFormat="1" ht="14.5" thickBot="1">
      <c r="A32" s="1007" t="s">
        <v>6</v>
      </c>
      <c r="B32" s="322">
        <v>80035.283206470005</v>
      </c>
      <c r="C32" s="322">
        <v>82777.280188079996</v>
      </c>
      <c r="D32" s="322">
        <v>88268.076189340005</v>
      </c>
      <c r="E32" s="322">
        <v>95063.202236480007</v>
      </c>
      <c r="F32" s="322">
        <v>102917.75782510998</v>
      </c>
      <c r="G32" s="322">
        <v>116798.56312518998</v>
      </c>
      <c r="H32" s="322">
        <v>127722.21619456999</v>
      </c>
      <c r="I32" s="322">
        <v>142692.55861902999</v>
      </c>
      <c r="J32" s="322">
        <v>144086.00696379002</v>
      </c>
      <c r="K32" s="322">
        <v>145446.93430048003</v>
      </c>
      <c r="L32" s="322">
        <v>155907.09486556999</v>
      </c>
      <c r="M32" s="322">
        <v>169648.56272563004</v>
      </c>
      <c r="N32" s="322">
        <v>173523.59582633237</v>
      </c>
      <c r="O32" s="322">
        <v>192036.94193851078</v>
      </c>
      <c r="P32" s="322">
        <v>199672.40063679058</v>
      </c>
      <c r="Q32" s="322">
        <v>214534.33530650844</v>
      </c>
      <c r="R32" s="322">
        <v>220424.80432086284</v>
      </c>
      <c r="S32" s="322">
        <v>232661.14777638754</v>
      </c>
      <c r="T32" s="322">
        <v>250630.62011908708</v>
      </c>
      <c r="U32" s="322">
        <v>259900.42411709705</v>
      </c>
      <c r="V32" s="322">
        <v>260362.89271286596</v>
      </c>
      <c r="W32" s="322">
        <v>292065.25311877852</v>
      </c>
      <c r="X32" s="322">
        <v>309461.84081008699</v>
      </c>
      <c r="Y32" s="322">
        <v>340768.02513681538</v>
      </c>
      <c r="Z32" s="322">
        <v>342771.62578509172</v>
      </c>
      <c r="AA32" s="322">
        <v>372839.48129188811</v>
      </c>
      <c r="AB32" s="322">
        <v>382745.19789750606</v>
      </c>
      <c r="AC32" s="322">
        <v>411064.00284923596</v>
      </c>
      <c r="AD32" s="322">
        <v>413048.84478806047</v>
      </c>
      <c r="AE32" s="322">
        <v>420037.12648549047</v>
      </c>
      <c r="AF32" s="322">
        <v>431140.7825434464</v>
      </c>
      <c r="AG32" s="322">
        <v>446666.2052584319</v>
      </c>
      <c r="AH32" s="322">
        <v>457225.02441073087</v>
      </c>
      <c r="AI32" s="322">
        <v>451502.12382088299</v>
      </c>
      <c r="AJ32" s="322">
        <v>472189.34009912959</v>
      </c>
      <c r="AK32" s="322">
        <v>476979.19301953173</v>
      </c>
      <c r="AL32" s="322">
        <v>452865.5676854768</v>
      </c>
      <c r="AM32" s="322">
        <v>421374.14386429993</v>
      </c>
      <c r="AN32" s="322">
        <v>407275.31973514182</v>
      </c>
      <c r="AO32" s="322">
        <v>376913.95339783002</v>
      </c>
      <c r="AP32" s="322">
        <v>362348.70627129998</v>
      </c>
      <c r="AQ32" s="322">
        <v>363952.24492329999</v>
      </c>
      <c r="AR32" s="322">
        <v>346827.57644361001</v>
      </c>
      <c r="AS32" s="322">
        <v>346147.42690674</v>
      </c>
      <c r="AT32" s="322">
        <v>340127.63279787998</v>
      </c>
      <c r="AU32" s="322">
        <v>343385.54341427906</v>
      </c>
      <c r="AV32" s="322">
        <v>343872.06541458995</v>
      </c>
      <c r="AW32" s="322">
        <v>340759.60075041</v>
      </c>
      <c r="AX32" s="322">
        <v>324073.14037848002</v>
      </c>
      <c r="AY32" s="322">
        <v>316840.1704789676</v>
      </c>
      <c r="AZ32" s="322">
        <v>313437.92139821005</v>
      </c>
      <c r="BA32" s="322">
        <v>297526.40361609997</v>
      </c>
      <c r="BB32" s="322">
        <v>333876.93368433998</v>
      </c>
      <c r="BC32" s="322">
        <v>329622.43340203958</v>
      </c>
      <c r="BD32" s="322">
        <v>329387.34653990716</v>
      </c>
      <c r="BE32" s="322">
        <v>327992.53883278026</v>
      </c>
      <c r="BF32" s="322">
        <v>332700.86733746727</v>
      </c>
      <c r="BG32" s="322">
        <v>326068.02122042561</v>
      </c>
      <c r="BH32" s="322">
        <v>344835.1238319914</v>
      </c>
      <c r="BI32" s="322">
        <v>374729.01009357395</v>
      </c>
      <c r="BJ32" s="322">
        <v>375736.59534028673</v>
      </c>
      <c r="BK32" s="322">
        <v>398322.92999952147</v>
      </c>
      <c r="BL32" s="322">
        <v>413858.97039627976</v>
      </c>
      <c r="BM32" s="322">
        <v>422057.51983535517</v>
      </c>
      <c r="BN32" s="322">
        <v>427794.27869797969</v>
      </c>
      <c r="BO32" s="322">
        <v>441962.4592574744</v>
      </c>
      <c r="BP32" s="322">
        <v>443391.9318546307</v>
      </c>
      <c r="BQ32" s="322">
        <v>464690.40901129623</v>
      </c>
      <c r="BR32" s="322">
        <v>472087.12184866861</v>
      </c>
      <c r="BS32" s="322">
        <v>507795.68289385771</v>
      </c>
      <c r="BT32" s="322">
        <v>508307.19373892376</v>
      </c>
      <c r="BU32" s="849">
        <v>555817.2541307772</v>
      </c>
      <c r="BV32" s="849">
        <v>547549.17906394589</v>
      </c>
    </row>
    <row r="33" spans="1:74" s="4" customFormat="1" ht="14">
      <c r="A33" s="969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80"/>
      <c r="BK33" s="280"/>
      <c r="BL33" s="280"/>
      <c r="BM33" s="280"/>
      <c r="BN33" s="280"/>
      <c r="BO33" s="280"/>
      <c r="BP33" s="280"/>
      <c r="BQ33" s="280"/>
      <c r="BR33" s="280"/>
      <c r="BS33" s="280"/>
      <c r="BT33" s="280"/>
      <c r="BU33" s="846"/>
      <c r="BV33" s="846"/>
    </row>
    <row r="34" spans="1:74" s="4" customFormat="1" ht="14">
      <c r="A34" s="1008" t="s">
        <v>489</v>
      </c>
      <c r="B34" s="346">
        <v>64042.288791899999</v>
      </c>
      <c r="C34" s="346">
        <v>66394.466731819994</v>
      </c>
      <c r="D34" s="346">
        <v>70610.025824330005</v>
      </c>
      <c r="E34" s="346">
        <v>77346.428681880003</v>
      </c>
      <c r="F34" s="346">
        <v>85123.342771809999</v>
      </c>
      <c r="G34" s="346">
        <v>96549.846785939997</v>
      </c>
      <c r="H34" s="346">
        <v>103407.44416567999</v>
      </c>
      <c r="I34" s="346">
        <v>115191.17793553999</v>
      </c>
      <c r="J34" s="346">
        <v>116719.34422163</v>
      </c>
      <c r="K34" s="346">
        <v>120575.69483089</v>
      </c>
      <c r="L34" s="346">
        <v>125108.37506029</v>
      </c>
      <c r="M34" s="346">
        <v>132410.30309984001</v>
      </c>
      <c r="N34" s="346">
        <v>134136.96050896918</v>
      </c>
      <c r="O34" s="346">
        <v>149336.03985767098</v>
      </c>
      <c r="P34" s="346">
        <v>157068.501309696</v>
      </c>
      <c r="Q34" s="346">
        <v>164908.78807144199</v>
      </c>
      <c r="R34" s="346">
        <v>166297.31287722799</v>
      </c>
      <c r="S34" s="346">
        <v>173896.10645570903</v>
      </c>
      <c r="T34" s="346">
        <v>181824.12589026301</v>
      </c>
      <c r="U34" s="346">
        <v>191884.26948495998</v>
      </c>
      <c r="V34" s="346">
        <v>193465.20757221201</v>
      </c>
      <c r="W34" s="346">
        <v>212708.86748751099</v>
      </c>
      <c r="X34" s="346">
        <v>222884.95150001999</v>
      </c>
      <c r="Y34" s="346">
        <v>248679.88411783401</v>
      </c>
      <c r="Z34" s="346">
        <v>251450.10458598001</v>
      </c>
      <c r="AA34" s="346">
        <v>271458.73944428901</v>
      </c>
      <c r="AB34" s="346">
        <v>277507.69298741099</v>
      </c>
      <c r="AC34" s="346">
        <v>301154.76166099199</v>
      </c>
      <c r="AD34" s="346">
        <v>305787.15422575199</v>
      </c>
      <c r="AE34" s="346">
        <v>313692.17021626001</v>
      </c>
      <c r="AF34" s="346">
        <v>320171.33928020898</v>
      </c>
      <c r="AG34" s="346">
        <v>330711.05927692499</v>
      </c>
      <c r="AH34" s="346">
        <v>331549.61772295396</v>
      </c>
      <c r="AI34" s="346">
        <v>333040.85964290035</v>
      </c>
      <c r="AJ34" s="346">
        <v>342242.25876744121</v>
      </c>
      <c r="AK34" s="346">
        <v>350234.14682414901</v>
      </c>
      <c r="AL34" s="346">
        <v>340013.43955664005</v>
      </c>
      <c r="AM34" s="346">
        <v>328005.74860219064</v>
      </c>
      <c r="AN34" s="346">
        <v>313879.9081271101</v>
      </c>
      <c r="AO34" s="346">
        <v>297604.91969740001</v>
      </c>
      <c r="AP34" s="346">
        <v>289560.15701972996</v>
      </c>
      <c r="AQ34" s="346">
        <v>288180.12031392998</v>
      </c>
      <c r="AR34" s="346">
        <v>278071.97379324702</v>
      </c>
      <c r="AS34" s="346">
        <v>274874.82474933099</v>
      </c>
      <c r="AT34" s="346">
        <v>266731.92148476001</v>
      </c>
      <c r="AU34" s="346">
        <v>267662.20444394101</v>
      </c>
      <c r="AV34" s="346">
        <v>262647.83415850997</v>
      </c>
      <c r="AW34" s="346">
        <v>260364.98977628001</v>
      </c>
      <c r="AX34" s="346">
        <v>245686.17008702003</v>
      </c>
      <c r="AY34" s="346">
        <v>236054.07517994594</v>
      </c>
      <c r="AZ34" s="346">
        <v>231184.30029153</v>
      </c>
      <c r="BA34" s="346">
        <v>221512.74561067001</v>
      </c>
      <c r="BB34" s="346">
        <v>245829.06724169001</v>
      </c>
      <c r="BC34" s="346">
        <v>242683.94249783442</v>
      </c>
      <c r="BD34" s="346">
        <v>247502.48571956501</v>
      </c>
      <c r="BE34" s="346">
        <v>252682.72318692654</v>
      </c>
      <c r="BF34" s="346">
        <v>257281.40205381508</v>
      </c>
      <c r="BG34" s="346">
        <v>250361.897403632</v>
      </c>
      <c r="BH34" s="346">
        <v>261998.58914869052</v>
      </c>
      <c r="BI34" s="346">
        <v>269812.94950198202</v>
      </c>
      <c r="BJ34" s="346">
        <v>267542.86447155441</v>
      </c>
      <c r="BK34" s="346">
        <v>277942.88017772505</v>
      </c>
      <c r="BL34" s="346">
        <v>290032.822158853</v>
      </c>
      <c r="BM34" s="346">
        <v>293646.40083984466</v>
      </c>
      <c r="BN34" s="346">
        <v>296299.00536106096</v>
      </c>
      <c r="BO34" s="346">
        <v>306417.89046284423</v>
      </c>
      <c r="BP34" s="346">
        <v>310378.66380202706</v>
      </c>
      <c r="BQ34" s="346">
        <v>320474.68597809493</v>
      </c>
      <c r="BR34" s="346">
        <v>325411.9259582418</v>
      </c>
      <c r="BS34" s="346">
        <v>336595.24348173838</v>
      </c>
      <c r="BT34" s="346">
        <v>341194.18219808489</v>
      </c>
      <c r="BU34" s="1004">
        <v>360202.3586110301</v>
      </c>
      <c r="BV34" s="1004">
        <v>353129.01854425436</v>
      </c>
    </row>
    <row r="35" spans="1:74" s="4" customFormat="1" ht="14">
      <c r="A35" s="1006" t="s">
        <v>490</v>
      </c>
      <c r="B35" s="281">
        <v>12271.30788314</v>
      </c>
      <c r="C35" s="281">
        <v>12189.99051507</v>
      </c>
      <c r="D35" s="281">
        <v>12552.953042040001</v>
      </c>
      <c r="E35" s="281">
        <v>11348.785335620001</v>
      </c>
      <c r="F35" s="281">
        <v>10499.13432003</v>
      </c>
      <c r="G35" s="281">
        <v>9701.8772766599996</v>
      </c>
      <c r="H35" s="281">
        <v>12899.118103159999</v>
      </c>
      <c r="I35" s="281">
        <v>15106.32280967</v>
      </c>
      <c r="J35" s="281">
        <v>14805.601959829999</v>
      </c>
      <c r="K35" s="281">
        <v>13197.916027929999</v>
      </c>
      <c r="L35" s="281">
        <v>14895.69512695</v>
      </c>
      <c r="M35" s="281">
        <v>17371.331171669997</v>
      </c>
      <c r="N35" s="281">
        <v>17584.963493283751</v>
      </c>
      <c r="O35" s="281">
        <v>19461.808735548901</v>
      </c>
      <c r="P35" s="281">
        <v>17970.997938186199</v>
      </c>
      <c r="Q35" s="281">
        <v>20452.881116898101</v>
      </c>
      <c r="R35" s="281">
        <v>22121.242361118599</v>
      </c>
      <c r="S35" s="281">
        <v>21832.131465918799</v>
      </c>
      <c r="T35" s="281">
        <v>26685.662572310397</v>
      </c>
      <c r="U35" s="281">
        <v>27966.799038308</v>
      </c>
      <c r="V35" s="281">
        <v>28419.955055826198</v>
      </c>
      <c r="W35" s="281">
        <v>31896.304997252799</v>
      </c>
      <c r="X35" s="281">
        <v>35898.401436830594</v>
      </c>
      <c r="Y35" s="281">
        <v>38163.387618267101</v>
      </c>
      <c r="Z35" s="281">
        <v>36338.457286736804</v>
      </c>
      <c r="AA35" s="281">
        <v>40025.039781632797</v>
      </c>
      <c r="AB35" s="281">
        <v>39805.022184186404</v>
      </c>
      <c r="AC35" s="281">
        <v>42106.181811129303</v>
      </c>
      <c r="AD35" s="281">
        <v>41791.920429256403</v>
      </c>
      <c r="AE35" s="281">
        <v>39674.303942957798</v>
      </c>
      <c r="AF35" s="281">
        <v>42043.5435580544</v>
      </c>
      <c r="AG35" s="281">
        <v>44680.509085805897</v>
      </c>
      <c r="AH35" s="281">
        <v>51781.239365188005</v>
      </c>
      <c r="AI35" s="281">
        <v>48134.252976413954</v>
      </c>
      <c r="AJ35" s="281">
        <v>54275.230094566818</v>
      </c>
      <c r="AK35" s="281">
        <v>49945.714557103202</v>
      </c>
      <c r="AL35" s="281">
        <v>41248.632337800824</v>
      </c>
      <c r="AM35" s="281">
        <v>33881.462582779423</v>
      </c>
      <c r="AN35" s="281">
        <v>32408.466214337946</v>
      </c>
      <c r="AO35" s="281">
        <v>26574.17997488</v>
      </c>
      <c r="AP35" s="281">
        <v>24021.83803033</v>
      </c>
      <c r="AQ35" s="281">
        <v>23937.433268428656</v>
      </c>
      <c r="AR35" s="281">
        <v>22349.677020052648</v>
      </c>
      <c r="AS35" s="281">
        <v>23687.512664529997</v>
      </c>
      <c r="AT35" s="281">
        <v>23310.524200439999</v>
      </c>
      <c r="AU35" s="281">
        <v>24728.694835907903</v>
      </c>
      <c r="AV35" s="281">
        <v>26521.938447380002</v>
      </c>
      <c r="AW35" s="281">
        <v>25269.287994390001</v>
      </c>
      <c r="AX35" s="281">
        <v>25053.881608029998</v>
      </c>
      <c r="AY35" s="281">
        <v>24706.304996439772</v>
      </c>
      <c r="AZ35" s="281">
        <v>25963.954637160001</v>
      </c>
      <c r="BA35" s="281">
        <v>21448.874207519988</v>
      </c>
      <c r="BB35" s="281">
        <v>30235.054075479999</v>
      </c>
      <c r="BC35" s="281">
        <v>27485.311499989428</v>
      </c>
      <c r="BD35" s="281">
        <v>24719.854360099693</v>
      </c>
      <c r="BE35" s="281">
        <v>20874.276360202286</v>
      </c>
      <c r="BF35" s="281">
        <v>20603.943078657296</v>
      </c>
      <c r="BG35" s="281">
        <v>21804.036620384566</v>
      </c>
      <c r="BH35" s="281">
        <v>21551.213818108205</v>
      </c>
      <c r="BI35" s="281">
        <v>22682.344477876868</v>
      </c>
      <c r="BJ35" s="281">
        <v>20566.304732332959</v>
      </c>
      <c r="BK35" s="281">
        <v>23522.334782886472</v>
      </c>
      <c r="BL35" s="281">
        <v>24922.19933199865</v>
      </c>
      <c r="BM35" s="281">
        <v>24684.05305489248</v>
      </c>
      <c r="BN35" s="281">
        <v>24862.332948665811</v>
      </c>
      <c r="BO35" s="281">
        <v>24526.637091296194</v>
      </c>
      <c r="BP35" s="281">
        <v>24470.956300771944</v>
      </c>
      <c r="BQ35" s="281">
        <v>25904.043727625427</v>
      </c>
      <c r="BR35" s="281">
        <v>27234.742769158584</v>
      </c>
      <c r="BS35" s="281">
        <v>31739.924768483179</v>
      </c>
      <c r="BT35" s="281">
        <v>32024.582325891541</v>
      </c>
      <c r="BU35" s="847">
        <v>38587.732553021982</v>
      </c>
      <c r="BV35" s="847">
        <v>37268.965802419996</v>
      </c>
    </row>
    <row r="36" spans="1:74" s="4" customFormat="1" ht="14">
      <c r="A36" s="1006" t="s">
        <v>964</v>
      </c>
      <c r="B36" s="281">
        <v>3721.6865314300003</v>
      </c>
      <c r="C36" s="281">
        <v>4192.8229411900002</v>
      </c>
      <c r="D36" s="281">
        <v>5105.0973229700003</v>
      </c>
      <c r="E36" s="281">
        <v>6367.9882189799991</v>
      </c>
      <c r="F36" s="281">
        <v>7295.2807332700004</v>
      </c>
      <c r="G36" s="281">
        <v>10546.839062589999</v>
      </c>
      <c r="H36" s="281">
        <v>11415.653925729999</v>
      </c>
      <c r="I36" s="281">
        <v>12395.057873819998</v>
      </c>
      <c r="J36" s="281">
        <v>12561.06078231</v>
      </c>
      <c r="K36" s="281">
        <v>11673.323441639999</v>
      </c>
      <c r="L36" s="281">
        <v>15903.024678289999</v>
      </c>
      <c r="M36" s="281">
        <v>19866.928454109999</v>
      </c>
      <c r="N36" s="281">
        <v>21801.671824069457</v>
      </c>
      <c r="O36" s="281">
        <v>23239.093345280748</v>
      </c>
      <c r="P36" s="281">
        <v>24632.901388924911</v>
      </c>
      <c r="Q36" s="281">
        <v>29172.666118159999</v>
      </c>
      <c r="R36" s="281">
        <v>32006.2490825352</v>
      </c>
      <c r="S36" s="281">
        <v>36932.909854769219</v>
      </c>
      <c r="T36" s="281">
        <v>42120.831656516304</v>
      </c>
      <c r="U36" s="281">
        <v>40049.355593838351</v>
      </c>
      <c r="V36" s="281">
        <v>38477.730084819668</v>
      </c>
      <c r="W36" s="281">
        <v>47460.080634005404</v>
      </c>
      <c r="X36" s="281">
        <v>50678.487873236518</v>
      </c>
      <c r="Y36" s="281">
        <v>53924.753400730093</v>
      </c>
      <c r="Z36" s="281">
        <v>54983.063912375001</v>
      </c>
      <c r="AA36" s="281">
        <v>61355.702065974998</v>
      </c>
      <c r="AB36" s="281">
        <v>65432.482725908645</v>
      </c>
      <c r="AC36" s="281">
        <v>67803.05937711458</v>
      </c>
      <c r="AD36" s="281">
        <v>65469.770133052079</v>
      </c>
      <c r="AE36" s="281">
        <v>66670.65232627264</v>
      </c>
      <c r="AF36" s="281">
        <v>68925.899705143063</v>
      </c>
      <c r="AG36" s="281">
        <v>71274.636895630974</v>
      </c>
      <c r="AH36" s="281">
        <v>73894.167322478927</v>
      </c>
      <c r="AI36" s="281">
        <v>70327.011201568763</v>
      </c>
      <c r="AJ36" s="281">
        <v>75671.851237121562</v>
      </c>
      <c r="AK36" s="281">
        <v>76799.331638279546</v>
      </c>
      <c r="AL36" s="281">
        <v>71603.495791035937</v>
      </c>
      <c r="AM36" s="281">
        <v>59486.932679329941</v>
      </c>
      <c r="AN36" s="281">
        <v>60986.945393693786</v>
      </c>
      <c r="AO36" s="281">
        <v>52734.853725549998</v>
      </c>
      <c r="AP36" s="281">
        <v>48766.711221260004</v>
      </c>
      <c r="AQ36" s="281">
        <v>51834.691340956801</v>
      </c>
      <c r="AR36" s="281">
        <v>46405.925630330021</v>
      </c>
      <c r="AS36" s="281">
        <v>47585.089492903491</v>
      </c>
      <c r="AT36" s="281">
        <v>50085.187112699998</v>
      </c>
      <c r="AU36" s="281">
        <v>50994.644134430077</v>
      </c>
      <c r="AV36" s="281">
        <v>54702.292808699996</v>
      </c>
      <c r="AW36" s="281">
        <v>55125.322979740005</v>
      </c>
      <c r="AX36" s="281">
        <v>53333.088683430004</v>
      </c>
      <c r="AY36" s="281">
        <v>56079.790302581801</v>
      </c>
      <c r="AZ36" s="281">
        <v>56289.666469519994</v>
      </c>
      <c r="BA36" s="281">
        <v>54564.78379791</v>
      </c>
      <c r="BB36" s="281">
        <v>57812.812367170001</v>
      </c>
      <c r="BC36" s="281">
        <v>59453.179404215713</v>
      </c>
      <c r="BD36" s="281">
        <v>57165.006460242483</v>
      </c>
      <c r="BE36" s="281">
        <v>54435.53928565143</v>
      </c>
      <c r="BF36" s="281">
        <v>54815.522204994879</v>
      </c>
      <c r="BG36" s="281">
        <v>53902.087196409047</v>
      </c>
      <c r="BH36" s="281">
        <v>61285.320865192669</v>
      </c>
      <c r="BI36" s="281">
        <v>82233.716113715054</v>
      </c>
      <c r="BJ36" s="281">
        <v>87627.42613639943</v>
      </c>
      <c r="BK36" s="281">
        <v>96857.71503890997</v>
      </c>
      <c r="BL36" s="281">
        <v>98903.948905334357</v>
      </c>
      <c r="BM36" s="281">
        <v>103727.06594061805</v>
      </c>
      <c r="BN36" s="281">
        <v>106632.94038825287</v>
      </c>
      <c r="BO36" s="281">
        <v>111017.93170333398</v>
      </c>
      <c r="BP36" s="281">
        <v>108542.31175183169</v>
      </c>
      <c r="BQ36" s="281">
        <v>118311.67930557585</v>
      </c>
      <c r="BR36" s="281">
        <v>119440.45312126822</v>
      </c>
      <c r="BS36" s="281">
        <v>139460.5146436372</v>
      </c>
      <c r="BT36" s="281">
        <v>135088.42921494736</v>
      </c>
      <c r="BU36" s="847">
        <v>157027.16296672521</v>
      </c>
      <c r="BV36" s="847">
        <v>157151.1947172716</v>
      </c>
    </row>
    <row r="37" spans="1:74" s="4" customFormat="1" ht="14.5" thickBot="1">
      <c r="A37" s="1007" t="s">
        <v>6</v>
      </c>
      <c r="B37" s="322">
        <v>80035.283206469991</v>
      </c>
      <c r="C37" s="322">
        <v>82777.280188080011</v>
      </c>
      <c r="D37" s="322">
        <v>88268.07618933999</v>
      </c>
      <c r="E37" s="322">
        <v>95063.202236480007</v>
      </c>
      <c r="F37" s="322">
        <v>102917.75782511001</v>
      </c>
      <c r="G37" s="322">
        <v>116798.56312518999</v>
      </c>
      <c r="H37" s="322">
        <v>127722.21619456999</v>
      </c>
      <c r="I37" s="322">
        <v>142692.55861902999</v>
      </c>
      <c r="J37" s="322">
        <v>144086.00696376999</v>
      </c>
      <c r="K37" s="322">
        <v>145446.93430045998</v>
      </c>
      <c r="L37" s="322">
        <v>155907.09486553</v>
      </c>
      <c r="M37" s="322">
        <v>169648.56272562</v>
      </c>
      <c r="N37" s="322">
        <v>173523.59582632239</v>
      </c>
      <c r="O37" s="322">
        <v>192036.94193850065</v>
      </c>
      <c r="P37" s="322">
        <v>199672.40063680711</v>
      </c>
      <c r="Q37" s="322">
        <v>214534.33530650008</v>
      </c>
      <c r="R37" s="322">
        <v>220424.80432088178</v>
      </c>
      <c r="S37" s="322">
        <v>232661.14777639703</v>
      </c>
      <c r="T37" s="322">
        <v>250630.6201190897</v>
      </c>
      <c r="U37" s="322">
        <v>259900.42411710633</v>
      </c>
      <c r="V37" s="322">
        <v>260362.89271285787</v>
      </c>
      <c r="W37" s="322">
        <v>292065.25311876921</v>
      </c>
      <c r="X37" s="322">
        <v>309461.8408100871</v>
      </c>
      <c r="Y37" s="322">
        <v>340768.02513683122</v>
      </c>
      <c r="Z37" s="322">
        <v>342771.62578509183</v>
      </c>
      <c r="AA37" s="322">
        <v>372839.48129189678</v>
      </c>
      <c r="AB37" s="322">
        <v>382745.19789750606</v>
      </c>
      <c r="AC37" s="322">
        <v>411064.00284923596</v>
      </c>
      <c r="AD37" s="322">
        <v>413048.84478806047</v>
      </c>
      <c r="AE37" s="322">
        <v>420037.12648549047</v>
      </c>
      <c r="AF37" s="322">
        <v>431140.7825434464</v>
      </c>
      <c r="AG37" s="322">
        <v>446666.2052584319</v>
      </c>
      <c r="AH37" s="322">
        <v>457225.02441073087</v>
      </c>
      <c r="AI37" s="322">
        <v>451502.12382088299</v>
      </c>
      <c r="AJ37" s="322">
        <v>472189.34009912959</v>
      </c>
      <c r="AK37" s="322">
        <v>476979.19301953173</v>
      </c>
      <c r="AL37" s="322">
        <v>452865.5676854768</v>
      </c>
      <c r="AM37" s="322">
        <v>421374.14386429993</v>
      </c>
      <c r="AN37" s="322">
        <v>407275.31973514182</v>
      </c>
      <c r="AO37" s="322">
        <v>376913.95339783002</v>
      </c>
      <c r="AP37" s="322">
        <v>362348.70627129998</v>
      </c>
      <c r="AQ37" s="322">
        <v>363952.24492329999</v>
      </c>
      <c r="AR37" s="322">
        <v>346827.57644361001</v>
      </c>
      <c r="AS37" s="322">
        <v>346147.42690674</v>
      </c>
      <c r="AT37" s="322">
        <v>340127.63279787998</v>
      </c>
      <c r="AU37" s="322">
        <v>343385.54341427906</v>
      </c>
      <c r="AV37" s="322">
        <v>343872.06541458995</v>
      </c>
      <c r="AW37" s="322">
        <v>340759.60075041</v>
      </c>
      <c r="AX37" s="322">
        <v>324073.14037848002</v>
      </c>
      <c r="AY37" s="322">
        <v>316840.1704789676</v>
      </c>
      <c r="AZ37" s="322">
        <v>313437.92139821005</v>
      </c>
      <c r="BA37" s="322">
        <v>297526.40361609997</v>
      </c>
      <c r="BB37" s="322">
        <v>333876.93368433998</v>
      </c>
      <c r="BC37" s="322">
        <v>329622.43340203958</v>
      </c>
      <c r="BD37" s="322">
        <v>329387.34653990716</v>
      </c>
      <c r="BE37" s="322">
        <v>327992.53883278026</v>
      </c>
      <c r="BF37" s="322">
        <v>332700.86733746727</v>
      </c>
      <c r="BG37" s="322">
        <v>326068.02122042561</v>
      </c>
      <c r="BH37" s="322">
        <v>344835.1238319914</v>
      </c>
      <c r="BI37" s="322">
        <v>374729.01009357395</v>
      </c>
      <c r="BJ37" s="322">
        <v>375736.59534028673</v>
      </c>
      <c r="BK37" s="322">
        <v>398322.92999952147</v>
      </c>
      <c r="BL37" s="322">
        <v>413858.97039618605</v>
      </c>
      <c r="BM37" s="322">
        <v>422057.51983535517</v>
      </c>
      <c r="BN37" s="322">
        <v>427794.27869797969</v>
      </c>
      <c r="BO37" s="322">
        <v>441962.4592574744</v>
      </c>
      <c r="BP37" s="322">
        <v>443391.9318546307</v>
      </c>
      <c r="BQ37" s="322">
        <v>464690.40901129623</v>
      </c>
      <c r="BR37" s="322">
        <v>472087.12184866861</v>
      </c>
      <c r="BS37" s="322">
        <v>507795.68289385876</v>
      </c>
      <c r="BT37" s="322">
        <v>508307.19373892376</v>
      </c>
      <c r="BU37" s="849">
        <v>555817.2541307772</v>
      </c>
      <c r="BV37" s="849">
        <v>547549.17906394589</v>
      </c>
    </row>
    <row r="38" spans="1:74" s="12" customFormat="1" ht="14"/>
    <row r="39" spans="1:74" s="12" customFormat="1" ht="14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</row>
    <row r="40" spans="1:74" s="12" customFormat="1" ht="14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</row>
    <row r="41" spans="1:74" s="12" customFormat="1" ht="14"/>
    <row r="42" spans="1:74" s="12" customFormat="1" ht="14"/>
  </sheetData>
  <sheetProtection sheet="1" objects="1" scenarios="1"/>
  <phoneticPr fontId="16" type="noConversion"/>
  <hyperlinks>
    <hyperlink ref="A4" location="'Índice'!D21" display="Índice!A1" xr:uid="{6FA6DDDC-A002-46CE-9EF3-B5E009F2867B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6F2C-5AEC-4939-87D7-581135A339FA}">
  <sheetPr codeName="Plan13">
    <tabColor theme="0"/>
  </sheetPr>
  <dimension ref="A1:AT29"/>
  <sheetViews>
    <sheetView showGridLines="0" showRowColHeaders="0" zoomScaleNormal="10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5" customFormat="1" ht="33" customHeight="1">
      <c r="A2" s="154" t="s">
        <v>1237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6" s="5" customFormat="1" ht="16.399999999999999" customHeight="1">
      <c r="A3" s="155" t="s">
        <v>261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</row>
    <row r="4" spans="1:46" s="6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4" customFormat="1" ht="14">
      <c r="A6" s="1012" t="s">
        <v>1219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1009"/>
      <c r="AT6" s="1009"/>
    </row>
    <row r="7" spans="1:46" s="4" customFormat="1" ht="14">
      <c r="A7" s="1013" t="s">
        <v>300</v>
      </c>
      <c r="B7" s="341">
        <v>3.3525223298424964</v>
      </c>
      <c r="C7" s="341">
        <v>3.1961368948469882</v>
      </c>
      <c r="D7" s="341">
        <v>3.2252348950572838</v>
      </c>
      <c r="E7" s="341">
        <v>2.9952342334059461</v>
      </c>
      <c r="F7" s="341">
        <v>3.1160838341789843</v>
      </c>
      <c r="G7" s="341">
        <v>3.6389680828937641</v>
      </c>
      <c r="H7" s="341">
        <v>3.6183592354177367</v>
      </c>
      <c r="I7" s="341">
        <v>3.4911017581266477</v>
      </c>
      <c r="J7" s="341">
        <v>3.631578848268485</v>
      </c>
      <c r="K7" s="341">
        <v>3.5995025456879763</v>
      </c>
      <c r="L7" s="341">
        <v>3.7746224893729625</v>
      </c>
      <c r="M7" s="341">
        <v>3.7882886994417735</v>
      </c>
      <c r="N7" s="341">
        <v>3.9051973247464735</v>
      </c>
      <c r="O7" s="341">
        <v>3.9294246915385926</v>
      </c>
      <c r="P7" s="341">
        <v>4.034072244532128</v>
      </c>
      <c r="Q7" s="341">
        <v>4.0030183855717052</v>
      </c>
      <c r="R7" s="341">
        <v>3.8398116020872313</v>
      </c>
      <c r="S7" s="341">
        <v>3.7470893543446215</v>
      </c>
      <c r="T7" s="341">
        <v>3.7634742452048084</v>
      </c>
      <c r="U7" s="341">
        <v>3.4056838749814666</v>
      </c>
      <c r="V7" s="341">
        <v>2.3578912618010985</v>
      </c>
      <c r="W7" s="341">
        <v>1.9523411045168657</v>
      </c>
      <c r="X7" s="341">
        <v>1.9450166572407241</v>
      </c>
      <c r="Y7" s="341">
        <v>1.9493940033340491</v>
      </c>
      <c r="Z7" s="341">
        <v>2.0157380376782315</v>
      </c>
      <c r="AA7" s="341">
        <v>2.0231895002144045</v>
      </c>
      <c r="AB7" s="341">
        <v>2.0666721322673371</v>
      </c>
      <c r="AC7" s="341">
        <v>1.7806555715161674</v>
      </c>
      <c r="AD7" s="341">
        <v>1.9167786254660715</v>
      </c>
      <c r="AE7" s="341">
        <v>1.5895099690915386</v>
      </c>
      <c r="AF7" s="341">
        <v>1.6434364451807792</v>
      </c>
      <c r="AG7" s="341">
        <v>1.5164532094716561</v>
      </c>
      <c r="AH7" s="341">
        <v>1.3043572873208893</v>
      </c>
      <c r="AI7" s="341">
        <v>1.316828213018806</v>
      </c>
      <c r="AJ7" s="341">
        <v>1.2985693360223158</v>
      </c>
      <c r="AK7" s="341">
        <v>1.1433493338715284</v>
      </c>
      <c r="AL7" s="341">
        <v>1.1073819372726803</v>
      </c>
      <c r="AM7" s="341">
        <v>0.97495322459151701</v>
      </c>
      <c r="AN7" s="341">
        <v>1.0056432943767342</v>
      </c>
      <c r="AO7" s="341">
        <v>0.87642566326782789</v>
      </c>
      <c r="AP7" s="341">
        <v>0.89681659782320167</v>
      </c>
      <c r="AQ7" s="341">
        <v>0.89737912563184663</v>
      </c>
      <c r="AR7" s="341">
        <v>0.87778923877624238</v>
      </c>
      <c r="AS7" s="868">
        <v>1.1084831273696738</v>
      </c>
      <c r="AT7" s="868">
        <v>1.4021457892771336</v>
      </c>
    </row>
    <row r="8" spans="1:46" s="4" customFormat="1" ht="14">
      <c r="A8" s="1013" t="s">
        <v>301</v>
      </c>
      <c r="B8" s="281">
        <v>20485.178258630054</v>
      </c>
      <c r="C8" s="281">
        <v>20114.030098970594</v>
      </c>
      <c r="D8" s="281">
        <v>20756.880803928729</v>
      </c>
      <c r="E8" s="281">
        <v>20038.724181527316</v>
      </c>
      <c r="F8" s="281">
        <v>21321.617478350279</v>
      </c>
      <c r="G8" s="281">
        <v>25100.78074815726</v>
      </c>
      <c r="H8" s="281">
        <v>25779.757729667319</v>
      </c>
      <c r="I8" s="281">
        <v>25120.839319991941</v>
      </c>
      <c r="J8" s="281">
        <v>25561.879011300975</v>
      </c>
      <c r="K8" s="281">
        <v>24902.493329773934</v>
      </c>
      <c r="L8" s="281">
        <v>25389.541040259926</v>
      </c>
      <c r="M8" s="281">
        <v>24759.930358975664</v>
      </c>
      <c r="N8" s="281">
        <v>25135.68727411166</v>
      </c>
      <c r="O8" s="281">
        <v>25467.331189115546</v>
      </c>
      <c r="P8" s="281">
        <v>25615.735934137749</v>
      </c>
      <c r="Q8" s="281">
        <v>25032.028642000001</v>
      </c>
      <c r="R8" s="281">
        <v>24017.003907999999</v>
      </c>
      <c r="S8" s="281">
        <v>23894.327896980009</v>
      </c>
      <c r="T8" s="281">
        <v>23916.952818400005</v>
      </c>
      <c r="U8" s="281">
        <v>21860.093411059988</v>
      </c>
      <c r="V8" s="281">
        <v>14828.412141459996</v>
      </c>
      <c r="W8" s="281">
        <v>12227.945731279999</v>
      </c>
      <c r="X8" s="281">
        <v>12177.559119800009</v>
      </c>
      <c r="Y8" s="281">
        <v>12112.453513180002</v>
      </c>
      <c r="Z8" s="281">
        <v>13346.327214539999</v>
      </c>
      <c r="AA8" s="281">
        <v>13296.646997720001</v>
      </c>
      <c r="AB8" s="281">
        <v>13806.104463269998</v>
      </c>
      <c r="AC8" s="281">
        <v>12140.09038035</v>
      </c>
      <c r="AD8" s="281">
        <v>13359.792927560002</v>
      </c>
      <c r="AE8" s="281">
        <v>11219.449667349998</v>
      </c>
      <c r="AF8" s="281">
        <v>12248.103579979999</v>
      </c>
      <c r="AG8" s="281">
        <v>11901.057585919998</v>
      </c>
      <c r="AH8" s="281">
        <v>10277.9210128</v>
      </c>
      <c r="AI8" s="281">
        <v>10711.978157959998</v>
      </c>
      <c r="AJ8" s="281">
        <v>11187.23591123</v>
      </c>
      <c r="AK8" s="281">
        <v>10190.481939070001</v>
      </c>
      <c r="AL8" s="281">
        <v>10134.43197302</v>
      </c>
      <c r="AM8" s="281">
        <v>8984.7618491600006</v>
      </c>
      <c r="AN8" s="281">
        <v>9508.4401474799997</v>
      </c>
      <c r="AO8" s="281">
        <v>8548.2120800299999</v>
      </c>
      <c r="AP8" s="281">
        <v>8989.4659632000003</v>
      </c>
      <c r="AQ8" s="281">
        <v>9192.8951465900009</v>
      </c>
      <c r="AR8" s="281">
        <v>9216.8374487500005</v>
      </c>
      <c r="AS8" s="847">
        <v>12198.538470550004</v>
      </c>
      <c r="AT8" s="847">
        <v>15473.160654500003</v>
      </c>
    </row>
    <row r="9" spans="1:46" s="4" customFormat="1" ht="14">
      <c r="A9" s="1013" t="s">
        <v>302</v>
      </c>
      <c r="B9" s="341">
        <v>11.846053384937914</v>
      </c>
      <c r="C9" s="341">
        <v>11.150362129612603</v>
      </c>
      <c r="D9" s="341">
        <v>12.007079234844124</v>
      </c>
      <c r="E9" s="341">
        <v>11.921794131979494</v>
      </c>
      <c r="F9" s="341">
        <v>13.032578073305153</v>
      </c>
      <c r="G9" s="341">
        <v>12.68953644690138</v>
      </c>
      <c r="H9" s="341">
        <v>13.452320909043447</v>
      </c>
      <c r="I9" s="341">
        <v>13.587865144631287</v>
      </c>
      <c r="J9" s="341">
        <v>13.367723022320755</v>
      </c>
      <c r="K9" s="341">
        <v>12.881618403301506</v>
      </c>
      <c r="L9" s="341">
        <v>13.179373643806013</v>
      </c>
      <c r="M9" s="341">
        <v>12.904009634184774</v>
      </c>
      <c r="N9" s="341">
        <v>12.762848854059639</v>
      </c>
      <c r="O9" s="341">
        <v>12.52015517266587</v>
      </c>
      <c r="P9" s="341">
        <v>12.33565162925319</v>
      </c>
      <c r="Q9" s="341">
        <v>11.994983063338768</v>
      </c>
      <c r="R9" s="341">
        <v>11.733653561860946</v>
      </c>
      <c r="S9" s="341">
        <v>11.862258378987194</v>
      </c>
      <c r="T9" s="341">
        <v>11.743346541434462</v>
      </c>
      <c r="U9" s="341">
        <v>11.441936118422488</v>
      </c>
      <c r="V9" s="341">
        <v>11.37658294774795</v>
      </c>
      <c r="W9" s="341">
        <v>10.899419872695692</v>
      </c>
      <c r="X9" s="341">
        <v>10.980790235598713</v>
      </c>
      <c r="Y9" s="341">
        <v>10.285869257304284</v>
      </c>
      <c r="Z9" s="341">
        <v>11.505249447574851</v>
      </c>
      <c r="AA9" s="341">
        <v>11.306495527188828</v>
      </c>
      <c r="AB9" s="341">
        <v>11.024399515790442</v>
      </c>
      <c r="AC9" s="341">
        <v>10.180532680524585</v>
      </c>
      <c r="AD9" s="341">
        <v>9.8429909047566309</v>
      </c>
      <c r="AE9" s="341">
        <v>8.7635051232995735</v>
      </c>
      <c r="AF9" s="341">
        <v>7.9609271617681037</v>
      </c>
      <c r="AG9" s="341">
        <v>7.8833962611927539</v>
      </c>
      <c r="AH9" s="341">
        <v>7.4147257656598704</v>
      </c>
      <c r="AI9" s="341">
        <v>7.8081879071826528</v>
      </c>
      <c r="AJ9" s="341">
        <v>7.5092207056335587</v>
      </c>
      <c r="AK9" s="341">
        <v>7.0244661373139241</v>
      </c>
      <c r="AL9" s="341">
        <v>6.9470484368052716</v>
      </c>
      <c r="AM9" s="341">
        <v>6.8666225505161025</v>
      </c>
      <c r="AN9" s="341">
        <v>6.6537665286529215</v>
      </c>
      <c r="AO9" s="341">
        <v>6.7042935686716989</v>
      </c>
      <c r="AP9" s="341">
        <v>6.8074810419068594</v>
      </c>
      <c r="AQ9" s="341">
        <v>6.7703448593041244</v>
      </c>
      <c r="AR9" s="341">
        <v>6.9347367300064047</v>
      </c>
      <c r="AS9" s="868">
        <v>7.1642019962655565</v>
      </c>
      <c r="AT9" s="868">
        <v>6.9678170947503393</v>
      </c>
    </row>
    <row r="10" spans="1:46" s="4" customFormat="1" ht="14">
      <c r="A10" s="1013" t="s">
        <v>303</v>
      </c>
      <c r="B10" s="281">
        <v>72383.862470232023</v>
      </c>
      <c r="C10" s="281">
        <v>70171.812681442374</v>
      </c>
      <c r="D10" s="281">
        <v>77274.840621045892</v>
      </c>
      <c r="E10" s="281">
        <v>79759.219394348445</v>
      </c>
      <c r="F10" s="281">
        <v>89174.636891295813</v>
      </c>
      <c r="G10" s="281">
        <v>87529.559175504546</v>
      </c>
      <c r="H10" s="281">
        <v>95843.876014936526</v>
      </c>
      <c r="I10" s="281">
        <v>97773.883618667867</v>
      </c>
      <c r="J10" s="281">
        <v>94092.441009801609</v>
      </c>
      <c r="K10" s="281">
        <v>89119.096956659356</v>
      </c>
      <c r="L10" s="281">
        <v>88649.460696113034</v>
      </c>
      <c r="M10" s="281">
        <v>84339.501353486223</v>
      </c>
      <c r="N10" s="281">
        <v>82147.699807518453</v>
      </c>
      <c r="O10" s="281">
        <v>81145.450886997423</v>
      </c>
      <c r="P10" s="281">
        <v>78329.483349923001</v>
      </c>
      <c r="Q10" s="281">
        <v>75008.089066999994</v>
      </c>
      <c r="R10" s="281">
        <v>73390.893265999999</v>
      </c>
      <c r="S10" s="281">
        <v>75642.896259620495</v>
      </c>
      <c r="T10" s="281">
        <v>74629.198145694827</v>
      </c>
      <c r="U10" s="281">
        <v>73442.457237302413</v>
      </c>
      <c r="V10" s="281">
        <v>71545.564226677627</v>
      </c>
      <c r="W10" s="281">
        <v>68265.486188561845</v>
      </c>
      <c r="X10" s="281">
        <v>68749.654034236009</v>
      </c>
      <c r="Y10" s="281">
        <v>63910.688659482927</v>
      </c>
      <c r="Z10" s="281">
        <v>76176.973863679625</v>
      </c>
      <c r="AA10" s="281">
        <v>74307.661141182311</v>
      </c>
      <c r="AB10" s="281">
        <v>73646.907500922112</v>
      </c>
      <c r="AC10" s="281">
        <v>69408.474518427203</v>
      </c>
      <c r="AD10" s="281">
        <v>68604.855317306297</v>
      </c>
      <c r="AE10" s="281">
        <v>61856.614020871952</v>
      </c>
      <c r="AF10" s="281">
        <v>59330.71568172882</v>
      </c>
      <c r="AG10" s="281">
        <v>61868.544503110155</v>
      </c>
      <c r="AH10" s="281">
        <v>58425.683278508775</v>
      </c>
      <c r="AI10" s="281">
        <v>63517.122042245814</v>
      </c>
      <c r="AJ10" s="281">
        <v>64692.289593670161</v>
      </c>
      <c r="AK10" s="281">
        <v>62607.895227889901</v>
      </c>
      <c r="AL10" s="281">
        <v>63577.332649540651</v>
      </c>
      <c r="AM10" s="281">
        <v>63279.926429606501</v>
      </c>
      <c r="AN10" s="281">
        <v>62911.910363020834</v>
      </c>
      <c r="AO10" s="281">
        <v>65390.284280474683</v>
      </c>
      <c r="AP10" s="281">
        <v>68236.492578179386</v>
      </c>
      <c r="AQ10" s="281">
        <v>69356.494507285068</v>
      </c>
      <c r="AR10" s="281">
        <v>72815.134165296025</v>
      </c>
      <c r="AS10" s="847">
        <v>78839.985476018381</v>
      </c>
      <c r="AT10" s="847">
        <v>76892.256242360003</v>
      </c>
    </row>
    <row r="11" spans="1:46" s="4" customFormat="1" ht="14">
      <c r="A11" s="1013" t="s">
        <v>304</v>
      </c>
      <c r="B11" s="341">
        <v>9.437863656631631</v>
      </c>
      <c r="C11" s="341">
        <v>9.5634875856024291</v>
      </c>
      <c r="D11" s="341">
        <v>9.7469852458224793</v>
      </c>
      <c r="E11" s="341">
        <v>10.010046641847937</v>
      </c>
      <c r="F11" s="341">
        <v>10.209235034603211</v>
      </c>
      <c r="G11" s="341">
        <v>10.021054724453419</v>
      </c>
      <c r="H11" s="341">
        <v>10.080743446505062</v>
      </c>
      <c r="I11" s="341">
        <v>10.377410127991132</v>
      </c>
      <c r="J11" s="341">
        <v>10.093312038498443</v>
      </c>
      <c r="K11" s="341">
        <v>10.028660410534567</v>
      </c>
      <c r="L11" s="341">
        <v>10.05920030594068</v>
      </c>
      <c r="M11" s="341">
        <v>9.3987896691557502</v>
      </c>
      <c r="N11" s="341">
        <v>9.0112947405267825</v>
      </c>
      <c r="O11" s="341">
        <v>9.1438468149507486</v>
      </c>
      <c r="P11" s="341">
        <v>9.2092798593297669</v>
      </c>
      <c r="Q11" s="341">
        <v>9.7615477621977007</v>
      </c>
      <c r="R11" s="341">
        <v>9.9311671513198707</v>
      </c>
      <c r="S11" s="341">
        <v>9.6793885168537308</v>
      </c>
      <c r="T11" s="341">
        <v>9.3805019686506181</v>
      </c>
      <c r="U11" s="341">
        <v>9.0639039225630871</v>
      </c>
      <c r="V11" s="341">
        <v>8.9372001539053407</v>
      </c>
      <c r="W11" s="341">
        <v>8.2967831420798355</v>
      </c>
      <c r="X11" s="341">
        <v>7.8363865194466573</v>
      </c>
      <c r="Y11" s="341">
        <v>6.9806375311919657</v>
      </c>
      <c r="Z11" s="341">
        <v>8.3627385773771206</v>
      </c>
      <c r="AA11" s="341">
        <v>7.7648746393317287</v>
      </c>
      <c r="AB11" s="341">
        <v>7.3116218335077265</v>
      </c>
      <c r="AC11" s="341">
        <v>6.7492217724874584</v>
      </c>
      <c r="AD11" s="341">
        <v>6.8951707243244478</v>
      </c>
      <c r="AE11" s="341">
        <v>6.8534640847098096</v>
      </c>
      <c r="AF11" s="341">
        <v>6.65318556148243</v>
      </c>
      <c r="AG11" s="341">
        <v>6.5387982573479695</v>
      </c>
      <c r="AH11" s="341">
        <v>6.483223567943706</v>
      </c>
      <c r="AI11" s="341">
        <v>6.5171783936597087</v>
      </c>
      <c r="AJ11" s="341">
        <v>6.3002872339953404</v>
      </c>
      <c r="AK11" s="341">
        <v>6.0433166261001325</v>
      </c>
      <c r="AL11" s="341">
        <v>5.7091723874867402</v>
      </c>
      <c r="AM11" s="341">
        <v>6.104970774801795</v>
      </c>
      <c r="AN11" s="341">
        <v>5.9273557078211958</v>
      </c>
      <c r="AO11" s="341">
        <v>5.9058915480892242</v>
      </c>
      <c r="AP11" s="341">
        <v>5.5422075352805775</v>
      </c>
      <c r="AQ11" s="341">
        <v>5.8397194208895593</v>
      </c>
      <c r="AR11" s="341">
        <v>5.5089273810574797</v>
      </c>
      <c r="AS11" s="868">
        <v>5.7279193146505074</v>
      </c>
      <c r="AT11" s="868">
        <v>5.351149230569006</v>
      </c>
    </row>
    <row r="12" spans="1:46" s="4" customFormat="1" ht="14">
      <c r="A12" s="1013" t="s">
        <v>303</v>
      </c>
      <c r="B12" s="281">
        <v>57668.913243548202</v>
      </c>
      <c r="C12" s="281">
        <v>60185.243460026424</v>
      </c>
      <c r="D12" s="281">
        <v>62729.387944810696</v>
      </c>
      <c r="E12" s="281">
        <v>66969.241157517405</v>
      </c>
      <c r="F12" s="281">
        <v>69856.080817458103</v>
      </c>
      <c r="G12" s="281">
        <v>69122.97436359078</v>
      </c>
      <c r="H12" s="281">
        <v>71822.366679915678</v>
      </c>
      <c r="I12" s="281">
        <v>74672.487496557558</v>
      </c>
      <c r="J12" s="281">
        <v>71044.587473137086</v>
      </c>
      <c r="K12" s="281">
        <v>69381.434187087696</v>
      </c>
      <c r="L12" s="281">
        <v>67661.99261487012</v>
      </c>
      <c r="M12" s="281">
        <v>61429.683989303128</v>
      </c>
      <c r="N12" s="281">
        <v>58000.93252584443</v>
      </c>
      <c r="O12" s="281">
        <v>59262.969380820097</v>
      </c>
      <c r="P12" s="281">
        <v>58477.505290073095</v>
      </c>
      <c r="Q12" s="281">
        <v>61041.773890999997</v>
      </c>
      <c r="R12" s="281">
        <v>62116.818480000002</v>
      </c>
      <c r="S12" s="281">
        <v>61723.23667590203</v>
      </c>
      <c r="T12" s="281">
        <v>59613.274431991209</v>
      </c>
      <c r="U12" s="281">
        <v>58178.560808783332</v>
      </c>
      <c r="V12" s="281">
        <v>56204.664489743242</v>
      </c>
      <c r="W12" s="281">
        <v>51964.594594066519</v>
      </c>
      <c r="X12" s="281">
        <v>49062.849806923216</v>
      </c>
      <c r="Y12" s="281">
        <v>43373.811268687539</v>
      </c>
      <c r="Z12" s="281">
        <v>55370.21347867632</v>
      </c>
      <c r="AA12" s="281">
        <v>51031.698735981467</v>
      </c>
      <c r="AB12" s="281">
        <v>48844.232838513701</v>
      </c>
      <c r="AC12" s="281">
        <v>46014.604747653655</v>
      </c>
      <c r="AD12" s="281">
        <v>48058.785638195288</v>
      </c>
      <c r="AE12" s="281">
        <v>48374.717265434454</v>
      </c>
      <c r="AF12" s="281">
        <v>49584.458305535729</v>
      </c>
      <c r="AG12" s="281">
        <v>51316.198955142252</v>
      </c>
      <c r="AH12" s="281">
        <v>51085.741910878707</v>
      </c>
      <c r="AI12" s="281">
        <v>53015.170782504058</v>
      </c>
      <c r="AJ12" s="281">
        <v>54277.270870352171</v>
      </c>
      <c r="AK12" s="281">
        <v>53863.073258478602</v>
      </c>
      <c r="AL12" s="281">
        <v>52248.657157734888</v>
      </c>
      <c r="AM12" s="281">
        <v>56260.861674320367</v>
      </c>
      <c r="AN12" s="281">
        <v>56043.636243377798</v>
      </c>
      <c r="AO12" s="281">
        <v>57603.075298464493</v>
      </c>
      <c r="AP12" s="281">
        <v>55553.706432646904</v>
      </c>
      <c r="AQ12" s="281">
        <v>59823.018820438941</v>
      </c>
      <c r="AR12" s="281">
        <v>57844.054068106314</v>
      </c>
      <c r="AS12" s="847">
        <v>63034.107052013402</v>
      </c>
      <c r="AT12" s="847">
        <v>59051.77076734999</v>
      </c>
    </row>
    <row r="13" spans="1:46" s="4" customFormat="1" ht="14">
      <c r="A13" s="1013" t="s">
        <v>305</v>
      </c>
      <c r="B13" s="341">
        <v>24.63643937141206</v>
      </c>
      <c r="C13" s="341">
        <v>23.90998661006201</v>
      </c>
      <c r="D13" s="341">
        <v>24.979299375723883</v>
      </c>
      <c r="E13" s="341">
        <v>24.927075007233363</v>
      </c>
      <c r="F13" s="341">
        <v>26.357896942087343</v>
      </c>
      <c r="G13" s="341">
        <v>26.349559254248579</v>
      </c>
      <c r="H13" s="341">
        <v>27.151423590966246</v>
      </c>
      <c r="I13" s="341">
        <v>27.456377030749053</v>
      </c>
      <c r="J13" s="341">
        <v>27.092613909087689</v>
      </c>
      <c r="K13" s="341">
        <v>26.509781359524059</v>
      </c>
      <c r="L13" s="341">
        <v>27.013196439119664</v>
      </c>
      <c r="M13" s="341">
        <v>26.091088002782293</v>
      </c>
      <c r="N13" s="341">
        <v>25.679340919332898</v>
      </c>
      <c r="O13" s="341">
        <v>25.593426679155197</v>
      </c>
      <c r="P13" s="341">
        <v>25.57900373311508</v>
      </c>
      <c r="Q13" s="341">
        <v>25.759549211108173</v>
      </c>
      <c r="R13" s="341">
        <v>25.504632315268051</v>
      </c>
      <c r="S13" s="341">
        <v>25.288736250185558</v>
      </c>
      <c r="T13" s="341">
        <v>24.887322755289883</v>
      </c>
      <c r="U13" s="341">
        <v>23.911523915967035</v>
      </c>
      <c r="V13" s="341">
        <v>22.671674363454379</v>
      </c>
      <c r="W13" s="341">
        <v>21.148544119292389</v>
      </c>
      <c r="X13" s="341">
        <v>20.762193412286102</v>
      </c>
      <c r="Y13" s="341">
        <v>19.215900791830286</v>
      </c>
      <c r="Z13" s="341">
        <v>21.883726062630224</v>
      </c>
      <c r="AA13" s="341">
        <v>21.094559666734959</v>
      </c>
      <c r="AB13" s="341">
        <v>20.402693481565517</v>
      </c>
      <c r="AC13" s="341">
        <v>18.710410024528219</v>
      </c>
      <c r="AD13" s="341">
        <v>18.654940254547164</v>
      </c>
      <c r="AE13" s="341">
        <v>17.206479177100917</v>
      </c>
      <c r="AF13" s="341">
        <v>16.257549168431318</v>
      </c>
      <c r="AG13" s="341">
        <v>15.938647728012375</v>
      </c>
      <c r="AH13" s="341">
        <v>15.202306620924471</v>
      </c>
      <c r="AI13" s="341">
        <v>15.642194513861169</v>
      </c>
      <c r="AJ13" s="341">
        <v>15.108077275651215</v>
      </c>
      <c r="AK13" s="341">
        <v>14.211132097285573</v>
      </c>
      <c r="AL13" s="341">
        <v>13.763602761564695</v>
      </c>
      <c r="AM13" s="341">
        <v>13.946546549909405</v>
      </c>
      <c r="AN13" s="341">
        <v>13.586765530850856</v>
      </c>
      <c r="AO13" s="341">
        <v>13.486610780028752</v>
      </c>
      <c r="AP13" s="341">
        <v>13.24650517501064</v>
      </c>
      <c r="AQ13" s="341">
        <v>13.507443405825526</v>
      </c>
      <c r="AR13" s="341">
        <v>13.321453349840127</v>
      </c>
      <c r="AS13" s="868">
        <v>14.000604438285732</v>
      </c>
      <c r="AT13" s="868">
        <v>13.72111211459648</v>
      </c>
    </row>
    <row r="14" spans="1:46" s="4" customFormat="1" ht="14.5" thickBot="1">
      <c r="A14" s="1014" t="s">
        <v>303</v>
      </c>
      <c r="B14" s="292">
        <v>150537.95397241038</v>
      </c>
      <c r="C14" s="292">
        <v>150471.08624043933</v>
      </c>
      <c r="D14" s="292">
        <v>160761.10936978532</v>
      </c>
      <c r="E14" s="292">
        <v>166767.18473339308</v>
      </c>
      <c r="F14" s="292">
        <v>180352.33518710418</v>
      </c>
      <c r="G14" s="292">
        <v>181753.31428725267</v>
      </c>
      <c r="H14" s="292">
        <v>193446.00042451953</v>
      </c>
      <c r="I14" s="292">
        <v>197567.21043521728</v>
      </c>
      <c r="J14" s="292">
        <v>190698.90749423968</v>
      </c>
      <c r="K14" s="292">
        <v>183403.02447352104</v>
      </c>
      <c r="L14" s="292">
        <v>181700.99435124311</v>
      </c>
      <c r="M14" s="292">
        <v>170529.115701765</v>
      </c>
      <c r="N14" s="292">
        <v>165284.31960747455</v>
      </c>
      <c r="O14" s="292">
        <v>165875.75145693298</v>
      </c>
      <c r="P14" s="292">
        <v>162422.72457413381</v>
      </c>
      <c r="Q14" s="292">
        <v>161081.8916</v>
      </c>
      <c r="R14" s="292">
        <v>159524.715654</v>
      </c>
      <c r="S14" s="292">
        <v>161260.46083250261</v>
      </c>
      <c r="T14" s="292">
        <v>158159.42539608601</v>
      </c>
      <c r="U14" s="292">
        <v>153481.11145714569</v>
      </c>
      <c r="V14" s="292">
        <v>142578.64085788079</v>
      </c>
      <c r="W14" s="292">
        <v>132458.02651390835</v>
      </c>
      <c r="X14" s="292">
        <v>129990.06296095929</v>
      </c>
      <c r="Y14" s="292">
        <v>119396.9534413504</v>
      </c>
      <c r="Z14" s="292">
        <v>144893.51455689609</v>
      </c>
      <c r="AA14" s="292">
        <v>138636.00687488375</v>
      </c>
      <c r="AB14" s="292">
        <v>136297.24480270589</v>
      </c>
      <c r="AC14" s="292">
        <v>127563.16964643089</v>
      </c>
      <c r="AD14" s="292">
        <v>130023.43388306168</v>
      </c>
      <c r="AE14" s="292">
        <v>121450.78095365637</v>
      </c>
      <c r="AF14" s="292">
        <v>121163.27756724457</v>
      </c>
      <c r="AG14" s="292">
        <v>125085.80104417239</v>
      </c>
      <c r="AH14" s="292">
        <v>119789.34620218752</v>
      </c>
      <c r="AI14" s="292">
        <v>127244.27098270987</v>
      </c>
      <c r="AJ14" s="292">
        <v>130156.79637525235</v>
      </c>
      <c r="AK14" s="292">
        <v>126661.45042543839</v>
      </c>
      <c r="AL14" s="292">
        <v>125960.42178029557</v>
      </c>
      <c r="AM14" s="292">
        <v>128525.54995308678</v>
      </c>
      <c r="AN14" s="292">
        <v>128463.98675387866</v>
      </c>
      <c r="AO14" s="292">
        <v>131541.57165896919</v>
      </c>
      <c r="AP14" s="292">
        <v>132779.66497402629</v>
      </c>
      <c r="AQ14" s="292">
        <v>138372.40847431397</v>
      </c>
      <c r="AR14" s="292">
        <v>139876.02568215234</v>
      </c>
      <c r="AS14" s="993">
        <v>154072.63099858174</v>
      </c>
      <c r="AT14" s="993">
        <v>151417.18766420998</v>
      </c>
    </row>
    <row r="15" spans="1:46" s="4" customFormat="1" ht="14.5" thickTop="1">
      <c r="A15" s="1015"/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1010"/>
      <c r="AT15" s="1010"/>
    </row>
    <row r="16" spans="1:46" s="4" customFormat="1" ht="14">
      <c r="A16" s="1016" t="s">
        <v>57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1011"/>
      <c r="AT16" s="1011"/>
    </row>
    <row r="17" spans="1:46" s="4" customFormat="1" ht="14">
      <c r="A17" s="1013" t="s">
        <v>300</v>
      </c>
      <c r="B17" s="341">
        <v>18.242568006519523</v>
      </c>
      <c r="C17" s="341">
        <v>17.039597646999429</v>
      </c>
      <c r="D17" s="341">
        <v>16.778247302979452</v>
      </c>
      <c r="E17" s="341">
        <v>15.829815943786132</v>
      </c>
      <c r="F17" s="341">
        <v>16.566271291948905</v>
      </c>
      <c r="G17" s="341">
        <v>19.611353617481182</v>
      </c>
      <c r="H17" s="341">
        <v>18.867789746666084</v>
      </c>
      <c r="I17" s="341">
        <v>18.532362724407051</v>
      </c>
      <c r="J17" s="341">
        <v>19.901216417823708</v>
      </c>
      <c r="K17" s="341">
        <v>19.910262422225276</v>
      </c>
      <c r="L17" s="341">
        <v>19.982215774274547</v>
      </c>
      <c r="M17" s="341">
        <v>18.97993214469334</v>
      </c>
      <c r="N17" s="341">
        <v>20.262648558385358</v>
      </c>
      <c r="O17" s="341">
        <v>20.045500884220086</v>
      </c>
      <c r="P17" s="341">
        <v>19.833730161052113</v>
      </c>
      <c r="Q17" s="341">
        <v>18.472264752708448</v>
      </c>
      <c r="R17" s="341">
        <v>18.9732516442172</v>
      </c>
      <c r="S17" s="341">
        <v>18.369227300823702</v>
      </c>
      <c r="T17" s="341">
        <v>18.127133918409079</v>
      </c>
      <c r="U17" s="341">
        <v>16.291802351157873</v>
      </c>
      <c r="V17" s="341">
        <v>10.989154441388106</v>
      </c>
      <c r="W17" s="341">
        <v>9.3935975889843544</v>
      </c>
      <c r="X17" s="341">
        <v>9.0685471224405436</v>
      </c>
      <c r="Y17" s="341">
        <v>9.1656556318938112</v>
      </c>
      <c r="Z17" s="341">
        <v>9.5935074884885037</v>
      </c>
      <c r="AA17" s="341">
        <v>9.3199942017260717</v>
      </c>
      <c r="AB17" s="341">
        <v>8.4567725067309727</v>
      </c>
      <c r="AC17" s="341">
        <v>7.4973780248360224</v>
      </c>
      <c r="AD17" s="341">
        <v>8.2578305551463327</v>
      </c>
      <c r="AE17" s="341">
        <v>6.8766350996982011</v>
      </c>
      <c r="AF17" s="341">
        <v>7.2998353152365612</v>
      </c>
      <c r="AG17" s="341">
        <v>7.184537348199914</v>
      </c>
      <c r="AH17" s="341">
        <v>6.2865618019159246</v>
      </c>
      <c r="AI17" s="341">
        <v>6.3393301561775157</v>
      </c>
      <c r="AJ17" s="341">
        <v>6.4383363804893108</v>
      </c>
      <c r="AK17" s="341">
        <v>5.7029295761744017</v>
      </c>
      <c r="AL17" s="341">
        <v>5.653532444456733</v>
      </c>
      <c r="AM17" s="341">
        <v>5.1527106635555668</v>
      </c>
      <c r="AN17" s="341">
        <v>5.3038180046189831</v>
      </c>
      <c r="AO17" s="341">
        <v>4.9118314401655949</v>
      </c>
      <c r="AP17" s="341">
        <v>5.0553097594790408</v>
      </c>
      <c r="AQ17" s="341">
        <v>5.2426485424515183</v>
      </c>
      <c r="AR17" s="341">
        <v>4.9595229970470269</v>
      </c>
      <c r="AS17" s="868">
        <v>6.6239478739219839</v>
      </c>
      <c r="AT17" s="868">
        <v>8.1386507107743409</v>
      </c>
    </row>
    <row r="18" spans="1:46" s="4" customFormat="1" ht="14">
      <c r="A18" s="1013" t="s">
        <v>301</v>
      </c>
      <c r="B18" s="281">
        <v>20485.178258630054</v>
      </c>
      <c r="C18" s="281">
        <v>20114.030098970594</v>
      </c>
      <c r="D18" s="281">
        <v>20756.880803928729</v>
      </c>
      <c r="E18" s="281">
        <v>20038.724181527316</v>
      </c>
      <c r="F18" s="281">
        <v>21321.617478350279</v>
      </c>
      <c r="G18" s="281">
        <v>25100.78074815726</v>
      </c>
      <c r="H18" s="281">
        <v>25779.757729667319</v>
      </c>
      <c r="I18" s="281">
        <v>25120.839319991941</v>
      </c>
      <c r="J18" s="281">
        <v>25561.879011300975</v>
      </c>
      <c r="K18" s="281">
        <v>24902.493329773934</v>
      </c>
      <c r="L18" s="281">
        <v>25389.541040259926</v>
      </c>
      <c r="M18" s="281">
        <v>24759.930358975664</v>
      </c>
      <c r="N18" s="281">
        <v>25135.68727411166</v>
      </c>
      <c r="O18" s="281">
        <v>25467.331189115546</v>
      </c>
      <c r="P18" s="281">
        <v>25615.735934137749</v>
      </c>
      <c r="Q18" s="281">
        <v>25032.028642000001</v>
      </c>
      <c r="R18" s="281">
        <v>24017.003907999999</v>
      </c>
      <c r="S18" s="281">
        <v>23894.327896980009</v>
      </c>
      <c r="T18" s="281">
        <v>23916.952818400005</v>
      </c>
      <c r="U18" s="281">
        <v>21860.093411059988</v>
      </c>
      <c r="V18" s="281">
        <v>14828.412141459996</v>
      </c>
      <c r="W18" s="281">
        <v>12227.945731279999</v>
      </c>
      <c r="X18" s="281">
        <v>12177.559119800009</v>
      </c>
      <c r="Y18" s="281">
        <v>12112.453513180002</v>
      </c>
      <c r="Z18" s="281">
        <v>13346.327214539999</v>
      </c>
      <c r="AA18" s="281">
        <v>13296.646997720001</v>
      </c>
      <c r="AB18" s="281">
        <v>13806.104463269998</v>
      </c>
      <c r="AC18" s="281">
        <v>12140.09038035</v>
      </c>
      <c r="AD18" s="281">
        <v>13359.792927560002</v>
      </c>
      <c r="AE18" s="281">
        <v>11219.449667349998</v>
      </c>
      <c r="AF18" s="281">
        <v>12248.103579979999</v>
      </c>
      <c r="AG18" s="281">
        <v>11901.057585919998</v>
      </c>
      <c r="AH18" s="281">
        <v>10277.9210128</v>
      </c>
      <c r="AI18" s="281">
        <v>10711.978157959998</v>
      </c>
      <c r="AJ18" s="281">
        <v>11187.23591123</v>
      </c>
      <c r="AK18" s="281">
        <v>10190.481939070001</v>
      </c>
      <c r="AL18" s="281">
        <v>10134.43197302</v>
      </c>
      <c r="AM18" s="281">
        <v>8984.7618491600006</v>
      </c>
      <c r="AN18" s="281">
        <v>9508.4401474799997</v>
      </c>
      <c r="AO18" s="281">
        <v>8548.2120800299999</v>
      </c>
      <c r="AP18" s="281">
        <v>8989.4659632000003</v>
      </c>
      <c r="AQ18" s="281">
        <v>9192.8951465900009</v>
      </c>
      <c r="AR18" s="281">
        <v>9216.8374487500005</v>
      </c>
      <c r="AS18" s="847">
        <v>12198.538470550004</v>
      </c>
      <c r="AT18" s="847">
        <v>15473.160654500003</v>
      </c>
    </row>
    <row r="19" spans="1:46" s="4" customFormat="1" ht="14">
      <c r="A19" s="1013" t="s">
        <v>302</v>
      </c>
      <c r="B19" s="341">
        <v>64.459655513687011</v>
      </c>
      <c r="C19" s="341">
        <v>59.446040816732413</v>
      </c>
      <c r="D19" s="341">
        <v>62.462968231374639</v>
      </c>
      <c r="E19" s="341">
        <v>63.006694008817973</v>
      </c>
      <c r="F19" s="341">
        <v>69.286076846762001</v>
      </c>
      <c r="G19" s="341">
        <v>68.387240787284426</v>
      </c>
      <c r="H19" s="341">
        <v>70.1465902091971</v>
      </c>
      <c r="I19" s="341">
        <v>72.130594567876685</v>
      </c>
      <c r="J19" s="341">
        <v>73.25572705314471</v>
      </c>
      <c r="K19" s="341">
        <v>71.253291136005842</v>
      </c>
      <c r="L19" s="341">
        <v>69.769384530972474</v>
      </c>
      <c r="M19" s="341">
        <v>64.651151663120629</v>
      </c>
      <c r="N19" s="341">
        <v>66.221780726634776</v>
      </c>
      <c r="O19" s="341">
        <v>63.870108549141399</v>
      </c>
      <c r="P19" s="341">
        <v>60.648885529249256</v>
      </c>
      <c r="Q19" s="341">
        <v>55.351857400625605</v>
      </c>
      <c r="R19" s="341">
        <v>57.978251228325675</v>
      </c>
      <c r="S19" s="341">
        <v>58.151941376062489</v>
      </c>
      <c r="T19" s="341">
        <v>56.562952617013075</v>
      </c>
      <c r="U19" s="341">
        <v>54.73489865730069</v>
      </c>
      <c r="V19" s="341">
        <v>53.021540498253316</v>
      </c>
      <c r="W19" s="341">
        <v>52.44204714053744</v>
      </c>
      <c r="X19" s="341">
        <v>51.197409195677366</v>
      </c>
      <c r="Y19" s="341">
        <v>48.362073201155276</v>
      </c>
      <c r="Z19" s="341">
        <v>54.756964778702354</v>
      </c>
      <c r="AA19" s="341">
        <v>52.084331568582442</v>
      </c>
      <c r="AB19" s="341">
        <v>45.111576854753302</v>
      </c>
      <c r="AC19" s="341">
        <v>42.864719725162743</v>
      </c>
      <c r="AD19" s="341">
        <v>42.405393073267824</v>
      </c>
      <c r="AE19" s="341">
        <v>37.913211051900198</v>
      </c>
      <c r="AF19" s="341">
        <v>35.360939820893556</v>
      </c>
      <c r="AG19" s="341">
        <v>37.349358697939792</v>
      </c>
      <c r="AH19" s="341">
        <v>35.736475138511409</v>
      </c>
      <c r="AI19" s="341">
        <v>37.589323023106196</v>
      </c>
      <c r="AJ19" s="341">
        <v>37.230887498311695</v>
      </c>
      <c r="AK19" s="341">
        <v>35.037441755158667</v>
      </c>
      <c r="AL19" s="341">
        <v>35.466863246316358</v>
      </c>
      <c r="AM19" s="341">
        <v>36.290683846375885</v>
      </c>
      <c r="AN19" s="341">
        <v>35.092330362598759</v>
      </c>
      <c r="AO19" s="341">
        <v>37.573477494848774</v>
      </c>
      <c r="AP19" s="341">
        <v>38.373425996074907</v>
      </c>
      <c r="AQ19" s="341">
        <v>39.553559465218349</v>
      </c>
      <c r="AR19" s="341">
        <v>39.181371531601336</v>
      </c>
      <c r="AS19" s="868">
        <v>42.811026536883631</v>
      </c>
      <c r="AT19" s="868">
        <v>40.444174909922303</v>
      </c>
    </row>
    <row r="20" spans="1:46" s="4" customFormat="1" ht="14">
      <c r="A20" s="1013" t="s">
        <v>303</v>
      </c>
      <c r="B20" s="281">
        <v>72383.862470232023</v>
      </c>
      <c r="C20" s="281">
        <v>70171.812681442374</v>
      </c>
      <c r="D20" s="281">
        <v>77274.840621045892</v>
      </c>
      <c r="E20" s="281">
        <v>79759.219394348445</v>
      </c>
      <c r="F20" s="281">
        <v>89174.636891295813</v>
      </c>
      <c r="G20" s="281">
        <v>87529.559175504546</v>
      </c>
      <c r="H20" s="281">
        <v>95843.876014936526</v>
      </c>
      <c r="I20" s="281">
        <v>97773.883618667867</v>
      </c>
      <c r="J20" s="281">
        <v>94092.441009801609</v>
      </c>
      <c r="K20" s="281">
        <v>89119.096956659356</v>
      </c>
      <c r="L20" s="281">
        <v>88649.460696113034</v>
      </c>
      <c r="M20" s="281">
        <v>84339.501353486223</v>
      </c>
      <c r="N20" s="281">
        <v>82147.699807518453</v>
      </c>
      <c r="O20" s="281">
        <v>81145.450886997423</v>
      </c>
      <c r="P20" s="281">
        <v>78329.483349923001</v>
      </c>
      <c r="Q20" s="281">
        <v>75008.089066999994</v>
      </c>
      <c r="R20" s="281">
        <v>73390.893265999999</v>
      </c>
      <c r="S20" s="281">
        <v>75642.896259620495</v>
      </c>
      <c r="T20" s="281">
        <v>74629.198145694827</v>
      </c>
      <c r="U20" s="281">
        <v>73442.457237302413</v>
      </c>
      <c r="V20" s="281">
        <v>71545.564226677627</v>
      </c>
      <c r="W20" s="281">
        <v>68265.486188561845</v>
      </c>
      <c r="X20" s="281">
        <v>68749.654034236009</v>
      </c>
      <c r="Y20" s="281">
        <v>63910.688659482927</v>
      </c>
      <c r="Z20" s="281">
        <v>76176.973863679625</v>
      </c>
      <c r="AA20" s="281">
        <v>74307.661141182311</v>
      </c>
      <c r="AB20" s="281">
        <v>73646.907500922112</v>
      </c>
      <c r="AC20" s="281">
        <v>69408.474518427203</v>
      </c>
      <c r="AD20" s="281">
        <v>68604.855317306297</v>
      </c>
      <c r="AE20" s="281">
        <v>61856.614020871952</v>
      </c>
      <c r="AF20" s="281">
        <v>59330.71568172882</v>
      </c>
      <c r="AG20" s="281">
        <v>61868.544503110155</v>
      </c>
      <c r="AH20" s="281">
        <v>58425.683278508775</v>
      </c>
      <c r="AI20" s="281">
        <v>63517.122042245814</v>
      </c>
      <c r="AJ20" s="281">
        <v>64692.289593670161</v>
      </c>
      <c r="AK20" s="281">
        <v>62607.895227889901</v>
      </c>
      <c r="AL20" s="281">
        <v>63577.332649540651</v>
      </c>
      <c r="AM20" s="281">
        <v>63279.926429606501</v>
      </c>
      <c r="AN20" s="281">
        <v>62911.910363020834</v>
      </c>
      <c r="AO20" s="281">
        <v>65390.284280474683</v>
      </c>
      <c r="AP20" s="281">
        <v>68236.492578179386</v>
      </c>
      <c r="AQ20" s="281">
        <v>69356.494507285068</v>
      </c>
      <c r="AR20" s="281">
        <v>72815.134165296025</v>
      </c>
      <c r="AS20" s="847">
        <v>78839.985476018381</v>
      </c>
      <c r="AT20" s="847">
        <v>76892.256242360003</v>
      </c>
    </row>
    <row r="21" spans="1:46" s="4" customFormat="1" ht="14">
      <c r="A21" s="1013" t="s">
        <v>304</v>
      </c>
      <c r="B21" s="341">
        <v>51.355622022195526</v>
      </c>
      <c r="C21" s="341">
        <v>50.985920166145085</v>
      </c>
      <c r="D21" s="341">
        <v>50.705556101828329</v>
      </c>
      <c r="E21" s="341">
        <v>52.903106595767703</v>
      </c>
      <c r="F21" s="341">
        <v>54.276125504520543</v>
      </c>
      <c r="G21" s="341">
        <v>54.006092756138038</v>
      </c>
      <c r="H21" s="341">
        <v>52.565634162850316</v>
      </c>
      <c r="I21" s="341">
        <v>55.088032935214791</v>
      </c>
      <c r="J21" s="341">
        <v>55.311806694368236</v>
      </c>
      <c r="K21" s="341">
        <v>55.472459869857083</v>
      </c>
      <c r="L21" s="341">
        <v>53.251712348946981</v>
      </c>
      <c r="M21" s="341">
        <v>47.089439141506681</v>
      </c>
      <c r="N21" s="341">
        <v>46.756330909648604</v>
      </c>
      <c r="O21" s="341">
        <v>46.646266006563586</v>
      </c>
      <c r="P21" s="341">
        <v>45.277912896858105</v>
      </c>
      <c r="Q21" s="341">
        <v>45.045482506264307</v>
      </c>
      <c r="R21" s="341">
        <v>49.071817320503783</v>
      </c>
      <c r="S21" s="341">
        <v>47.450933507340196</v>
      </c>
      <c r="T21" s="341">
        <v>45.18208557539262</v>
      </c>
      <c r="U21" s="341">
        <v>43.359083419651192</v>
      </c>
      <c r="V21" s="341">
        <v>41.652587782967956</v>
      </c>
      <c r="W21" s="341">
        <v>39.919582668958711</v>
      </c>
      <c r="X21" s="341">
        <v>36.536777285020733</v>
      </c>
      <c r="Y21" s="341">
        <v>32.821543306561068</v>
      </c>
      <c r="Z21" s="341">
        <v>39.800804304287155</v>
      </c>
      <c r="AA21" s="341">
        <v>35.769554264705491</v>
      </c>
      <c r="AB21" s="341">
        <v>29.918980149689073</v>
      </c>
      <c r="AC21" s="341">
        <v>28.417324389526311</v>
      </c>
      <c r="AD21" s="341">
        <v>29.705648181689188</v>
      </c>
      <c r="AE21" s="341">
        <v>29.649874864498177</v>
      </c>
      <c r="AF21" s="341">
        <v>29.552197812668695</v>
      </c>
      <c r="AG21" s="341">
        <v>30.979023948011275</v>
      </c>
      <c r="AH21" s="341">
        <v>31.246949000630046</v>
      </c>
      <c r="AI21" s="341">
        <v>31.374286422222568</v>
      </c>
      <c r="AJ21" s="341">
        <v>31.236967777489159</v>
      </c>
      <c r="AK21" s="341">
        <v>30.143551147636849</v>
      </c>
      <c r="AL21" s="341">
        <v>29.147117392167605</v>
      </c>
      <c r="AM21" s="341">
        <v>32.265289470883204</v>
      </c>
      <c r="AN21" s="341">
        <v>31.261199770050862</v>
      </c>
      <c r="AO21" s="341">
        <v>33.098920996849095</v>
      </c>
      <c r="AP21" s="341">
        <v>31.241143295259981</v>
      </c>
      <c r="AQ21" s="341">
        <v>34.116680047238631</v>
      </c>
      <c r="AR21" s="341">
        <v>31.125526297755396</v>
      </c>
      <c r="AS21" s="868">
        <v>34.228251228602247</v>
      </c>
      <c r="AT21" s="868">
        <v>31.060346806934032</v>
      </c>
    </row>
    <row r="22" spans="1:46" s="4" customFormat="1" ht="14">
      <c r="A22" s="1013" t="s">
        <v>303</v>
      </c>
      <c r="B22" s="281">
        <v>57668.913243548202</v>
      </c>
      <c r="C22" s="281">
        <v>60185.243460026424</v>
      </c>
      <c r="D22" s="281">
        <v>62729.387944810696</v>
      </c>
      <c r="E22" s="281">
        <v>66969.241157517405</v>
      </c>
      <c r="F22" s="281">
        <v>69856.080817458103</v>
      </c>
      <c r="G22" s="281">
        <v>69122.97436359078</v>
      </c>
      <c r="H22" s="281">
        <v>71822.366679915678</v>
      </c>
      <c r="I22" s="281">
        <v>74672.487496557558</v>
      </c>
      <c r="J22" s="281">
        <v>71044.587473137086</v>
      </c>
      <c r="K22" s="281">
        <v>69381.434187087696</v>
      </c>
      <c r="L22" s="281">
        <v>67661.99261487012</v>
      </c>
      <c r="M22" s="281">
        <v>61429.683989303128</v>
      </c>
      <c r="N22" s="281">
        <v>58000.93252584443</v>
      </c>
      <c r="O22" s="281">
        <v>59262.969380820097</v>
      </c>
      <c r="P22" s="281">
        <v>58477.505290073095</v>
      </c>
      <c r="Q22" s="281">
        <v>61041.773890999997</v>
      </c>
      <c r="R22" s="281">
        <v>62116.818480000002</v>
      </c>
      <c r="S22" s="281">
        <v>61723.23667590203</v>
      </c>
      <c r="T22" s="281">
        <v>59613.274431991209</v>
      </c>
      <c r="U22" s="281">
        <v>58178.560808783332</v>
      </c>
      <c r="V22" s="281">
        <v>56204.664489743242</v>
      </c>
      <c r="W22" s="281">
        <v>51964.594594066519</v>
      </c>
      <c r="X22" s="281">
        <v>49062.849806923216</v>
      </c>
      <c r="Y22" s="281">
        <v>43373.811268687539</v>
      </c>
      <c r="Z22" s="281">
        <v>55370.21347867632</v>
      </c>
      <c r="AA22" s="281">
        <v>51031.698735981467</v>
      </c>
      <c r="AB22" s="281">
        <v>48844.232838513701</v>
      </c>
      <c r="AC22" s="281">
        <v>46014.604747653655</v>
      </c>
      <c r="AD22" s="281">
        <v>48058.785638195288</v>
      </c>
      <c r="AE22" s="281">
        <v>48374.717265434454</v>
      </c>
      <c r="AF22" s="281">
        <v>49584.458305535729</v>
      </c>
      <c r="AG22" s="281">
        <v>51316.198955142252</v>
      </c>
      <c r="AH22" s="281">
        <v>51085.741910878707</v>
      </c>
      <c r="AI22" s="281">
        <v>53015.170782504058</v>
      </c>
      <c r="AJ22" s="281">
        <v>54277.270870352171</v>
      </c>
      <c r="AK22" s="281">
        <v>53863.073258478602</v>
      </c>
      <c r="AL22" s="281">
        <v>52248.657157734888</v>
      </c>
      <c r="AM22" s="281">
        <v>56260.861674320367</v>
      </c>
      <c r="AN22" s="281">
        <v>56043.636243377798</v>
      </c>
      <c r="AO22" s="281">
        <v>57603.075298464493</v>
      </c>
      <c r="AP22" s="281">
        <v>55553.706432646904</v>
      </c>
      <c r="AQ22" s="281">
        <v>59823.018820438941</v>
      </c>
      <c r="AR22" s="281">
        <v>57844.054068106314</v>
      </c>
      <c r="AS22" s="847">
        <v>63034.107052013402</v>
      </c>
      <c r="AT22" s="847">
        <v>59051.77076734999</v>
      </c>
    </row>
    <row r="23" spans="1:46" s="4" customFormat="1" ht="14">
      <c r="A23" s="1013" t="s">
        <v>305</v>
      </c>
      <c r="B23" s="341">
        <v>134.05784554240213</v>
      </c>
      <c r="C23" s="341">
        <v>127.47155862987687</v>
      </c>
      <c r="D23" s="341">
        <v>129.94677163618243</v>
      </c>
      <c r="E23" s="341">
        <v>131.73961654837174</v>
      </c>
      <c r="F23" s="341">
        <v>140.12847364323144</v>
      </c>
      <c r="G23" s="341">
        <v>142.0046871609037</v>
      </c>
      <c r="H23" s="341">
        <v>141.58001411871351</v>
      </c>
      <c r="I23" s="341">
        <v>145.75099022749848</v>
      </c>
      <c r="J23" s="341">
        <v>148.46875016533664</v>
      </c>
      <c r="K23" s="341">
        <v>146.63601342808826</v>
      </c>
      <c r="L23" s="341">
        <v>143.00331265419402</v>
      </c>
      <c r="M23" s="341">
        <v>130.72052294932064</v>
      </c>
      <c r="N23" s="341">
        <v>133.24076019466875</v>
      </c>
      <c r="O23" s="341">
        <v>130.56187543992502</v>
      </c>
      <c r="P23" s="341">
        <v>125.76052858715944</v>
      </c>
      <c r="Q23" s="341">
        <v>118.86960465959837</v>
      </c>
      <c r="R23" s="341">
        <v>126.02332019304666</v>
      </c>
      <c r="S23" s="341">
        <v>123.97210218422646</v>
      </c>
      <c r="T23" s="341">
        <v>119.87217211081473</v>
      </c>
      <c r="U23" s="341">
        <v>114.38578442810972</v>
      </c>
      <c r="V23" s="341">
        <v>105.66328272260932</v>
      </c>
      <c r="W23" s="341">
        <v>101.75522739848049</v>
      </c>
      <c r="X23" s="341">
        <v>96.802733603138677</v>
      </c>
      <c r="Y23" s="341">
        <v>90.349272139610108</v>
      </c>
      <c r="Z23" s="341">
        <v>104.15127657147811</v>
      </c>
      <c r="AA23" s="341">
        <v>97.17388003501398</v>
      </c>
      <c r="AB23" s="341">
        <v>83.487329511173385</v>
      </c>
      <c r="AC23" s="341">
        <v>78.779422139525096</v>
      </c>
      <c r="AD23" s="341">
        <v>80.3688718101034</v>
      </c>
      <c r="AE23" s="341">
        <v>74.439721016096556</v>
      </c>
      <c r="AF23" s="341">
        <v>72.212972948798821</v>
      </c>
      <c r="AG23" s="341">
        <v>75.512919994150963</v>
      </c>
      <c r="AH23" s="341">
        <v>73.269985941057399</v>
      </c>
      <c r="AI23" s="341">
        <v>75.302939601506282</v>
      </c>
      <c r="AJ23" s="341">
        <v>74.906191656290176</v>
      </c>
      <c r="AK23" s="341">
        <v>70.883922478969851</v>
      </c>
      <c r="AL23" s="341">
        <v>70.267513082940695</v>
      </c>
      <c r="AM23" s="341">
        <v>73.708683980814598</v>
      </c>
      <c r="AN23" s="341">
        <v>71.657348137268627</v>
      </c>
      <c r="AO23" s="341">
        <v>75.584229931863476</v>
      </c>
      <c r="AP23" s="341">
        <v>74.669879050813933</v>
      </c>
      <c r="AQ23" s="341">
        <v>78.912888054908478</v>
      </c>
      <c r="AR23" s="341">
        <v>75.26642082640376</v>
      </c>
      <c r="AS23" s="868">
        <v>83.663225639407841</v>
      </c>
      <c r="AT23" s="868">
        <v>79.643172427630674</v>
      </c>
    </row>
    <row r="24" spans="1:46" s="4" customFormat="1" ht="14.5" thickBot="1">
      <c r="A24" s="1014" t="s">
        <v>303</v>
      </c>
      <c r="B24" s="292">
        <v>150537.95397241038</v>
      </c>
      <c r="C24" s="292">
        <v>150471.08624043933</v>
      </c>
      <c r="D24" s="292">
        <v>160761.10936978532</v>
      </c>
      <c r="E24" s="292">
        <v>166767.18473339308</v>
      </c>
      <c r="F24" s="292">
        <v>180352.33518710418</v>
      </c>
      <c r="G24" s="292">
        <v>181753.31428725267</v>
      </c>
      <c r="H24" s="292">
        <v>193446.00042451953</v>
      </c>
      <c r="I24" s="292">
        <v>197567.21043521728</v>
      </c>
      <c r="J24" s="292">
        <v>190698.90749423968</v>
      </c>
      <c r="K24" s="292">
        <v>183403.02447352104</v>
      </c>
      <c r="L24" s="292">
        <v>181700.99435124311</v>
      </c>
      <c r="M24" s="292">
        <v>170529.115701765</v>
      </c>
      <c r="N24" s="292">
        <v>165284.31960747455</v>
      </c>
      <c r="O24" s="292">
        <v>165875.75145693298</v>
      </c>
      <c r="P24" s="292">
        <v>162422.72457413381</v>
      </c>
      <c r="Q24" s="292">
        <v>161081.8916</v>
      </c>
      <c r="R24" s="292">
        <v>159524.715654</v>
      </c>
      <c r="S24" s="292">
        <v>161260.46083250261</v>
      </c>
      <c r="T24" s="292">
        <v>158159.42539608601</v>
      </c>
      <c r="U24" s="292">
        <v>153481.11145714569</v>
      </c>
      <c r="V24" s="292">
        <v>142578.64085788079</v>
      </c>
      <c r="W24" s="292">
        <v>132458.02651390835</v>
      </c>
      <c r="X24" s="292">
        <v>129990.06296095929</v>
      </c>
      <c r="Y24" s="292">
        <v>119396.9534413504</v>
      </c>
      <c r="Z24" s="292">
        <v>144893.51455689609</v>
      </c>
      <c r="AA24" s="292">
        <v>138636.00687488375</v>
      </c>
      <c r="AB24" s="292">
        <v>136297.24480270589</v>
      </c>
      <c r="AC24" s="292">
        <v>127563.16964643089</v>
      </c>
      <c r="AD24" s="292">
        <v>130023.43388306168</v>
      </c>
      <c r="AE24" s="292">
        <v>121450.78095365637</v>
      </c>
      <c r="AF24" s="292">
        <v>121163.27756724457</v>
      </c>
      <c r="AG24" s="292">
        <v>125085.80104417239</v>
      </c>
      <c r="AH24" s="292">
        <v>119789.34620218752</v>
      </c>
      <c r="AI24" s="292">
        <v>127244.27098270987</v>
      </c>
      <c r="AJ24" s="292">
        <v>130156.79637525235</v>
      </c>
      <c r="AK24" s="292">
        <v>126661.45042543839</v>
      </c>
      <c r="AL24" s="292">
        <v>125960.42178029557</v>
      </c>
      <c r="AM24" s="292">
        <v>128525.54995308678</v>
      </c>
      <c r="AN24" s="292">
        <v>128463.98675387866</v>
      </c>
      <c r="AO24" s="292">
        <v>131541.57165896919</v>
      </c>
      <c r="AP24" s="292">
        <v>132779.66497402629</v>
      </c>
      <c r="AQ24" s="292">
        <v>138372.40847431397</v>
      </c>
      <c r="AR24" s="292">
        <v>139876.02568215234</v>
      </c>
      <c r="AS24" s="993">
        <v>154072.63099858174</v>
      </c>
      <c r="AT24" s="993">
        <v>151417.18766420998</v>
      </c>
    </row>
    <row r="25" spans="1:46" s="4" customFormat="1" ht="14.5" thickTop="1">
      <c r="A25" s="8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46" s="4" customFormat="1" ht="14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46" s="4" customFormat="1" ht="14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46" s="4" customFormat="1" ht="14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46" s="4" customFormat="1" ht="14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</sheetData>
  <sheetProtection sheet="1" objects="1" scenarios="1"/>
  <hyperlinks>
    <hyperlink ref="A4" location="Índice!A1" display="Índice!A1" xr:uid="{68A43FA8-6F4A-4DD2-90D5-D5D4F185017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00E4-6B57-4D4B-BFD7-07130FC41FFE}">
  <sheetPr codeName="Plan4">
    <tabColor theme="1"/>
    <pageSetUpPr fitToPage="1"/>
  </sheetPr>
  <dimension ref="A5:P72"/>
  <sheetViews>
    <sheetView showOutlineSymbols="0" topLeftCell="B6" zoomScaleNormal="100" workbookViewId="0">
      <selection activeCell="J7" sqref="J7"/>
    </sheetView>
  </sheetViews>
  <sheetFormatPr defaultColWidth="9.1796875" defaultRowHeight="14"/>
  <cols>
    <col min="1" max="1" width="3.1796875" style="1105" customWidth="1"/>
    <col min="2" max="2" width="61" style="1104" bestFit="1" customWidth="1"/>
    <col min="3" max="3" width="2.81640625" style="1103" customWidth="1"/>
    <col min="4" max="4" width="30.26953125" style="1104" bestFit="1" customWidth="1"/>
    <col min="5" max="5" width="3.1796875" style="1105" customWidth="1"/>
    <col min="6" max="6" width="28.453125" style="1104" bestFit="1" customWidth="1"/>
    <col min="7" max="7" width="3.453125" style="1105" customWidth="1"/>
    <col min="8" max="8" width="20.1796875" style="1104" bestFit="1" customWidth="1"/>
    <col min="9" max="9" width="3.1796875" style="1106" customWidth="1"/>
    <col min="10" max="10" width="30.1796875" style="1104" bestFit="1" customWidth="1"/>
    <col min="11" max="11" width="2.54296875" style="1105" customWidth="1"/>
    <col min="12" max="12" width="31.81640625" style="1104" bestFit="1" customWidth="1"/>
    <col min="13" max="13" width="3.1796875" style="1105" customWidth="1"/>
    <col min="14" max="14" width="37.453125" style="1104" bestFit="1" customWidth="1"/>
    <col min="15" max="15" width="2.54296875" style="1104" customWidth="1"/>
    <col min="16" max="16" width="25.7265625" style="1104" customWidth="1"/>
    <col min="17" max="18" width="9.1796875" style="1104"/>
    <col min="19" max="19" width="37.1796875" style="1104" customWidth="1"/>
    <col min="20" max="31" width="9.1796875" style="1104"/>
    <col min="32" max="53" width="9.1796875" style="1104" customWidth="1"/>
    <col min="54" max="54" width="9.1796875" style="1104"/>
    <col min="55" max="61" width="9.1796875" style="1104" customWidth="1"/>
    <col min="62" max="62" width="5.453125" style="1104" customWidth="1"/>
    <col min="63" max="63" width="9.1796875" style="1104" customWidth="1"/>
    <col min="64" max="16384" width="9.1796875" style="1104"/>
  </cols>
  <sheetData>
    <row r="5" spans="1:16" ht="30" customHeight="1" thickBot="1">
      <c r="A5" s="1103"/>
      <c r="B5" s="1104" t="s">
        <v>78</v>
      </c>
      <c r="K5" s="1104"/>
      <c r="M5" s="1104"/>
    </row>
    <row r="6" spans="1:16" ht="136.5" customHeight="1" thickBot="1">
      <c r="B6" s="1290" t="s">
        <v>1242</v>
      </c>
      <c r="C6" s="1291"/>
      <c r="D6" s="1291"/>
      <c r="E6" s="1291"/>
      <c r="F6" s="1291"/>
      <c r="G6" s="1291"/>
      <c r="H6" s="1291"/>
      <c r="I6" s="1291"/>
      <c r="J6" s="1291"/>
      <c r="K6" s="1291"/>
      <c r="L6" s="1291"/>
      <c r="M6" s="1291"/>
      <c r="N6" s="1292"/>
    </row>
    <row r="7" spans="1:16" ht="30" customHeight="1">
      <c r="B7" s="1105"/>
      <c r="K7" s="1104"/>
      <c r="M7" s="1104"/>
    </row>
    <row r="8" spans="1:16">
      <c r="K8" s="1104"/>
      <c r="M8" s="1104"/>
    </row>
    <row r="9" spans="1:16">
      <c r="A9" s="1103"/>
      <c r="B9" s="1107"/>
      <c r="D9" s="1107"/>
      <c r="E9" s="1103"/>
      <c r="F9" s="1107"/>
      <c r="G9" s="1103"/>
    </row>
    <row r="10" spans="1:16" ht="19">
      <c r="A10" s="1103"/>
      <c r="B10" s="1108"/>
      <c r="C10" s="1109"/>
      <c r="D10" s="1110"/>
      <c r="E10" s="1103"/>
      <c r="F10" s="1108"/>
      <c r="G10" s="1111"/>
      <c r="H10" s="1108"/>
      <c r="I10" s="1112"/>
    </row>
    <row r="11" spans="1:16" ht="14.5" thickBot="1">
      <c r="A11" s="1113"/>
      <c r="B11" s="1128"/>
      <c r="C11" s="1114"/>
      <c r="D11" s="1128"/>
      <c r="E11" s="1115"/>
      <c r="F11" s="1128"/>
      <c r="G11" s="1103"/>
      <c r="H11" s="1128"/>
    </row>
    <row r="12" spans="1:16" ht="19.5" thickBot="1">
      <c r="B12" s="1134" t="s">
        <v>1222</v>
      </c>
      <c r="C12" s="1109"/>
      <c r="D12" s="1134" t="s">
        <v>1227</v>
      </c>
      <c r="E12" s="1103"/>
      <c r="F12" s="1135" t="s">
        <v>1223</v>
      </c>
      <c r="G12" s="1111"/>
      <c r="H12" s="1135" t="s">
        <v>628</v>
      </c>
      <c r="J12" s="1135" t="s">
        <v>1224</v>
      </c>
      <c r="L12" s="1135" t="s">
        <v>1225</v>
      </c>
      <c r="N12" s="1135" t="s">
        <v>1226</v>
      </c>
      <c r="P12" s="1275" t="s">
        <v>700</v>
      </c>
    </row>
    <row r="13" spans="1:16" ht="16.5">
      <c r="B13" s="1129" t="s">
        <v>1190</v>
      </c>
      <c r="D13" s="1129" t="s">
        <v>1204</v>
      </c>
      <c r="F13" s="1129" t="s">
        <v>1189</v>
      </c>
      <c r="H13" s="1129" t="s">
        <v>1188</v>
      </c>
      <c r="J13" s="1129" t="s">
        <v>127</v>
      </c>
      <c r="L13" s="1129" t="s">
        <v>22</v>
      </c>
      <c r="N13" s="1101" t="s">
        <v>1171</v>
      </c>
      <c r="P13" s="1275" t="s">
        <v>241</v>
      </c>
    </row>
    <row r="14" spans="1:16">
      <c r="B14" s="1129" t="s">
        <v>1191</v>
      </c>
      <c r="D14" s="1129" t="s">
        <v>1187</v>
      </c>
      <c r="F14" s="1129" t="s">
        <v>1194</v>
      </c>
      <c r="H14" s="1129" t="s">
        <v>935</v>
      </c>
      <c r="J14" s="1129" t="s">
        <v>396</v>
      </c>
      <c r="L14" s="1129" t="s">
        <v>1238</v>
      </c>
      <c r="N14" s="1129" t="s">
        <v>625</v>
      </c>
    </row>
    <row r="15" spans="1:16" ht="14.5" thickBot="1">
      <c r="B15" s="1129" t="s">
        <v>1192</v>
      </c>
      <c r="D15" s="1129" t="s">
        <v>1184</v>
      </c>
      <c r="F15" s="1101" t="s">
        <v>950</v>
      </c>
      <c r="H15" s="1129" t="s">
        <v>11</v>
      </c>
      <c r="J15" s="1129" t="s">
        <v>1196</v>
      </c>
      <c r="L15" s="1101" t="s">
        <v>20</v>
      </c>
      <c r="N15" s="1130" t="s">
        <v>892</v>
      </c>
    </row>
    <row r="16" spans="1:16" ht="14.5" thickBot="1">
      <c r="B16" s="1129" t="s">
        <v>1193</v>
      </c>
      <c r="D16" s="1101" t="s">
        <v>1195</v>
      </c>
      <c r="F16" s="1130" t="s">
        <v>591</v>
      </c>
      <c r="H16" s="1102" t="s">
        <v>692</v>
      </c>
      <c r="J16" s="1130" t="s">
        <v>10</v>
      </c>
      <c r="L16" s="1130" t="s">
        <v>18</v>
      </c>
    </row>
    <row r="17" spans="2:14">
      <c r="B17" s="1129" t="s">
        <v>132</v>
      </c>
      <c r="D17" s="1129" t="s">
        <v>1197</v>
      </c>
      <c r="L17" s="1116"/>
    </row>
    <row r="18" spans="2:14">
      <c r="B18" s="1101" t="s">
        <v>879</v>
      </c>
      <c r="D18" s="1101" t="s">
        <v>1235</v>
      </c>
      <c r="L18" s="1116"/>
    </row>
    <row r="19" spans="2:14">
      <c r="B19" s="1129" t="s">
        <v>733</v>
      </c>
      <c r="D19" s="1101" t="s">
        <v>16</v>
      </c>
      <c r="L19" s="1116"/>
    </row>
    <row r="20" spans="2:14" ht="14.5" thickBot="1">
      <c r="B20" s="1130" t="s">
        <v>42</v>
      </c>
      <c r="D20" s="1129" t="s">
        <v>1236</v>
      </c>
    </row>
    <row r="21" spans="2:14">
      <c r="D21" s="1101" t="s">
        <v>1237</v>
      </c>
    </row>
    <row r="22" spans="2:14">
      <c r="D22" s="1129" t="s">
        <v>14</v>
      </c>
    </row>
    <row r="23" spans="2:14">
      <c r="D23" s="1101" t="s">
        <v>637</v>
      </c>
    </row>
    <row r="24" spans="2:14" ht="14.5" thickBot="1">
      <c r="D24" s="1130" t="s">
        <v>638</v>
      </c>
    </row>
    <row r="28" spans="2:14" ht="7" customHeight="1">
      <c r="B28" s="1124"/>
      <c r="C28" s="1125"/>
      <c r="D28" s="1124"/>
      <c r="E28" s="1126"/>
      <c r="F28" s="1124"/>
      <c r="G28" s="1126"/>
      <c r="H28" s="1124"/>
      <c r="I28" s="1127"/>
      <c r="J28" s="1124"/>
      <c r="K28" s="1126"/>
      <c r="L28" s="1124"/>
      <c r="M28" s="1126"/>
      <c r="N28" s="1124"/>
    </row>
    <row r="30" spans="2:14" ht="14.5" thickBot="1"/>
    <row r="31" spans="2:14" ht="19.5" thickBot="1">
      <c r="B31" s="1135" t="s">
        <v>977</v>
      </c>
      <c r="C31" s="1118"/>
      <c r="D31" s="1135" t="s">
        <v>1239</v>
      </c>
    </row>
    <row r="32" spans="2:14">
      <c r="B32" s="1129" t="s">
        <v>661</v>
      </c>
      <c r="C32" s="1119" t="s">
        <v>1241</v>
      </c>
      <c r="D32" s="1131" t="s">
        <v>1190</v>
      </c>
    </row>
    <row r="33" spans="2:6">
      <c r="B33" s="1129" t="s">
        <v>660</v>
      </c>
      <c r="C33" s="1119" t="s">
        <v>1241</v>
      </c>
      <c r="D33" s="1131" t="s">
        <v>1191</v>
      </c>
    </row>
    <row r="34" spans="2:6">
      <c r="B34" s="1129" t="s">
        <v>521</v>
      </c>
      <c r="C34" s="1119" t="s">
        <v>1241</v>
      </c>
      <c r="D34" s="1131" t="s">
        <v>1193</v>
      </c>
    </row>
    <row r="35" spans="2:6">
      <c r="B35" s="1101" t="s">
        <v>630</v>
      </c>
      <c r="C35" s="1119" t="s">
        <v>1241</v>
      </c>
      <c r="D35" s="1131" t="s">
        <v>1192</v>
      </c>
    </row>
    <row r="36" spans="2:6">
      <c r="B36" s="1129" t="s">
        <v>629</v>
      </c>
      <c r="C36" s="1119" t="s">
        <v>1241</v>
      </c>
      <c r="D36" s="1131" t="s">
        <v>132</v>
      </c>
    </row>
    <row r="37" spans="2:6">
      <c r="B37" s="1129" t="s">
        <v>123</v>
      </c>
      <c r="C37" s="1119" t="s">
        <v>1241</v>
      </c>
      <c r="D37" s="1131" t="s">
        <v>1194</v>
      </c>
    </row>
    <row r="38" spans="2:6">
      <c r="B38" s="1129" t="s">
        <v>951</v>
      </c>
      <c r="C38" s="1119" t="s">
        <v>1241</v>
      </c>
      <c r="D38" s="1131" t="s">
        <v>1194</v>
      </c>
    </row>
    <row r="39" spans="2:6">
      <c r="B39" s="1129" t="s">
        <v>585</v>
      </c>
      <c r="C39" s="1119" t="s">
        <v>1241</v>
      </c>
      <c r="D39" s="1131" t="s">
        <v>1194</v>
      </c>
    </row>
    <row r="40" spans="2:6">
      <c r="B40" s="1129" t="s">
        <v>214</v>
      </c>
      <c r="C40" s="1119" t="s">
        <v>1241</v>
      </c>
      <c r="D40" s="1131" t="s">
        <v>1189</v>
      </c>
    </row>
    <row r="41" spans="2:6">
      <c r="B41" s="1129" t="s">
        <v>627</v>
      </c>
      <c r="C41" s="1119" t="s">
        <v>1241</v>
      </c>
      <c r="D41" s="1131" t="s">
        <v>1194</v>
      </c>
    </row>
    <row r="42" spans="2:6">
      <c r="B42" s="1101" t="s">
        <v>13</v>
      </c>
      <c r="C42" s="1119" t="s">
        <v>1241</v>
      </c>
      <c r="D42" s="1131" t="s">
        <v>127</v>
      </c>
      <c r="F42" s="1117"/>
    </row>
    <row r="43" spans="2:6">
      <c r="B43" s="1101" t="s">
        <v>631</v>
      </c>
      <c r="C43" s="1119" t="s">
        <v>1241</v>
      </c>
      <c r="D43" s="1131" t="s">
        <v>1184</v>
      </c>
      <c r="F43" s="1117"/>
    </row>
    <row r="44" spans="2:6">
      <c r="B44" s="1129" t="s">
        <v>876</v>
      </c>
      <c r="C44" s="1119" t="s">
        <v>1241</v>
      </c>
      <c r="D44" s="1131" t="s">
        <v>1184</v>
      </c>
    </row>
    <row r="45" spans="2:6">
      <c r="B45" s="1129" t="s">
        <v>875</v>
      </c>
      <c r="C45" s="1119" t="s">
        <v>1241</v>
      </c>
      <c r="D45" s="1131" t="s">
        <v>1184</v>
      </c>
    </row>
    <row r="46" spans="2:6">
      <c r="B46" s="1129" t="s">
        <v>880</v>
      </c>
      <c r="C46" s="1119" t="s">
        <v>1241</v>
      </c>
      <c r="D46" s="1131" t="s">
        <v>1184</v>
      </c>
    </row>
    <row r="47" spans="2:6">
      <c r="B47" s="1129" t="s">
        <v>877</v>
      </c>
      <c r="C47" s="1119" t="s">
        <v>1241</v>
      </c>
      <c r="D47" s="1131" t="s">
        <v>1184</v>
      </c>
    </row>
    <row r="48" spans="2:6">
      <c r="B48" s="1129" t="s">
        <v>881</v>
      </c>
      <c r="C48" s="1119" t="s">
        <v>1241</v>
      </c>
      <c r="D48" s="1274" t="s">
        <v>1195</v>
      </c>
    </row>
    <row r="49" spans="2:4">
      <c r="B49" s="1101" t="s">
        <v>878</v>
      </c>
      <c r="C49" s="1119" t="s">
        <v>1241</v>
      </c>
      <c r="D49" s="1274" t="s">
        <v>1195</v>
      </c>
    </row>
    <row r="50" spans="2:4">
      <c r="B50" s="1129" t="s">
        <v>17</v>
      </c>
      <c r="C50" s="1119" t="s">
        <v>1241</v>
      </c>
      <c r="D50" s="1132" t="s">
        <v>1240</v>
      </c>
    </row>
    <row r="51" spans="2:4">
      <c r="B51" s="1101" t="s">
        <v>634</v>
      </c>
      <c r="C51" s="1119" t="s">
        <v>1241</v>
      </c>
      <c r="D51" s="1132" t="s">
        <v>1240</v>
      </c>
    </row>
    <row r="52" spans="2:4">
      <c r="B52" s="1129" t="s">
        <v>635</v>
      </c>
      <c r="C52" s="1119" t="s">
        <v>1241</v>
      </c>
      <c r="D52" s="1132" t="s">
        <v>1240</v>
      </c>
    </row>
    <row r="53" spans="2:4">
      <c r="B53" s="1101" t="s">
        <v>632</v>
      </c>
      <c r="C53" s="1119" t="s">
        <v>1241</v>
      </c>
      <c r="D53" s="1132" t="s">
        <v>1240</v>
      </c>
    </row>
    <row r="54" spans="2:4">
      <c r="B54" s="1129" t="s">
        <v>633</v>
      </c>
      <c r="C54" s="1119" t="s">
        <v>1241</v>
      </c>
      <c r="D54" s="1132" t="s">
        <v>1240</v>
      </c>
    </row>
    <row r="55" spans="2:4">
      <c r="B55" s="1101" t="s">
        <v>636</v>
      </c>
      <c r="C55" s="1119" t="s">
        <v>1241</v>
      </c>
      <c r="D55" s="1132" t="s">
        <v>1240</v>
      </c>
    </row>
    <row r="56" spans="2:4">
      <c r="B56" s="1129" t="s">
        <v>9</v>
      </c>
      <c r="C56" s="1119" t="s">
        <v>1241</v>
      </c>
      <c r="D56" s="1132" t="s">
        <v>1240</v>
      </c>
    </row>
    <row r="57" spans="2:4">
      <c r="B57" s="1129" t="s">
        <v>217</v>
      </c>
      <c r="C57" s="1119" t="s">
        <v>1241</v>
      </c>
      <c r="D57" s="1132" t="s">
        <v>1240</v>
      </c>
    </row>
    <row r="58" spans="2:4">
      <c r="B58" s="1129" t="s">
        <v>218</v>
      </c>
      <c r="C58" s="1119" t="s">
        <v>1241</v>
      </c>
      <c r="D58" s="1132" t="s">
        <v>1240</v>
      </c>
    </row>
    <row r="59" spans="2:4">
      <c r="B59" s="1129" t="s">
        <v>215</v>
      </c>
      <c r="C59" s="1119" t="s">
        <v>1241</v>
      </c>
      <c r="D59" s="1132" t="s">
        <v>1240</v>
      </c>
    </row>
    <row r="60" spans="2:4">
      <c r="B60" s="1129" t="s">
        <v>216</v>
      </c>
      <c r="C60" s="1119" t="s">
        <v>1241</v>
      </c>
      <c r="D60" s="1132" t="s">
        <v>1240</v>
      </c>
    </row>
    <row r="61" spans="2:4">
      <c r="B61" s="1129" t="s">
        <v>12</v>
      </c>
      <c r="C61" s="1119" t="s">
        <v>1241</v>
      </c>
      <c r="D61" s="1132" t="s">
        <v>1240</v>
      </c>
    </row>
    <row r="62" spans="2:4">
      <c r="B62" s="1129" t="s">
        <v>21</v>
      </c>
      <c r="C62" s="1119" t="s">
        <v>1241</v>
      </c>
      <c r="D62" s="1274" t="s">
        <v>1171</v>
      </c>
    </row>
    <row r="63" spans="2:4">
      <c r="B63" s="1101" t="s">
        <v>199</v>
      </c>
      <c r="C63" s="1119" t="s">
        <v>1241</v>
      </c>
      <c r="D63" s="1101" t="s">
        <v>1171</v>
      </c>
    </row>
    <row r="64" spans="2:4">
      <c r="B64" s="1129" t="s">
        <v>15</v>
      </c>
      <c r="C64" s="1119" t="s">
        <v>1241</v>
      </c>
      <c r="D64" s="1131" t="s">
        <v>1196</v>
      </c>
    </row>
    <row r="65" spans="2:4">
      <c r="B65" s="1101" t="s">
        <v>200</v>
      </c>
      <c r="C65" s="1119" t="s">
        <v>1241</v>
      </c>
      <c r="D65" s="1131" t="s">
        <v>1196</v>
      </c>
    </row>
    <row r="66" spans="2:4">
      <c r="B66" s="1129" t="s">
        <v>19</v>
      </c>
      <c r="C66" s="1119" t="s">
        <v>1241</v>
      </c>
      <c r="D66" s="1131" t="s">
        <v>127</v>
      </c>
    </row>
    <row r="67" spans="2:4">
      <c r="B67" s="1129" t="s">
        <v>985</v>
      </c>
      <c r="C67" s="1119" t="s">
        <v>1241</v>
      </c>
      <c r="D67" s="1132" t="s">
        <v>1240</v>
      </c>
    </row>
    <row r="68" spans="2:4">
      <c r="B68" s="1129" t="s">
        <v>996</v>
      </c>
      <c r="C68" s="1119" t="s">
        <v>1241</v>
      </c>
      <c r="D68" s="1132" t="s">
        <v>1240</v>
      </c>
    </row>
    <row r="69" spans="2:4">
      <c r="B69" s="1129" t="s">
        <v>1022</v>
      </c>
      <c r="C69" s="1119" t="s">
        <v>1241</v>
      </c>
      <c r="D69" s="1132" t="s">
        <v>1240</v>
      </c>
    </row>
    <row r="70" spans="2:4">
      <c r="B70" s="1129" t="s">
        <v>1052</v>
      </c>
      <c r="C70" s="1119" t="s">
        <v>1241</v>
      </c>
      <c r="D70" s="1132" t="s">
        <v>1240</v>
      </c>
    </row>
    <row r="71" spans="2:4">
      <c r="B71" s="1129" t="s">
        <v>1060</v>
      </c>
      <c r="C71" s="1119" t="s">
        <v>1241</v>
      </c>
      <c r="D71" s="1132" t="s">
        <v>1240</v>
      </c>
    </row>
    <row r="72" spans="2:4" ht="14.5" thickBot="1">
      <c r="B72" s="1130" t="s">
        <v>551</v>
      </c>
      <c r="C72" s="1119" t="s">
        <v>1241</v>
      </c>
      <c r="D72" s="1133" t="s">
        <v>1188</v>
      </c>
    </row>
  </sheetData>
  <sheetProtection sheet="1" objects="1" scenarios="1"/>
  <mergeCells count="1">
    <mergeCell ref="B6:N6"/>
  </mergeCells>
  <hyperlinks>
    <hyperlink ref="P13" location="RI!A2" display="Equipe RI" xr:uid="{3C3AD321-54B4-4DBB-BEE5-8C826755D00F}"/>
    <hyperlink ref="P12" location="'BB Consolidado'!A1" display="BB Consolidado" xr:uid="{F17B0CD9-2804-4123-8255-33EE6C4AC844}"/>
    <hyperlink ref="F13" location="='Ativos e Passivos de Juros'!$B$4" tooltip="Sheet 5" display="='Ativos e Passivos de Juros'!$B$4" xr:uid="{4533FC35-5051-4D1F-A372-C076B8FF69F5}"/>
    <hyperlink ref="F14" location="='Margem Financeira'!$B$4" tooltip="Sheet 15" display="='Margem Financeira'!$B$4" xr:uid="{E024011A-4382-4609-8C96-A2561363CE44}"/>
    <hyperlink ref="F15" location="'Margem Líquida'!A1" tooltip="Sheet 39" display="Margem Líquida" xr:uid="{1995C2A6-4464-46D6-8C88-55913C223372}"/>
    <hyperlink ref="F16" location="'Margem Gerencial'!A2" tooltip="Sheet 40" display="='Margem Carteira'!$B$4" xr:uid="{61ACD7B7-FD7C-4DBD-8222-7D96058F2272}"/>
    <hyperlink ref="H13" location="='Fontes e Usos'!$B$4" tooltip="Sheet 4" display="='Fontes e Usos'!$B$4" xr:uid="{29FEB475-625A-49CC-8C66-876AC547D08E}"/>
    <hyperlink ref="J13" location="='Despesas Administrativas'!$B$4" tooltip="Sheet 16" display="='Despesas Administrativas'!$B$4" xr:uid="{783E7CD5-3071-4478-9CF2-2CDE198D9F42}"/>
    <hyperlink ref="J14" location="='RPS'!$B$4" tooltip="Sheet 37" display="='RPS'!$B$4" xr:uid="{F3271949-B5DC-49CA-97A5-81BC34A79EE0}"/>
    <hyperlink ref="N15" location="='Cartões'!$B$4" tooltip="Sheet 28" display="='Cartões'!$B$4" xr:uid="{F5011ECC-14B2-4522-B8BE-D04F7B8BDFDE}"/>
    <hyperlink ref="N14" location="'Banco Patagonia'!A2" tooltip="Sheet 29" display="='Banco Patagonia'!$B$4" xr:uid="{E2564680-2E9E-466B-BEB2-022EE64116D1}"/>
    <hyperlink ref="B13" location="='BP - Ativo'!$B$4" tooltip="Sheet 6" display="='BP - Ativo'!$B$4" xr:uid="{EA8EC288-515D-45A3-BE09-6526BC9703D1}"/>
    <hyperlink ref="B14" location="='BP - Passivo'!$B$4" tooltip="Sheet 7" display="='BP - Passivo'!$B$4" xr:uid="{4992849A-E767-4669-87D4-69810B595BB9}"/>
    <hyperlink ref="B15" location="'DRE com Realocações'!A2" tooltip="Sheet 8" display="='DRE com Realocações'!$B$4" xr:uid="{FB4737E6-DD45-4A6D-8031-15E592C8CE4B}"/>
    <hyperlink ref="B16" location="='DRE Societária'!$B$4" tooltip="Sheet 9" display="='DRE Societária'!$B$4" xr:uid="{41678C0F-044A-4A1D-A893-A355EB9EF5EC}"/>
    <hyperlink ref="B17" location="'Itens Extraordinários'!A2" tooltip="Sheet 20" display="='Itens Extraordinários'!$B$4" xr:uid="{82A3FBA2-150C-4BBB-B232-0316C8B9282F}"/>
    <hyperlink ref="B18" location="'Efeitos no PL'!A1" tooltip="Sheet 25" display="'Efeitos no PL'!A1" xr:uid="{778C6A19-A400-425E-9F7D-485CCBC9406C}"/>
    <hyperlink ref="B19" location="'OFD'!A2" tooltip="Sheet 38" display="'Obrigações Fiscais Diferidas'!A1" xr:uid="{BD4CF9CE-C665-4DBE-B753-BD661BA1982C}"/>
    <hyperlink ref="B20" location="'Crédito Tributário'!A1" tooltip="Sheet 43" display="'Crédito Tributário'!A1" xr:uid="{8FB4D8FC-F8A7-4064-BDE3-86CD28980B10}"/>
    <hyperlink ref="D13" location="'Cobertura de Crédito'!A2" tooltip="Sheet 10" display="='Cobertura de Crédito'!$B$4" xr:uid="{CE6D752C-89FA-4266-8343-FE7614E13925}"/>
    <hyperlink ref="D14" location="='Carteiras por Estágio'!$B$4" tooltip="Sheet 11" display="='Carteiras por Estágio'!$B$4" xr:uid="{67E57428-0ABF-4A82-ADCE-23C9236BBC55}"/>
    <hyperlink ref="D15" location="='Carteira Agro'!$B$4" tooltip="Sheet 13" display="='Carteira Agro'!$B$4" xr:uid="{7A112677-AC60-42A8-BE19-A61989FD335E}"/>
    <hyperlink ref="D16" location="'Equalização - Agro'!A2" tooltip="Sheet 18" display="Equalização - Agro" xr:uid="{A27BEB66-99EE-42F1-8BF7-BF4DB18CD910}"/>
    <hyperlink ref="D17" location="='Compulsório'!$B$4" tooltip="Sheet 27" display="='Compulsório'!$B$4" xr:uid="{99EDF1D2-8E0C-4DFD-94F0-A3F3BAEAA724}"/>
    <hyperlink ref="D18" location="'Agro-Inad'!A1" tooltip="Sheet 30" display="Índices de Atraso - Agronegócios" xr:uid="{7FC290F8-D910-496F-9078-826CCB3C84F2}"/>
    <hyperlink ref="D19" location="'Índices de Atraso'!A1" tooltip="Sheet 31" display="Índices de Atraso" xr:uid="{85924179-CA1C-470D-BA5F-62703AB39B88}"/>
    <hyperlink ref="D20" location="'Crédito PJ Macrossetor'!A2" tooltip="Sheet 32" display="='Crédito PJ Macrossetor'!$B$4" xr:uid="{43509F7A-BDE5-437A-9803-73F22B569FC3}"/>
    <hyperlink ref="D21" location="'Crédito - Concentração'!A1" tooltip="Sheet 33" display="Concentração" xr:uid="{01B41104-56CA-41A0-8ED1-36CA46D7817C}"/>
    <hyperlink ref="D22" location="'Carteira de Crédito'!A2" tooltip="Sheet 34" display="='Crédito'!$B$4" xr:uid="{2B063801-F709-4500-A9EB-A7566F20C376}"/>
    <hyperlink ref="D23" location="'Carteira de Crédito PF'!A1" tooltip="Sheet 35" display="Carteira de Crédito PF" xr:uid="{042DA327-1AB4-4D4E-9DCB-D4E433C09710}"/>
    <hyperlink ref="D24" location="'Crédito PJ'!A2" tooltip="Sheet 36" display="='Crédito PJ'!$B$4" xr:uid="{A0DB6B44-37C5-4BEF-B38C-F870CC36B315}"/>
    <hyperlink ref="H14" location="'Captações no Exterior'!A2" tooltip="Sheet 41" display="='Captações no Exterior'!$B$4" xr:uid="{7794E364-6BF3-45D2-9A64-DADC1489895E}"/>
    <hyperlink ref="H15" location="'Liquidez'!A2" tooltip="Sheet 42" display="='Liquidez'!$B$4" xr:uid="{9DD36FC6-13A9-4E89-AA5E-B259F928E455}"/>
    <hyperlink ref="H16" location="'Bis III'!A1" tooltip="Sheet 21" display="Índice de Basiléia III" xr:uid="{7A2F021E-DFD5-4078-ADAB-1D7D0C259CC0}"/>
    <hyperlink ref="N13" location="Acionistas!A1" tooltip="Sheet 17" display="Estrutura Societária e Dividendos" xr:uid="{E17891D6-53E6-4A9E-B99F-B6280823A856}"/>
    <hyperlink ref="J15" location="'Desempenho e Eficiência'!A2" tooltip="Sheet 19" display="='Desempenho e Eficiência'!$B$4" xr:uid="{E1201ACE-A83A-4303-BAB5-A9B9A0ECBCDA}"/>
    <hyperlink ref="J16" location="'Dados Estruturais'!A2" tooltip="Sheet 26" display="='Dados Estruturais'!$B$4" xr:uid="{E3FA05D8-A595-4C2D-A51A-E357A62B9FD1}"/>
    <hyperlink ref="L13" location="='Ratings'!$B$4" tooltip="Sheet 21" display="='Ratings'!$B$4" xr:uid="{AF7672D3-26A3-46FD-A58F-DB6CBE0F056A}"/>
    <hyperlink ref="L14" location="'Part. Índices - Brasil'!A2" tooltip="Sheet 22" display="='Part. Índices - Brasil'!$B$4" xr:uid="{CF500312-7C2E-4CC5-B841-FCFCC3CE5901}"/>
    <hyperlink ref="L15" location="'Participação Mercado'!A1" tooltip="Sheet 23" display="Participação de Mercado" xr:uid="{7F9DFC4D-CE0A-41D3-935C-23311C35D984}"/>
    <hyperlink ref="L16" location="'Múltiplos Mercado'!A2" tooltip="Sheet 24" display="='Multiplos de Mercado'!$B$4" xr:uid="{B880B3A1-9040-439D-9084-428209FDE3CE}"/>
    <hyperlink ref="B32" location="'Ativos - Contábil'!A2" tooltip="Sheet 44" display="='Ativos - Contábil'!$B$4" xr:uid="{FBD2AF10-0049-4753-B602-E3DC2DCF8568}"/>
    <hyperlink ref="B33" location="='Passivos - Contábil'!$B$4" tooltip="Sheet 45" display="='Passivos - Contábil'!$B$4" xr:uid="{92392F16-5D1D-46AE-B3A4-A63AEFFA4372}"/>
    <hyperlink ref="B34" location="'DRE - Contábil'!A2" tooltip="Sheet 46" display="='DRE - Contábil'!$B$4" xr:uid="{01087249-017F-4190-B31B-0B4BF8A86CF1}"/>
    <hyperlink ref="B35" location="'DRE - Realocações'!A1" tooltip="Sheet 47" display="DRE - Realocações" xr:uid="{94E44D07-18CB-4C6F-96AB-1C5A65D0831E}"/>
    <hyperlink ref="B36" location="'DRE - Realoc IE'!A2" tooltip="Sheet 48" display="='DRE - Realoc IE'!$B$4" xr:uid="{9F8F797E-27F6-4D53-B78D-3D9BB66E5D03}"/>
    <hyperlink ref="B37" location="='MFB'!$B$4" tooltip="Sheet 49" display="='MFB'!$B$4" xr:uid="{6AE4DB72-941A-4057-B952-B747AB9937CF}"/>
    <hyperlink ref="B38" location="'MFB Clientes e Mercado'!A2" tooltip="Sheet 50" display="='MFB Clientes e Mercado'!$B$4" xr:uid="{76A181A8-F9CF-4AC9-BB3D-B12087288EA5}"/>
    <hyperlink ref="B39" location="='MFB - Abertura'!$B$4" tooltip="Sheet 51" display="='MFB - Abertura'!$B$4" xr:uid="{7150FE07-6B05-46BA-8B40-781337659515}"/>
    <hyperlink ref="B40" location="'Aplicações e Captações'!A2" tooltip="Sheet 52" display="='Aplicações e Captações'!$B$4" xr:uid="{EFFB7FD4-67E9-4F15-A38C-54D9FAA0F0F3}"/>
    <hyperlink ref="B41" location="='TVMs - Resultado'!$B$4" tooltip="Sheet 53" display="='TVMs - Resultado'!$B$4" xr:uid="{6D493D27-A79C-4C7C-907E-DFFC4D9B6EEF}"/>
    <hyperlink ref="B42" location="'Desp. Pessoal'!A2" tooltip="Sheet 54" display="Despesas de Pessoal" xr:uid="{70BE4C32-1D65-45EE-98C1-EFA9A21E2184}"/>
    <hyperlink ref="B43" location="'Crédito Agro'!A1" tooltip="Sheet 55" display="Carteira de Crédito Agronegócios" xr:uid="{1666CA48-C488-41E7-B201-CCEE69895DB1}"/>
    <hyperlink ref="B44" location="='Agro-Destinação'!$B$4" tooltip="Sheet 56" display="='Agro-Destinação'!$B$4" xr:uid="{ACF3BAD3-E8F7-4168-A034-1AA93E5C96DA}"/>
    <hyperlink ref="B45" location="='Agro-Item'!$B$4" tooltip="Sheet 57" display="='Agro-Item'!$B$4" xr:uid="{77863F91-6206-483D-9B1E-359B0F3B7090}"/>
    <hyperlink ref="B46" location="'Agro-Porte'!A2" tooltip="Sheet 58" display="='Agro-Porte'!$B$4" xr:uid="{F1AEF0E0-3C69-4C9C-BEFC-71C36A5CA0CE}"/>
    <hyperlink ref="B47" location="='Agro-Fonte'!$B$4" tooltip="Sheet 59" display="='Agro-Fonte'!$B$4" xr:uid="{40343163-9624-4822-BA92-9006C26FE994}"/>
    <hyperlink ref="B48" location="'Agro-Equalização'!A2" tooltip="Sheet 60" display="='Agro - Receitas Eq FP'!$B$4" xr:uid="{C5DC0448-7AFA-4BD5-AB6A-2527CFF4CAEB}"/>
    <hyperlink ref="B49" location="'Agro-Recursos Eq.'!A1" tooltip="Sheet 61" display="Recursos Equalizáveis da Carteira de Agronegócios" xr:uid="{8FE5EBC2-BD62-4859-A7BA-36C04F34E3A6}"/>
    <hyperlink ref="B50" location="'Crédito NR'!A2" tooltip="Sheet 62" display="='Crédito NR'!$B$4" xr:uid="{E66AAA5E-F4B2-4A5A-B916-A3266F13F936}"/>
    <hyperlink ref="B51" location="'Crédito NR - PF'!A1" tooltip="Sheet 63" display="Carteira de Crédito por Nível de Risco - PF" xr:uid="{1013CA51-9580-4907-B132-7E42133360C6}"/>
    <hyperlink ref="B52" location="'Crédito NR - PJ'!A2" tooltip="Sheet 64" display="='Crédito PJ NR'!$B$4" xr:uid="{578D7157-633F-45B1-A46E-BE3BA5126C4E}"/>
    <hyperlink ref="B53" location="'Crédito NR -  Agro PF'!A1" tooltip="Sheet 65" display="Crédito NR -  Agro PF" xr:uid="{D8446739-1335-463B-8BCF-B75C03E5F8BC}"/>
    <hyperlink ref="B54" location="'Crédito NR - Agro PJ'!A2" tooltip="Sheet 66" display="='Agro PJ NR'!$B$4" xr:uid="{E8C31B70-2F5B-4DC8-B03E-BE9EFABA76FD}"/>
    <hyperlink ref="B55" location="'Crédito NR - Exterior'!A1" tooltip="Sheet 67" display="Crédito NR - Exterior" xr:uid="{9F079D10-1032-4848-9A1F-04831BB07E9E}"/>
    <hyperlink ref="B56" location="'Provisões'!A2" tooltip="Sheet 68" display="='Provisões'!$B$4" xr:uid="{654898EB-DA31-4329-829C-9A3D1AEE9786}"/>
    <hyperlink ref="B57" location="='PCLD - PF'!$B$4" tooltip="Sheet 69" display="='PCLD - PF'!$B$4" xr:uid="{BBC652E5-7A16-4E5A-B3CC-A6AF8DB7EB75}"/>
    <hyperlink ref="B58" location="'PCLD - PJ'!A2" tooltip="Sheet 70" display="='PCLD - PJ'!$B$4" xr:uid="{4E599643-7159-449A-8151-2682D2A28B59}"/>
    <hyperlink ref="B59" location="='PCLD - Agro PF'!$B$4" tooltip="Sheet 71" display="='PCLD - Agro PF'!$B$4" xr:uid="{FFCB1BE3-7A19-4470-8B75-D0E7001A7F1D}"/>
    <hyperlink ref="B60" location="'PCLD - Agro PJ'!A2" tooltip="Sheet 72" display="='PCLD - Agro PJ'!$B$4" xr:uid="{AE8D99F6-A2DC-4F63-B37E-E2A035C22471}"/>
    <hyperlink ref="B61" location="='PCLD - Despesas'!$B$4" tooltip="Sheet 73" display="='PCLD - Despesas'!$B$4" xr:uid="{65F22670-EDA0-4C2F-B2B0-C44F433A09DB}"/>
    <hyperlink ref="B62" location="'Composição Acionária'!A2" tooltip="Sheet 74" display="='Composição Acionária'!$B$4" xr:uid="{C8C226C8-1EE3-448D-AD7E-4C00427CC8CE}"/>
    <hyperlink ref="B63" location="'Dividendos JCP'!A1" tooltip="Sheet 75" display="Dividendos e JCP - Distribuição por acionistas" xr:uid="{CAC87799-E18A-4E86-B075-83D93405DB0C}"/>
    <hyperlink ref="B64" location="'Indicadores Desempenho'!A2" tooltip="Sheet 77" display="='Indicador Desempenho'!$B$4" xr:uid="{884D0EF0-2ADA-41E4-9D5E-8439D619FCC4}"/>
    <hyperlink ref="B65" location="'Índices Cobertura'!A1" tooltip="Sheet 78" display="Índices de Cobertura" xr:uid="{8634DAEA-3908-44A7-8724-9256F61CA4F2}"/>
    <hyperlink ref="B66" location="'Outras Desp. Adm.'!A2" tooltip="Sheet 83" display="='ODA'!$B$4" xr:uid="{8F7A3280-8346-4057-B552-CF92F7BB2EB9}"/>
    <hyperlink ref="B67" location="='Ágios'!$B$4" tooltip="Sheet 84" display="='Ágios'!$B$4" xr:uid="{1A18992C-3440-4822-8355-F9381D82A1A4}"/>
    <hyperlink ref="B68" location="'Ativos Intangíveis'!A2" tooltip="Sheet 85" display="='Ativos Intangíveis'!$B$4" xr:uid="{77358F47-4DA5-48B3-9724-4CD319FA479E}"/>
    <hyperlink ref="B69" location="='DRE Realoc 4720'!$B$4" tooltip="Sheet 86" display="='DRE Realoc 4720'!$B$4" xr:uid="{ECF3EA8C-F5D1-43E0-8EF3-6D1341EE7617}"/>
    <hyperlink ref="B70" location="'Resultado Estrutural'!A2" tooltip="Sheet 87" display="='Resultado Estrutural'!$B$4" xr:uid="{AD681E3C-C14C-421B-AD7C-6C1EF237E9B0}"/>
    <hyperlink ref="B71" location="='Cotações BB'!$B$4" tooltip="Sheet 88" display="='Cotações BB'!$B$4" xr:uid="{7620C5D3-EC90-4A9C-9CF9-D531847B408B}"/>
    <hyperlink ref="B72" location="'Captações - FU'!A2" tooltip="Sheet 89" display="='Captações - FU'!$B$4" xr:uid="{299313AF-1470-4D4C-9127-7FD365204D97}"/>
    <hyperlink ref="D32" location="='BP - Ativo'!$B$4" tooltip="Sheet 6" display="='BP - Ativo'!$B$4" xr:uid="{9D691F33-FE80-4E71-A6CD-53CEB143DA61}"/>
    <hyperlink ref="D33" location="='BP - Passivo'!$B$4" tooltip="Sheet 7" display="='BP - Passivo'!$B$4" xr:uid="{25FDAB0A-BE50-4440-89A3-7C3C5A41BF8F}"/>
    <hyperlink ref="D34" location="='DRE Societária'!$B$4" tooltip="Sheet 9" display="='DRE Societária'!$B$4" xr:uid="{FDA86A36-5EB1-4EEE-BE0F-37575E1D466F}"/>
    <hyperlink ref="D35" location="='DRE com Realocações'!$B$4" tooltip="Sheet 8" display="='DRE com Realocações'!$B$4" xr:uid="{929A2CAB-C1B4-4F2A-84E7-162BD13606EA}"/>
    <hyperlink ref="D36" location="='Itens Extraordinários'!$B$4" tooltip="Sheet 20" display="='Itens Extraordinários'!$B$4" xr:uid="{3D2DB34D-4636-424C-A156-74443FBD3BF3}"/>
    <hyperlink ref="D37" location="'Margem Financeira'!A2" tooltip="Sheet 15" display="='Margem Financeira'!$B$4" xr:uid="{A275E924-EE86-43C9-A1DC-8A420C8ACA6D}"/>
    <hyperlink ref="D38" location="='Margem Financeira'!$B$4" tooltip="Sheet 15" display="='Margem Financeira'!$B$4" xr:uid="{9A24EC60-F66C-4BDF-A7C6-FD4587F697FD}"/>
    <hyperlink ref="D39" location="='Margem Financeira'!$B$4" tooltip="Sheet 15" display="='Margem Financeira'!$B$4" xr:uid="{D711AE9D-BC38-4CE8-9215-E6B5452D4F14}"/>
    <hyperlink ref="D40" location="='Ativos e Passivos de Juros'!$B$4" tooltip="Sheet 5" display="='Ativos e Passivos de Juros'!$B$4" xr:uid="{5AC20DEE-8A1B-428A-B0FF-124A0577F7BA}"/>
    <hyperlink ref="D41" location="='Margem Financeira'!$B$4" tooltip="Sheet 15" display="='Margem Financeira'!$B$4" xr:uid="{A4AB6C67-26DF-4ABB-B503-B7072FB194D4}"/>
    <hyperlink ref="D42" location="='Despesas Administrativas'!$B$4" tooltip="Sheet 16" display="='Despesas Administrativas'!$B$4" xr:uid="{54A4EA5B-40C9-41AD-BECE-2A611338CAAD}"/>
    <hyperlink ref="D43" location="='Carteira Agro'!$B$4" tooltip="Sheet 13" display="='Carteira Agro'!$B$4" xr:uid="{F5CEE3AF-0D67-428E-8154-01078A39144B}"/>
    <hyperlink ref="D44" location="='Carteira Agro'!$B$4" tooltip="Sheet 13" display="='Carteira Agro'!$B$4" xr:uid="{82B19BA9-2B47-4557-A900-62BDE1F90DC3}"/>
    <hyperlink ref="D45" location="='Carteira Agro'!$B$4" tooltip="Sheet 13" display="='Carteira Agro'!$B$4" xr:uid="{15764E33-5C1B-4551-9829-E6B04CAEBB80}"/>
    <hyperlink ref="D46" location="='Carteira Agro'!$B$4" tooltip="Sheet 13" display="='Carteira Agro'!$B$4" xr:uid="{1C8103B0-70CE-4747-B6CE-1EF2EF1CC980}"/>
    <hyperlink ref="D47" location="='Carteira Agro'!$B$4" tooltip="Sheet 13" display="='Carteira Agro'!$B$4" xr:uid="{9113CBB3-AEE0-47F3-8F98-7AE8FC2F8616}"/>
    <hyperlink ref="D48" location="'Equalização - Agro'!A1" tooltip="Sheet 18" display="Equalização - Agro" xr:uid="{CBFEC12E-E1F5-4AD9-94BD-935E6C22F825}"/>
    <hyperlink ref="D64" location="='Desempenho e Eficiência'!$B$4" tooltip="Sheet 19" display="='Desempenho e Eficiência'!$B$4" xr:uid="{A95CF6DC-6821-4488-87D5-5E01CD0E2E36}"/>
    <hyperlink ref="D65" location="='Desempenho e Eficiência'!$B$4" tooltip="Sheet 19" display="='Desempenho e Eficiência'!$B$4" xr:uid="{46F214B6-C59B-4452-9CB9-1DB8ADB2A0E0}"/>
    <hyperlink ref="D66" location="='Despesas Administrativas'!$B$4" tooltip="Sheet 16" display="='Despesas Administrativas'!$B$4" xr:uid="{6AF7E9FD-4168-47B2-A044-EEFA7D60B038}"/>
    <hyperlink ref="D72" location="='Fontes e Usos'!$B$4" tooltip="Sheet 4" display="='Fontes e Usos'!$B$4" xr:uid="{BACE72EC-ABC9-4A93-B211-2F88F5C8D327}"/>
    <hyperlink ref="D49" location="'Equalização - Agro'!A1" tooltip="Sheet 18" display="Equalização - Agro" xr:uid="{7C28A256-F581-4FD9-A4E5-90B078C9A353}"/>
    <hyperlink ref="D63" location="Acionistas!A1" tooltip="Sheet 17" display="Estrutura Societária e Dividendos" xr:uid="{4DB5F288-C463-4164-B2E0-6311AA40D1DE}"/>
    <hyperlink ref="D62" location="Acionistas!A1" tooltip="Sheet 17" display="Estrutura Societária e Dividendos" xr:uid="{63C6ED64-E003-4EB7-B417-27B0437FD20E}"/>
  </hyperlinks>
  <pageMargins left="0.78740157480314965" right="0.78740157480314965" top="0.98425196850393704" bottom="0.98425196850393704" header="0.51181102362204722" footer="0.51181102362204722"/>
  <pageSetup paperSize="9" scale="15" orientation="landscape" r:id="rId1"/>
  <headerFooter alignWithMargins="0">
    <oddHeader>&amp;R&amp;"Calibri"&amp;10&amp;K000000 #interna&amp;1#_x000D_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FCF-DF6F-49DB-BC57-C61588EE392E}">
  <sheetPr codeName="Plan8">
    <tabColor theme="0"/>
  </sheetPr>
  <dimension ref="A1:AH29"/>
  <sheetViews>
    <sheetView showGridLines="0" showRowColHeaders="0" zoomScaleNormal="100" workbookViewId="0">
      <pane xSplit="1" ySplit="5" topLeftCell="AD6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34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</row>
    <row r="2" spans="1:34" s="5" customFormat="1" ht="33" customHeight="1">
      <c r="A2" s="154" t="s">
        <v>14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</row>
    <row r="3" spans="1:34" s="5" customFormat="1" ht="16.399999999999999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4" s="6" customFormat="1" ht="16.399999999999999" customHeight="1">
      <c r="A4" s="843" t="s">
        <v>531</v>
      </c>
      <c r="B4" s="159" t="s">
        <v>968</v>
      </c>
      <c r="C4" s="159" t="s">
        <v>969</v>
      </c>
      <c r="D4" s="159" t="s">
        <v>970</v>
      </c>
      <c r="E4" s="159" t="s">
        <v>971</v>
      </c>
      <c r="F4" s="159" t="s">
        <v>1256</v>
      </c>
      <c r="G4" s="159" t="s">
        <v>1257</v>
      </c>
      <c r="H4" s="159" t="s">
        <v>1258</v>
      </c>
      <c r="I4" s="159" t="s">
        <v>1259</v>
      </c>
      <c r="J4" s="159" t="s">
        <v>1016</v>
      </c>
      <c r="K4" s="159" t="s">
        <v>1017</v>
      </c>
      <c r="L4" s="159" t="s">
        <v>1018</v>
      </c>
      <c r="M4" s="159" t="s">
        <v>888</v>
      </c>
      <c r="N4" s="159" t="s">
        <v>910</v>
      </c>
      <c r="O4" s="159" t="s">
        <v>912</v>
      </c>
      <c r="P4" s="159" t="s">
        <v>914</v>
      </c>
      <c r="Q4" s="159" t="s">
        <v>1260</v>
      </c>
      <c r="R4" s="159" t="s">
        <v>1261</v>
      </c>
      <c r="S4" s="159" t="s">
        <v>1262</v>
      </c>
      <c r="T4" s="159" t="s">
        <v>1263</v>
      </c>
      <c r="U4" s="159" t="s">
        <v>1264</v>
      </c>
      <c r="V4" s="159" t="s">
        <v>1265</v>
      </c>
      <c r="W4" s="159" t="s">
        <v>1266</v>
      </c>
      <c r="X4" s="159" t="s">
        <v>1267</v>
      </c>
      <c r="Y4" s="159" t="s">
        <v>1268</v>
      </c>
      <c r="Z4" s="159" t="s">
        <v>1075</v>
      </c>
      <c r="AA4" s="159" t="s">
        <v>1077</v>
      </c>
      <c r="AB4" s="159" t="s">
        <v>1079</v>
      </c>
      <c r="AC4" s="159" t="s">
        <v>1081</v>
      </c>
      <c r="AD4" s="159" t="s">
        <v>1141</v>
      </c>
      <c r="AE4" s="159" t="s">
        <v>1142</v>
      </c>
      <c r="AF4" s="159" t="s">
        <v>1143</v>
      </c>
      <c r="AG4" s="844" t="s">
        <v>1144</v>
      </c>
      <c r="AH4" s="844" t="s">
        <v>1244</v>
      </c>
    </row>
    <row r="5" spans="1:34" s="7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845"/>
      <c r="AH5" s="845"/>
    </row>
    <row r="6" spans="1:34" s="7" customFormat="1" ht="14">
      <c r="A6" s="1019" t="s">
        <v>662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912"/>
      <c r="AH6" s="912"/>
    </row>
    <row r="7" spans="1:34" s="4" customFormat="1" ht="14">
      <c r="A7" s="1020" t="s">
        <v>1177</v>
      </c>
      <c r="B7" s="280">
        <v>643647.04735486</v>
      </c>
      <c r="C7" s="280">
        <v>648118.57175823988</v>
      </c>
      <c r="D7" s="280">
        <v>634984.56104394002</v>
      </c>
      <c r="E7" s="280">
        <v>625328.84515905031</v>
      </c>
      <c r="F7" s="280">
        <v>625473.49705763999</v>
      </c>
      <c r="G7" s="280">
        <v>637677.02441564016</v>
      </c>
      <c r="H7" s="280">
        <v>635501.96600583999</v>
      </c>
      <c r="I7" s="280">
        <v>641870.89035616815</v>
      </c>
      <c r="J7" s="280">
        <v>628884.47748574999</v>
      </c>
      <c r="K7" s="280">
        <v>626322.19866650691</v>
      </c>
      <c r="L7" s="280">
        <v>626090.22264496004</v>
      </c>
      <c r="M7" s="280">
        <v>621344.55592168996</v>
      </c>
      <c r="N7" s="280">
        <v>662106.23429583001</v>
      </c>
      <c r="O7" s="280">
        <v>657212.13936267013</v>
      </c>
      <c r="P7" s="280">
        <v>668035.54602167988</v>
      </c>
      <c r="Q7" s="280">
        <v>681776.45214190008</v>
      </c>
      <c r="R7" s="280">
        <v>696991.96089018998</v>
      </c>
      <c r="S7" s="280">
        <v>705843.30300000019</v>
      </c>
      <c r="T7" s="280">
        <v>745273.94204359991</v>
      </c>
      <c r="U7" s="280">
        <v>784795.56847430975</v>
      </c>
      <c r="V7" s="280">
        <v>787968.22869833012</v>
      </c>
      <c r="W7" s="280">
        <v>813468.15416438971</v>
      </c>
      <c r="X7" s="280">
        <v>861504.70374558028</v>
      </c>
      <c r="Y7" s="280">
        <v>891283.32323102979</v>
      </c>
      <c r="Z7" s="280">
        <v>915170.4242151198</v>
      </c>
      <c r="AA7" s="280">
        <v>921558.24736355012</v>
      </c>
      <c r="AB7" s="280">
        <v>945508.23345101008</v>
      </c>
      <c r="AC7" s="280">
        <v>975349.35799999977</v>
      </c>
      <c r="AD7" s="280">
        <v>1002375.0658740801</v>
      </c>
      <c r="AE7" s="280">
        <v>1024415.9780424201</v>
      </c>
      <c r="AF7" s="280">
        <v>1050005.7464363002</v>
      </c>
      <c r="AG7" s="846">
        <v>1100471.2522381775</v>
      </c>
      <c r="AH7" s="846">
        <v>1103534.3665994306</v>
      </c>
    </row>
    <row r="8" spans="1:34" s="4" customFormat="1" ht="14">
      <c r="A8" s="931" t="s">
        <v>203</v>
      </c>
      <c r="B8" s="280">
        <v>608320.44963936997</v>
      </c>
      <c r="C8" s="280">
        <v>612545.71681227989</v>
      </c>
      <c r="D8" s="280">
        <v>601165.47460135003</v>
      </c>
      <c r="E8" s="280">
        <v>588624.53322907025</v>
      </c>
      <c r="F8" s="280">
        <v>589979.70645582001</v>
      </c>
      <c r="G8" s="280">
        <v>601431.16066866019</v>
      </c>
      <c r="H8" s="280">
        <v>598810.76741685998</v>
      </c>
      <c r="I8" s="280">
        <v>605442.59020520817</v>
      </c>
      <c r="J8" s="280">
        <v>594247.50593331002</v>
      </c>
      <c r="K8" s="280">
        <v>591749.66309915693</v>
      </c>
      <c r="L8" s="280">
        <v>591207.79290621006</v>
      </c>
      <c r="M8" s="280">
        <v>591015.13019398996</v>
      </c>
      <c r="N8" s="280">
        <v>621011.49237307999</v>
      </c>
      <c r="O8" s="280">
        <v>618745.37755359011</v>
      </c>
      <c r="P8" s="280">
        <v>632257.28229965991</v>
      </c>
      <c r="Q8" s="280">
        <v>650819.3424913201</v>
      </c>
      <c r="R8" s="280">
        <v>665743.91006803</v>
      </c>
      <c r="S8" s="280">
        <v>674870.69777334016</v>
      </c>
      <c r="T8" s="280">
        <v>712972.81123103993</v>
      </c>
      <c r="U8" s="280">
        <v>749651.25522383978</v>
      </c>
      <c r="V8" s="280">
        <v>757669.39547856012</v>
      </c>
      <c r="W8" s="280">
        <v>778277.72134892968</v>
      </c>
      <c r="X8" s="280">
        <v>824309.15792864026</v>
      </c>
      <c r="Y8" s="280">
        <v>853849.88998642983</v>
      </c>
      <c r="Z8" s="280">
        <v>877773.56930032978</v>
      </c>
      <c r="AA8" s="280">
        <v>884061.8177598801</v>
      </c>
      <c r="AB8" s="280">
        <v>907987.50978087005</v>
      </c>
      <c r="AC8" s="280">
        <v>938022.33321111975</v>
      </c>
      <c r="AD8" s="280">
        <v>962455.01903790003</v>
      </c>
      <c r="AE8" s="280">
        <v>976495.89802941016</v>
      </c>
      <c r="AF8" s="280">
        <v>999296.56713250023</v>
      </c>
      <c r="AG8" s="846">
        <v>1035719.5477614575</v>
      </c>
      <c r="AH8" s="846">
        <v>1040954.8709196905</v>
      </c>
    </row>
    <row r="9" spans="1:34" s="4" customFormat="1" ht="14">
      <c r="A9" s="1021" t="s">
        <v>289</v>
      </c>
      <c r="B9" s="280">
        <v>184751.82061692001</v>
      </c>
      <c r="C9" s="280">
        <v>185530.3616202194</v>
      </c>
      <c r="D9" s="280">
        <v>187186.1207922812</v>
      </c>
      <c r="E9" s="280">
        <v>187335.86035313821</v>
      </c>
      <c r="F9" s="280">
        <v>185557.92921171625</v>
      </c>
      <c r="G9" s="280">
        <v>189627.57331412006</v>
      </c>
      <c r="H9" s="280">
        <v>191574.92069586998</v>
      </c>
      <c r="I9" s="280">
        <v>196654.4311167147</v>
      </c>
      <c r="J9" s="280">
        <v>199921.46482880996</v>
      </c>
      <c r="K9" s="280">
        <v>204046.39922083</v>
      </c>
      <c r="L9" s="280">
        <v>208942.14856621611</v>
      </c>
      <c r="M9" s="280">
        <v>214069.50014213979</v>
      </c>
      <c r="N9" s="280">
        <v>217201.15516039342</v>
      </c>
      <c r="O9" s="280">
        <v>216834.18557537268</v>
      </c>
      <c r="P9" s="280">
        <v>221388.83808646232</v>
      </c>
      <c r="Q9" s="280">
        <v>228201.95367208519</v>
      </c>
      <c r="R9" s="280">
        <v>232645.30316575576</v>
      </c>
      <c r="S9" s="280">
        <v>239531.95399637302</v>
      </c>
      <c r="T9" s="280">
        <v>252893.88082477995</v>
      </c>
      <c r="U9" s="280">
        <v>264111.22236742999</v>
      </c>
      <c r="V9" s="280">
        <v>267433.26945641753</v>
      </c>
      <c r="W9" s="280">
        <v>273014.46130135772</v>
      </c>
      <c r="X9" s="280">
        <v>280204.06348313403</v>
      </c>
      <c r="Y9" s="280">
        <v>287793.82792283926</v>
      </c>
      <c r="Z9" s="280">
        <v>298137.92536519701</v>
      </c>
      <c r="AA9" s="280">
        <v>300136.1320819534</v>
      </c>
      <c r="AB9" s="280">
        <v>302118.49906655995</v>
      </c>
      <c r="AC9" s="280">
        <v>310507.76787254424</v>
      </c>
      <c r="AD9" s="280">
        <v>314881.9100039631</v>
      </c>
      <c r="AE9" s="280">
        <v>317235.46049011278</v>
      </c>
      <c r="AF9" s="280">
        <v>324824.0643341234</v>
      </c>
      <c r="AG9" s="846">
        <v>331764.64690501371</v>
      </c>
      <c r="AH9" s="846">
        <v>335733.70005211938</v>
      </c>
    </row>
    <row r="10" spans="1:34" s="4" customFormat="1" ht="14">
      <c r="A10" s="1021" t="s">
        <v>290</v>
      </c>
      <c r="B10" s="280">
        <v>240875.05589482994</v>
      </c>
      <c r="C10" s="280">
        <v>236007.40134915704</v>
      </c>
      <c r="D10" s="280">
        <v>230161.2121446777</v>
      </c>
      <c r="E10" s="280">
        <v>228691.49729731068</v>
      </c>
      <c r="F10" s="280">
        <v>220366.79355278326</v>
      </c>
      <c r="G10" s="280">
        <v>223863.02440788009</v>
      </c>
      <c r="H10" s="280">
        <v>219801.57992919997</v>
      </c>
      <c r="I10" s="280">
        <v>221595.56902402424</v>
      </c>
      <c r="J10" s="280">
        <v>209587.14361529003</v>
      </c>
      <c r="K10" s="280">
        <v>206497.76034215698</v>
      </c>
      <c r="L10" s="280">
        <v>203572.00699538656</v>
      </c>
      <c r="M10" s="280">
        <v>197522.51793819192</v>
      </c>
      <c r="N10" s="280">
        <v>221922.15601111922</v>
      </c>
      <c r="O10" s="280">
        <v>219517.89818038724</v>
      </c>
      <c r="P10" s="280">
        <v>225701.95666009834</v>
      </c>
      <c r="Q10" s="280">
        <v>236409.00088606533</v>
      </c>
      <c r="R10" s="280">
        <v>240913.2663211129</v>
      </c>
      <c r="S10" s="280">
        <v>237232.60758982546</v>
      </c>
      <c r="T10" s="280">
        <v>246042.79058326004</v>
      </c>
      <c r="U10" s="280">
        <v>253110.97843241785</v>
      </c>
      <c r="V10" s="280">
        <v>251725.53217384746</v>
      </c>
      <c r="W10" s="280">
        <v>264401.25382083957</v>
      </c>
      <c r="X10" s="280">
        <v>279674.3906951641</v>
      </c>
      <c r="Y10" s="280">
        <v>280008.99270408915</v>
      </c>
      <c r="Z10" s="280">
        <v>282487.90412923298</v>
      </c>
      <c r="AA10" s="280">
        <v>291997.17945169663</v>
      </c>
      <c r="AB10" s="280">
        <v>296449.58120271005</v>
      </c>
      <c r="AC10" s="280">
        <v>307252.19387726608</v>
      </c>
      <c r="AD10" s="280">
        <v>312692.36827764707</v>
      </c>
      <c r="AE10" s="280">
        <v>323811.95534048858</v>
      </c>
      <c r="AF10" s="280">
        <v>327363.23392156686</v>
      </c>
      <c r="AG10" s="846">
        <v>346441.55672595068</v>
      </c>
      <c r="AH10" s="846">
        <v>339704.69513263064</v>
      </c>
    </row>
    <row r="11" spans="1:34" s="4" customFormat="1" ht="14">
      <c r="A11" s="932" t="s">
        <v>792</v>
      </c>
      <c r="B11" s="281">
        <v>80587.418171526399</v>
      </c>
      <c r="C11" s="281">
        <v>76080.701026550203</v>
      </c>
      <c r="D11" s="281">
        <v>69261.207502271296</v>
      </c>
      <c r="E11" s="281">
        <v>65708.705218119605</v>
      </c>
      <c r="F11" s="281">
        <v>60753.500330442905</v>
      </c>
      <c r="G11" s="281">
        <v>58846.434879922403</v>
      </c>
      <c r="H11" s="281">
        <v>57612.754339112296</v>
      </c>
      <c r="I11" s="281">
        <v>59211.072586700022</v>
      </c>
      <c r="J11" s="281">
        <v>58653.061987729983</v>
      </c>
      <c r="K11" s="281">
        <v>60484.776294091607</v>
      </c>
      <c r="L11" s="281">
        <v>61882.746776002583</v>
      </c>
      <c r="M11" s="281">
        <v>63699.691380173274</v>
      </c>
      <c r="N11" s="281">
        <v>64287.72441866521</v>
      </c>
      <c r="O11" s="281">
        <v>65382.420912591064</v>
      </c>
      <c r="P11" s="281">
        <v>72002.494265142275</v>
      </c>
      <c r="Q11" s="281">
        <v>79976.900657560953</v>
      </c>
      <c r="R11" s="281">
        <v>81082.679560741381</v>
      </c>
      <c r="S11" s="281">
        <v>81576.299313361102</v>
      </c>
      <c r="T11" s="281">
        <v>89747.762706478199</v>
      </c>
      <c r="U11" s="281">
        <v>87232.855499417201</v>
      </c>
      <c r="V11" s="281">
        <v>87807.090191458381</v>
      </c>
      <c r="W11" s="281">
        <v>90402.508873338811</v>
      </c>
      <c r="X11" s="281">
        <v>101272.43580479226</v>
      </c>
      <c r="Y11" s="281">
        <v>105553.43959724052</v>
      </c>
      <c r="Z11" s="281">
        <v>106182.37972661859</v>
      </c>
      <c r="AA11" s="281">
        <v>110057.94722683793</v>
      </c>
      <c r="AB11" s="281">
        <v>115014.96489888907</v>
      </c>
      <c r="AC11" s="281">
        <v>117184.27607454268</v>
      </c>
      <c r="AD11" s="281">
        <v>119643.48986062124</v>
      </c>
      <c r="AE11" s="281">
        <v>121813.52923046467</v>
      </c>
      <c r="AF11" s="281">
        <v>123043.9458249881</v>
      </c>
      <c r="AG11" s="847">
        <v>125034.12619769685</v>
      </c>
      <c r="AH11" s="847">
        <v>123784.43718092886</v>
      </c>
    </row>
    <row r="12" spans="1:34" s="4" customFormat="1" ht="14">
      <c r="A12" s="932" t="s">
        <v>291</v>
      </c>
      <c r="B12" s="281">
        <v>37707.205999469901</v>
      </c>
      <c r="C12" s="281">
        <v>38602.690161160004</v>
      </c>
      <c r="D12" s="281">
        <v>37230.072739980002</v>
      </c>
      <c r="E12" s="281">
        <v>40786.032695380098</v>
      </c>
      <c r="F12" s="281">
        <v>40956.443824730006</v>
      </c>
      <c r="G12" s="281">
        <v>45189.204549000002</v>
      </c>
      <c r="H12" s="281">
        <v>45853.792955999998</v>
      </c>
      <c r="I12" s="281">
        <v>44916.176597999998</v>
      </c>
      <c r="J12" s="281">
        <v>44412.668664420002</v>
      </c>
      <c r="K12" s="281">
        <v>42937.489444999999</v>
      </c>
      <c r="L12" s="281">
        <v>45195.357536000003</v>
      </c>
      <c r="M12" s="281">
        <v>44620.433395</v>
      </c>
      <c r="N12" s="281">
        <v>52894.111489000003</v>
      </c>
      <c r="O12" s="281">
        <v>55255.689410250001</v>
      </c>
      <c r="P12" s="281">
        <v>58272.343753000001</v>
      </c>
      <c r="Q12" s="281">
        <v>55707.230291509957</v>
      </c>
      <c r="R12" s="281">
        <v>58718.54252268008</v>
      </c>
      <c r="S12" s="281">
        <v>53328.473260289924</v>
      </c>
      <c r="T12" s="281">
        <v>57663.819086889998</v>
      </c>
      <c r="U12" s="281">
        <v>58417.702555999997</v>
      </c>
      <c r="V12" s="281">
        <v>53194.555000400003</v>
      </c>
      <c r="W12" s="281">
        <v>56637.206797999999</v>
      </c>
      <c r="X12" s="281">
        <v>58143.3885887301</v>
      </c>
      <c r="Y12" s="281">
        <v>53297.298120439969</v>
      </c>
      <c r="Z12" s="281">
        <v>52076.984335589928</v>
      </c>
      <c r="AA12" s="281">
        <v>53787.298672469959</v>
      </c>
      <c r="AB12" s="281">
        <v>58620.762327660006</v>
      </c>
      <c r="AC12" s="281">
        <v>59637.494273560093</v>
      </c>
      <c r="AD12" s="281">
        <v>61669.844854660027</v>
      </c>
      <c r="AE12" s="281">
        <v>66866.042073980017</v>
      </c>
      <c r="AF12" s="281">
        <v>71981.582532619999</v>
      </c>
      <c r="AG12" s="847">
        <v>77823.661528319979</v>
      </c>
      <c r="AH12" s="847">
        <v>74614.942797969998</v>
      </c>
    </row>
    <row r="13" spans="1:34" s="4" customFormat="1" ht="14">
      <c r="A13" s="932" t="s">
        <v>793</v>
      </c>
      <c r="B13" s="281">
        <v>122580.43172383364</v>
      </c>
      <c r="C13" s="281">
        <v>121324.01016144683</v>
      </c>
      <c r="D13" s="281">
        <v>123669.93190242641</v>
      </c>
      <c r="E13" s="281">
        <v>122196.75938381098</v>
      </c>
      <c r="F13" s="281">
        <v>118656.84939761035</v>
      </c>
      <c r="G13" s="281">
        <v>119827.38497895769</v>
      </c>
      <c r="H13" s="281">
        <v>116335.03263408769</v>
      </c>
      <c r="I13" s="281">
        <v>117468.31983932422</v>
      </c>
      <c r="J13" s="281">
        <v>106521.41296314006</v>
      </c>
      <c r="K13" s="281">
        <v>103075.49460306538</v>
      </c>
      <c r="L13" s="281">
        <v>96493.902683383989</v>
      </c>
      <c r="M13" s="281">
        <v>89202.393163018627</v>
      </c>
      <c r="N13" s="281">
        <v>104740.32010345403</v>
      </c>
      <c r="O13" s="281">
        <v>98879.78785754618</v>
      </c>
      <c r="P13" s="281">
        <v>95427.118641956069</v>
      </c>
      <c r="Q13" s="281">
        <v>100724.86993699444</v>
      </c>
      <c r="R13" s="281">
        <v>101112.04423769144</v>
      </c>
      <c r="S13" s="281">
        <v>102327.83501617442</v>
      </c>
      <c r="T13" s="281">
        <v>98631.208789891825</v>
      </c>
      <c r="U13" s="281">
        <v>107460.42037700064</v>
      </c>
      <c r="V13" s="281">
        <v>110723.88698198908</v>
      </c>
      <c r="W13" s="281">
        <v>117361.53814950076</v>
      </c>
      <c r="X13" s="281">
        <v>120258.56630164172</v>
      </c>
      <c r="Y13" s="281">
        <v>121158.25498640865</v>
      </c>
      <c r="Z13" s="281">
        <v>124228.54006702447</v>
      </c>
      <c r="AA13" s="281">
        <v>128151.93355238876</v>
      </c>
      <c r="AB13" s="281">
        <v>122813.85397616097</v>
      </c>
      <c r="AC13" s="281">
        <v>130430.42352916332</v>
      </c>
      <c r="AD13" s="281">
        <v>131379.0335623658</v>
      </c>
      <c r="AE13" s="281">
        <v>135132.38403604389</v>
      </c>
      <c r="AF13" s="281">
        <v>132337.70556395876</v>
      </c>
      <c r="AG13" s="847">
        <v>143583.76899993385</v>
      </c>
      <c r="AH13" s="847">
        <v>141305.31515373179</v>
      </c>
    </row>
    <row r="14" spans="1:34" s="4" customFormat="1" ht="14">
      <c r="A14" s="1021" t="s">
        <v>292</v>
      </c>
      <c r="B14" s="280">
        <v>179430.63602932999</v>
      </c>
      <c r="C14" s="280">
        <v>187664.55680762351</v>
      </c>
      <c r="D14" s="280">
        <v>180327.05465231108</v>
      </c>
      <c r="E14" s="280">
        <v>181380.86460518121</v>
      </c>
      <c r="F14" s="280">
        <v>184054.98369132052</v>
      </c>
      <c r="G14" s="280">
        <v>187940.56294665998</v>
      </c>
      <c r="H14" s="280">
        <v>187434.26679179003</v>
      </c>
      <c r="I14" s="280">
        <v>187192.5900644692</v>
      </c>
      <c r="J14" s="280">
        <v>184738.89748921001</v>
      </c>
      <c r="K14" s="280">
        <v>181205.50353617</v>
      </c>
      <c r="L14" s="280">
        <v>178693.63734460733</v>
      </c>
      <c r="M14" s="280">
        <v>179423.11211365822</v>
      </c>
      <c r="N14" s="280">
        <v>181888.18120156729</v>
      </c>
      <c r="O14" s="280">
        <v>182393.29379783015</v>
      </c>
      <c r="P14" s="280">
        <v>185166.48755309923</v>
      </c>
      <c r="Q14" s="280">
        <v>186208.38793316961</v>
      </c>
      <c r="R14" s="280">
        <v>192185.34058116135</v>
      </c>
      <c r="S14" s="280">
        <v>198106.13618714159</v>
      </c>
      <c r="T14" s="280">
        <v>214036.139823</v>
      </c>
      <c r="U14" s="280">
        <v>232429.05442399002</v>
      </c>
      <c r="V14" s="280">
        <v>238510.59384829242</v>
      </c>
      <c r="W14" s="280">
        <v>240862.00622673234</v>
      </c>
      <c r="X14" s="280">
        <v>264430.70375034213</v>
      </c>
      <c r="Y14" s="280">
        <v>286047.06935950124</v>
      </c>
      <c r="Z14" s="280">
        <v>297147.73980589985</v>
      </c>
      <c r="AA14" s="280">
        <v>291928.50622623012</v>
      </c>
      <c r="AB14" s="280">
        <v>309419.4295116</v>
      </c>
      <c r="AC14" s="280">
        <v>320262.37146130955</v>
      </c>
      <c r="AD14" s="280">
        <v>334880.7407562898</v>
      </c>
      <c r="AE14" s="280">
        <v>335448.48219880881</v>
      </c>
      <c r="AF14" s="280">
        <v>347109.26887680992</v>
      </c>
      <c r="AG14" s="846">
        <v>357513.34413049306</v>
      </c>
      <c r="AH14" s="846">
        <v>365516.47573494044</v>
      </c>
    </row>
    <row r="15" spans="1:34" s="14" customFormat="1" ht="14">
      <c r="A15" s="932" t="s">
        <v>289</v>
      </c>
      <c r="B15" s="281">
        <v>134010.04048569995</v>
      </c>
      <c r="C15" s="281">
        <v>138715.49397183361</v>
      </c>
      <c r="D15" s="281">
        <v>135897.60092389106</v>
      </c>
      <c r="E15" s="281">
        <v>138893.65156534122</v>
      </c>
      <c r="F15" s="281">
        <v>140896.77965963047</v>
      </c>
      <c r="G15" s="281">
        <v>144085.68180586991</v>
      </c>
      <c r="H15" s="281">
        <v>144608.69172633995</v>
      </c>
      <c r="I15" s="281">
        <v>148419.92829746919</v>
      </c>
      <c r="J15" s="281">
        <v>148672.66159028001</v>
      </c>
      <c r="K15" s="281">
        <v>151675.19357625998</v>
      </c>
      <c r="L15" s="281">
        <v>151118.84069922732</v>
      </c>
      <c r="M15" s="281">
        <v>155466.91985502816</v>
      </c>
      <c r="N15" s="281">
        <v>157970.40059693725</v>
      </c>
      <c r="O15" s="281">
        <v>159205.87377203011</v>
      </c>
      <c r="P15" s="281">
        <v>163301.47068115918</v>
      </c>
      <c r="Q15" s="281">
        <v>169900.92262117963</v>
      </c>
      <c r="R15" s="281">
        <v>175786.70156283138</v>
      </c>
      <c r="S15" s="281">
        <v>185075.97618299158</v>
      </c>
      <c r="T15" s="281">
        <v>198206.62233717999</v>
      </c>
      <c r="U15" s="281">
        <v>215883.48528380998</v>
      </c>
      <c r="V15" s="281">
        <v>222815.2229671024</v>
      </c>
      <c r="W15" s="281">
        <v>227408.93170950242</v>
      </c>
      <c r="X15" s="281">
        <v>254222.89438843218</v>
      </c>
      <c r="Y15" s="281">
        <v>272531.27134476119</v>
      </c>
      <c r="Z15" s="281">
        <v>283443.78251887974</v>
      </c>
      <c r="AA15" s="281">
        <v>277611.05432609003</v>
      </c>
      <c r="AB15" s="281">
        <v>295583.23525640985</v>
      </c>
      <c r="AC15" s="281">
        <v>307153.38750198955</v>
      </c>
      <c r="AD15" s="281">
        <v>322247.18451143982</v>
      </c>
      <c r="AE15" s="281">
        <v>322748.42303366878</v>
      </c>
      <c r="AF15" s="281">
        <v>333351.65709480987</v>
      </c>
      <c r="AG15" s="847">
        <v>343935.78972569201</v>
      </c>
      <c r="AH15" s="847">
        <v>351621.0966136104</v>
      </c>
    </row>
    <row r="16" spans="1:34" s="14" customFormat="1" ht="14">
      <c r="A16" s="932" t="s">
        <v>290</v>
      </c>
      <c r="B16" s="281">
        <v>45420.595543629999</v>
      </c>
      <c r="C16" s="281">
        <v>48949.062835789984</v>
      </c>
      <c r="D16" s="281">
        <v>44429.453728419991</v>
      </c>
      <c r="E16" s="281">
        <v>42487.213039839982</v>
      </c>
      <c r="F16" s="281">
        <v>43158.204031690024</v>
      </c>
      <c r="G16" s="281">
        <v>43854.881140790007</v>
      </c>
      <c r="H16" s="281">
        <v>42825.575065449979</v>
      </c>
      <c r="I16" s="281">
        <v>38772.661766999983</v>
      </c>
      <c r="J16" s="281">
        <v>36066.235898930005</v>
      </c>
      <c r="K16" s="281">
        <v>29530.309959909991</v>
      </c>
      <c r="L16" s="281">
        <v>27574.796645380025</v>
      </c>
      <c r="M16" s="281">
        <v>23956.192258630024</v>
      </c>
      <c r="N16" s="281">
        <v>23917.780604630065</v>
      </c>
      <c r="O16" s="281">
        <v>23187.420025800071</v>
      </c>
      <c r="P16" s="281">
        <v>21865.016871939977</v>
      </c>
      <c r="Q16" s="281">
        <v>16307.465311989983</v>
      </c>
      <c r="R16" s="281">
        <v>16398.639018330035</v>
      </c>
      <c r="S16" s="281">
        <v>13030.160004149993</v>
      </c>
      <c r="T16" s="281">
        <v>15829.517485820001</v>
      </c>
      <c r="U16" s="281">
        <v>16545.569140179996</v>
      </c>
      <c r="V16" s="281">
        <v>15695.370881190012</v>
      </c>
      <c r="W16" s="281">
        <v>13453.074517230001</v>
      </c>
      <c r="X16" s="281">
        <v>10207.80936191</v>
      </c>
      <c r="Y16" s="281">
        <v>13515.798014740005</v>
      </c>
      <c r="Z16" s="281">
        <v>13703.957287020005</v>
      </c>
      <c r="AA16" s="281">
        <v>14317.451900140004</v>
      </c>
      <c r="AB16" s="281">
        <v>13836.19425518999</v>
      </c>
      <c r="AC16" s="281">
        <v>13108.983959320001</v>
      </c>
      <c r="AD16" s="281">
        <v>12633.556244850002</v>
      </c>
      <c r="AE16" s="281">
        <v>12700.059165139995</v>
      </c>
      <c r="AF16" s="281">
        <v>13757.611781999994</v>
      </c>
      <c r="AG16" s="847">
        <v>13577.554404800934</v>
      </c>
      <c r="AH16" s="847">
        <v>13895.379121330008</v>
      </c>
    </row>
    <row r="17" spans="1:34" s="4" customFormat="1" ht="14">
      <c r="A17" s="931" t="s">
        <v>204</v>
      </c>
      <c r="B17" s="280">
        <v>35326.597715489996</v>
      </c>
      <c r="C17" s="280">
        <v>35572.854945959996</v>
      </c>
      <c r="D17" s="280">
        <v>33819.08644259</v>
      </c>
      <c r="E17" s="280">
        <v>36704.311929980002</v>
      </c>
      <c r="F17" s="280">
        <v>35493.790601820001</v>
      </c>
      <c r="G17" s="280">
        <v>36245.863746980001</v>
      </c>
      <c r="H17" s="280">
        <v>36691.198588980005</v>
      </c>
      <c r="I17" s="280">
        <v>36428.30015096</v>
      </c>
      <c r="J17" s="280">
        <v>34636.971552440002</v>
      </c>
      <c r="K17" s="280">
        <v>34572.535567350002</v>
      </c>
      <c r="L17" s="280">
        <v>34882.429738749997</v>
      </c>
      <c r="M17" s="280">
        <v>30329.4257277</v>
      </c>
      <c r="N17" s="280">
        <v>41094.74192275</v>
      </c>
      <c r="O17" s="280">
        <v>38466.761809080002</v>
      </c>
      <c r="P17" s="280">
        <v>35778.263722019998</v>
      </c>
      <c r="Q17" s="280">
        <v>30957.109650580001</v>
      </c>
      <c r="R17" s="280">
        <v>31248.050822159999</v>
      </c>
      <c r="S17" s="280">
        <v>30972.605226659998</v>
      </c>
      <c r="T17" s="280">
        <v>32301.130812560001</v>
      </c>
      <c r="U17" s="280">
        <v>35144.313250470004</v>
      </c>
      <c r="V17" s="280">
        <v>30298.83321977</v>
      </c>
      <c r="W17" s="280">
        <v>35190.432815460001</v>
      </c>
      <c r="X17" s="280">
        <v>37195.545816940001</v>
      </c>
      <c r="Y17" s="280">
        <v>37433.433244599997</v>
      </c>
      <c r="Z17" s="280">
        <v>37396.854914789998</v>
      </c>
      <c r="AA17" s="280">
        <v>37496.429603669996</v>
      </c>
      <c r="AB17" s="280">
        <v>37520.723670139996</v>
      </c>
      <c r="AC17" s="280">
        <v>37327.02478888</v>
      </c>
      <c r="AD17" s="280">
        <v>39920.046836180001</v>
      </c>
      <c r="AE17" s="280">
        <v>47920.080013010003</v>
      </c>
      <c r="AF17" s="280">
        <v>50709.179303800003</v>
      </c>
      <c r="AG17" s="846">
        <v>64751.704476719999</v>
      </c>
      <c r="AH17" s="846">
        <v>62579.495679740001</v>
      </c>
    </row>
    <row r="18" spans="1:34" s="4" customFormat="1" ht="14">
      <c r="A18" s="1022" t="s">
        <v>1359</v>
      </c>
      <c r="B18" s="607">
        <v>50352.85293610068</v>
      </c>
      <c r="C18" s="607">
        <v>40871.742321566213</v>
      </c>
      <c r="D18" s="607">
        <v>47664.83193620143</v>
      </c>
      <c r="E18" s="607">
        <v>48845.769396305783</v>
      </c>
      <c r="F18" s="607">
        <v>51154.463274920941</v>
      </c>
      <c r="G18" s="607">
        <v>51970.387730330927</v>
      </c>
      <c r="H18" s="607">
        <v>55885.008720273967</v>
      </c>
      <c r="I18" s="607">
        <v>57223.203192314832</v>
      </c>
      <c r="J18" s="607">
        <v>56542.111256138422</v>
      </c>
      <c r="K18" s="607">
        <v>60444.423846293706</v>
      </c>
      <c r="L18" s="607">
        <v>60874.486237398116</v>
      </c>
      <c r="M18" s="607">
        <v>60133.039757784805</v>
      </c>
      <c r="N18" s="607">
        <v>63818.133417771896</v>
      </c>
      <c r="O18" s="607">
        <v>65622.628890260006</v>
      </c>
      <c r="P18" s="607">
        <v>63346.147975104861</v>
      </c>
      <c r="Q18" s="607">
        <v>60847.490199491847</v>
      </c>
      <c r="R18" s="607">
        <v>61907.383051024983</v>
      </c>
      <c r="S18" s="607">
        <v>61280.626532950322</v>
      </c>
      <c r="T18" s="607">
        <v>69509.02167248074</v>
      </c>
      <c r="U18" s="607">
        <v>90110.913380844053</v>
      </c>
      <c r="V18" s="607">
        <v>95542.339438521652</v>
      </c>
      <c r="W18" s="607">
        <v>106042.74301579711</v>
      </c>
      <c r="X18" s="607">
        <v>107714.70027838228</v>
      </c>
      <c r="Y18" s="607">
        <v>113324.16588378302</v>
      </c>
      <c r="Z18" s="607">
        <v>117660.02880921797</v>
      </c>
      <c r="AA18" s="607">
        <v>123300.38407880079</v>
      </c>
      <c r="AB18" s="607">
        <v>120723.82466299681</v>
      </c>
      <c r="AC18" s="607">
        <v>133228.65111449966</v>
      </c>
      <c r="AD18" s="607">
        <v>114653.48148950969</v>
      </c>
      <c r="AE18" s="607">
        <v>140013.66827288002</v>
      </c>
      <c r="AF18" s="607">
        <v>139031.70844703983</v>
      </c>
      <c r="AG18" s="1017">
        <v>164035.11499999976</v>
      </c>
      <c r="AH18" s="1017">
        <v>174265.11093414179</v>
      </c>
    </row>
    <row r="19" spans="1:34" s="4" customFormat="1" ht="14">
      <c r="A19" s="863" t="s">
        <v>1360</v>
      </c>
      <c r="B19" s="280">
        <v>693999.90029096068</v>
      </c>
      <c r="C19" s="280">
        <v>688990.31407980609</v>
      </c>
      <c r="D19" s="280">
        <v>682649.39298014157</v>
      </c>
      <c r="E19" s="280">
        <v>674174.61455535621</v>
      </c>
      <c r="F19" s="280">
        <v>676627.96033256094</v>
      </c>
      <c r="G19" s="280">
        <v>689647.41214597109</v>
      </c>
      <c r="H19" s="280">
        <v>691386.97472611396</v>
      </c>
      <c r="I19" s="280">
        <v>699094.09354848298</v>
      </c>
      <c r="J19" s="280">
        <v>685426.58874188852</v>
      </c>
      <c r="K19" s="280">
        <v>686766.6225128005</v>
      </c>
      <c r="L19" s="280">
        <v>686964.70888235816</v>
      </c>
      <c r="M19" s="280">
        <v>681477.59567947476</v>
      </c>
      <c r="N19" s="280">
        <v>725924.36771360191</v>
      </c>
      <c r="O19" s="280">
        <v>722834.76825293014</v>
      </c>
      <c r="P19" s="280">
        <v>731381.69399678463</v>
      </c>
      <c r="Q19" s="280">
        <v>742623.9423413917</v>
      </c>
      <c r="R19" s="280">
        <v>758899.34394121484</v>
      </c>
      <c r="S19" s="280">
        <v>767123.92953295063</v>
      </c>
      <c r="T19" s="280">
        <v>814782.96371608065</v>
      </c>
      <c r="U19" s="280">
        <v>874906.48185515369</v>
      </c>
      <c r="V19" s="280">
        <v>883510.56813685189</v>
      </c>
      <c r="W19" s="280">
        <v>919510.89718018693</v>
      </c>
      <c r="X19" s="280">
        <v>969219.40402396268</v>
      </c>
      <c r="Y19" s="280">
        <v>1004607.4891148127</v>
      </c>
      <c r="Z19" s="280">
        <v>1032830.4530243378</v>
      </c>
      <c r="AA19" s="280">
        <v>1044858.6314423509</v>
      </c>
      <c r="AB19" s="280">
        <v>1066232.0581140069</v>
      </c>
      <c r="AC19" s="280">
        <v>1108578.0091144994</v>
      </c>
      <c r="AD19" s="280">
        <v>1117028.54736359</v>
      </c>
      <c r="AE19" s="280">
        <v>1164429.6463153001</v>
      </c>
      <c r="AF19" s="280">
        <v>1189037.45488334</v>
      </c>
      <c r="AG19" s="846">
        <v>1264506.3672381775</v>
      </c>
      <c r="AH19" s="846">
        <v>1277799.4775335724</v>
      </c>
    </row>
    <row r="20" spans="1:34" s="4" customFormat="1" ht="14">
      <c r="A20" s="931" t="s">
        <v>727</v>
      </c>
      <c r="B20" s="280">
        <v>651279.46087782993</v>
      </c>
      <c r="C20" s="280">
        <v>644119.29066253826</v>
      </c>
      <c r="D20" s="280">
        <v>641474.39186936372</v>
      </c>
      <c r="E20" s="280">
        <v>630010.88215163723</v>
      </c>
      <c r="F20" s="280">
        <v>634584.75687959255</v>
      </c>
      <c r="G20" s="280">
        <v>645975.04500583652</v>
      </c>
      <c r="H20" s="280">
        <v>649040.92069114</v>
      </c>
      <c r="I20" s="280">
        <v>657289.289334203</v>
      </c>
      <c r="J20" s="280">
        <v>645586.27657670027</v>
      </c>
      <c r="K20" s="280">
        <v>647281.00320650486</v>
      </c>
      <c r="L20" s="280">
        <v>646924.90483244823</v>
      </c>
      <c r="M20" s="280">
        <v>646324.20429461822</v>
      </c>
      <c r="N20" s="280">
        <v>678233.40474383696</v>
      </c>
      <c r="O20" s="280">
        <v>677571.19097399013</v>
      </c>
      <c r="P20" s="280">
        <v>688050.85857642686</v>
      </c>
      <c r="Q20" s="280">
        <v>704726.9062576174</v>
      </c>
      <c r="R20" s="280">
        <v>720185.79401185072</v>
      </c>
      <c r="S20" s="280">
        <v>729308.44232766703</v>
      </c>
      <c r="T20" s="280">
        <v>775041.68700119178</v>
      </c>
      <c r="U20" s="280">
        <v>831396.05765635334</v>
      </c>
      <c r="V20" s="280">
        <v>844439.16519409977</v>
      </c>
      <c r="W20" s="280">
        <v>873394.27521663485</v>
      </c>
      <c r="X20" s="280">
        <v>922668.95643358049</v>
      </c>
      <c r="Y20" s="280">
        <v>957858.58367823996</v>
      </c>
      <c r="Z20" s="280">
        <v>985356.702093923</v>
      </c>
      <c r="AA20" s="280">
        <v>995532.30114293005</v>
      </c>
      <c r="AB20" s="280">
        <v>1015531.4549364101</v>
      </c>
      <c r="AC20" s="280">
        <v>1059209.7541526696</v>
      </c>
      <c r="AD20" s="280">
        <v>1063280.9578682394</v>
      </c>
      <c r="AE20" s="280">
        <v>1100402.2026381753</v>
      </c>
      <c r="AF20" s="280">
        <v>1121659.2177500534</v>
      </c>
      <c r="AG20" s="846">
        <v>1182094.0507745477</v>
      </c>
      <c r="AH20" s="846">
        <v>1201888.9625468706</v>
      </c>
    </row>
    <row r="21" spans="1:34" s="4" customFormat="1" ht="14">
      <c r="A21" s="900" t="s">
        <v>289</v>
      </c>
      <c r="B21" s="281">
        <v>185124.18857623002</v>
      </c>
      <c r="C21" s="281">
        <v>185884.38269665939</v>
      </c>
      <c r="D21" s="281">
        <v>187502.6790188312</v>
      </c>
      <c r="E21" s="281">
        <v>187665.81992345821</v>
      </c>
      <c r="F21" s="281">
        <v>185721.36714951624</v>
      </c>
      <c r="G21" s="281">
        <v>189827.26240183006</v>
      </c>
      <c r="H21" s="281">
        <v>191825.00408622998</v>
      </c>
      <c r="I21" s="281">
        <v>196954.6634000747</v>
      </c>
      <c r="J21" s="281">
        <v>200286.46314630995</v>
      </c>
      <c r="K21" s="281">
        <v>204572.26804925001</v>
      </c>
      <c r="L21" s="281">
        <v>209630.28286636612</v>
      </c>
      <c r="M21" s="281">
        <v>214975.98809629978</v>
      </c>
      <c r="N21" s="281">
        <v>218401.87051895342</v>
      </c>
      <c r="O21" s="281">
        <v>218047.08671879268</v>
      </c>
      <c r="P21" s="281">
        <v>222600.15560560231</v>
      </c>
      <c r="Q21" s="281">
        <v>229343.6900505152</v>
      </c>
      <c r="R21" s="281">
        <v>234005.04738877577</v>
      </c>
      <c r="S21" s="281">
        <v>240602.51033374303</v>
      </c>
      <c r="T21" s="281">
        <v>254225.22845141994</v>
      </c>
      <c r="U21" s="281">
        <v>265592.45929229999</v>
      </c>
      <c r="V21" s="281">
        <v>268793.32114615751</v>
      </c>
      <c r="W21" s="281">
        <v>274515.73410169774</v>
      </c>
      <c r="X21" s="281">
        <v>281908.97370044404</v>
      </c>
      <c r="Y21" s="281">
        <v>289613.93997064925</v>
      </c>
      <c r="Z21" s="281">
        <v>300119.706063747</v>
      </c>
      <c r="AA21" s="281">
        <v>302052.46668452339</v>
      </c>
      <c r="AB21" s="281">
        <v>304147.44501752994</v>
      </c>
      <c r="AC21" s="281">
        <v>313118.97358240426</v>
      </c>
      <c r="AD21" s="281">
        <v>314953.17069765623</v>
      </c>
      <c r="AE21" s="281">
        <v>317317.13622580381</v>
      </c>
      <c r="AF21" s="281">
        <v>324894.99932660378</v>
      </c>
      <c r="AG21" s="847">
        <v>331832.83931364771</v>
      </c>
      <c r="AH21" s="847">
        <v>335806.05807483935</v>
      </c>
    </row>
    <row r="22" spans="1:34" s="4" customFormat="1" ht="14">
      <c r="A22" s="900" t="s">
        <v>290</v>
      </c>
      <c r="B22" s="281">
        <v>286093.56953436992</v>
      </c>
      <c r="C22" s="281">
        <v>279139.35206278402</v>
      </c>
      <c r="D22" s="281">
        <v>273273.9843440493</v>
      </c>
      <c r="E22" s="281">
        <v>269115.25945513038</v>
      </c>
      <c r="F22" s="281">
        <v>264151.10569804965</v>
      </c>
      <c r="G22" s="281">
        <v>267567.56975376658</v>
      </c>
      <c r="H22" s="281">
        <v>268992.66802381998</v>
      </c>
      <c r="I22" s="281">
        <v>271539.06340786407</v>
      </c>
      <c r="J22" s="281">
        <v>257748.97323562976</v>
      </c>
      <c r="K22" s="281">
        <v>257684.23950917699</v>
      </c>
      <c r="L22" s="281">
        <v>254462.51897120656</v>
      </c>
      <c r="M22" s="281">
        <v>247523.86725263391</v>
      </c>
      <c r="N22" s="281">
        <v>273324.56523177522</v>
      </c>
      <c r="O22" s="281">
        <v>271834.95496163727</v>
      </c>
      <c r="P22" s="281">
        <v>274997.61803169531</v>
      </c>
      <c r="Q22" s="281">
        <v>283676.65746111213</v>
      </c>
      <c r="R22" s="281">
        <v>287667.55538653361</v>
      </c>
      <c r="S22" s="281">
        <v>282801.73372337327</v>
      </c>
      <c r="T22" s="281">
        <v>295035.92075784522</v>
      </c>
      <c r="U22" s="281">
        <v>317780.46822213003</v>
      </c>
      <c r="V22" s="281">
        <v>321069.22759865195</v>
      </c>
      <c r="W22" s="281">
        <v>336836.36746556958</v>
      </c>
      <c r="X22" s="281">
        <v>354765.20090524439</v>
      </c>
      <c r="Y22" s="281">
        <v>358533.22676568938</v>
      </c>
      <c r="Z22" s="281">
        <v>362725.95595289621</v>
      </c>
      <c r="AA22" s="281">
        <v>371873.56287083658</v>
      </c>
      <c r="AB22" s="281">
        <v>371447.02086680004</v>
      </c>
      <c r="AC22" s="281">
        <v>390785.52252003609</v>
      </c>
      <c r="AD22" s="281">
        <v>375813.65404476348</v>
      </c>
      <c r="AE22" s="281">
        <v>408095.88596314279</v>
      </c>
      <c r="AF22" s="281">
        <v>410193.32141725963</v>
      </c>
      <c r="AG22" s="847">
        <v>452551.70320322714</v>
      </c>
      <c r="AH22" s="847">
        <v>459885.30909726064</v>
      </c>
    </row>
    <row r="23" spans="1:34" s="4" customFormat="1" ht="14">
      <c r="A23" s="900" t="s">
        <v>292</v>
      </c>
      <c r="B23" s="281">
        <v>180061.70276722999</v>
      </c>
      <c r="C23" s="281">
        <v>179095.55590309482</v>
      </c>
      <c r="D23" s="281">
        <v>180697.7285064832</v>
      </c>
      <c r="E23" s="281">
        <v>173229.80277304864</v>
      </c>
      <c r="F23" s="281">
        <v>184712.28403202671</v>
      </c>
      <c r="G23" s="281">
        <v>188580.21285023977</v>
      </c>
      <c r="H23" s="281">
        <v>188223.24858109001</v>
      </c>
      <c r="I23" s="281">
        <v>188795.5625262642</v>
      </c>
      <c r="J23" s="281">
        <v>187550.8401947605</v>
      </c>
      <c r="K23" s="281">
        <v>185024.49564807798</v>
      </c>
      <c r="L23" s="281">
        <v>182832.10299487552</v>
      </c>
      <c r="M23" s="281">
        <v>183824.34894568453</v>
      </c>
      <c r="N23" s="281">
        <v>186506.96899310828</v>
      </c>
      <c r="O23" s="281">
        <v>187689.14929356016</v>
      </c>
      <c r="P23" s="281">
        <v>190453.08493912933</v>
      </c>
      <c r="Q23" s="281">
        <v>191706.5587459901</v>
      </c>
      <c r="R23" s="281">
        <v>198513.1912365414</v>
      </c>
      <c r="S23" s="281">
        <v>205904.1982705507</v>
      </c>
      <c r="T23" s="281">
        <v>225780.53779192668</v>
      </c>
      <c r="U23" s="281">
        <v>248023.13014192326</v>
      </c>
      <c r="V23" s="281">
        <v>254576.61644929016</v>
      </c>
      <c r="W23" s="281">
        <v>262042.17364936756</v>
      </c>
      <c r="X23" s="281">
        <v>285994.78182789212</v>
      </c>
      <c r="Y23" s="281">
        <v>309711.41694190126</v>
      </c>
      <c r="Z23" s="281">
        <v>322511.04007727979</v>
      </c>
      <c r="AA23" s="281">
        <v>321606.27158757008</v>
      </c>
      <c r="AB23" s="281">
        <v>339936.98905208003</v>
      </c>
      <c r="AC23" s="281">
        <v>355305.25805022946</v>
      </c>
      <c r="AD23" s="281">
        <v>372514.13312581967</v>
      </c>
      <c r="AE23" s="281">
        <v>374989.18044922879</v>
      </c>
      <c r="AF23" s="281">
        <v>386570.89700618974</v>
      </c>
      <c r="AG23" s="847">
        <v>397709.50825767289</v>
      </c>
      <c r="AH23" s="847">
        <v>406197.59537477046</v>
      </c>
    </row>
    <row r="24" spans="1:34" s="4" customFormat="1" ht="14.5" thickBot="1">
      <c r="A24" s="1023" t="s">
        <v>728</v>
      </c>
      <c r="B24" s="608">
        <v>42720.439413130727</v>
      </c>
      <c r="C24" s="608">
        <v>44871.023417267825</v>
      </c>
      <c r="D24" s="608">
        <v>41175.001110777841</v>
      </c>
      <c r="E24" s="608">
        <v>44163.732403718903</v>
      </c>
      <c r="F24" s="608">
        <v>42043.203452968402</v>
      </c>
      <c r="G24" s="608">
        <v>43672.367140134666</v>
      </c>
      <c r="H24" s="608">
        <v>42346.054034974004</v>
      </c>
      <c r="I24" s="608">
        <v>41804.804214279975</v>
      </c>
      <c r="J24" s="608">
        <v>39840.31216518829</v>
      </c>
      <c r="K24" s="608">
        <v>39485.619306295608</v>
      </c>
      <c r="L24" s="608">
        <v>40039.804049909937</v>
      </c>
      <c r="M24" s="608">
        <v>35153.391384856484</v>
      </c>
      <c r="N24" s="608">
        <v>47690.962969764958</v>
      </c>
      <c r="O24" s="608">
        <v>45263.57727894</v>
      </c>
      <c r="P24" s="608">
        <v>43330.835420357791</v>
      </c>
      <c r="Q24" s="608">
        <v>37897.03608377435</v>
      </c>
      <c r="R24" s="608">
        <v>38713.549929364191</v>
      </c>
      <c r="S24" s="608">
        <v>37815.487205283534</v>
      </c>
      <c r="T24" s="608">
        <v>39741.276714888874</v>
      </c>
      <c r="U24" s="608">
        <v>43510.424198800429</v>
      </c>
      <c r="V24" s="608">
        <v>39071.402942752167</v>
      </c>
      <c r="W24" s="608">
        <v>46116.621963551981</v>
      </c>
      <c r="X24" s="608">
        <v>46550.447590382093</v>
      </c>
      <c r="Y24" s="608">
        <v>46748.905436572808</v>
      </c>
      <c r="Z24" s="608">
        <v>47473.750930414812</v>
      </c>
      <c r="AA24" s="608">
        <v>49326.330299420813</v>
      </c>
      <c r="AB24" s="608">
        <v>50700.603177596706</v>
      </c>
      <c r="AC24" s="608">
        <v>49368.254961829691</v>
      </c>
      <c r="AD24" s="608">
        <v>53747.589495350447</v>
      </c>
      <c r="AE24" s="608">
        <v>64027.443677124713</v>
      </c>
      <c r="AF24" s="608">
        <v>67378.237133286835</v>
      </c>
      <c r="AG24" s="1018">
        <v>82412.316463629511</v>
      </c>
      <c r="AH24" s="1018">
        <v>75910.514986701746</v>
      </c>
    </row>
    <row r="25" spans="1:34" s="4" customFormat="1" ht="14.5" thickTop="1">
      <c r="A25" s="180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  <c r="AG25" s="293"/>
    </row>
    <row r="26" spans="1:34" s="4" customFormat="1" ht="14">
      <c r="B26" s="9"/>
      <c r="C26" s="9"/>
      <c r="D26" s="9"/>
      <c r="E26" s="9"/>
      <c r="F26" s="9"/>
      <c r="G26" s="9"/>
      <c r="H26" s="9"/>
      <c r="I26" s="9"/>
      <c r="J26" s="9"/>
    </row>
    <row r="27" spans="1:34" s="4" customFormat="1" ht="14">
      <c r="B27" s="9"/>
      <c r="C27" s="9"/>
      <c r="D27" s="9"/>
      <c r="E27" s="9"/>
      <c r="F27" s="9"/>
      <c r="G27" s="9"/>
      <c r="H27" s="9"/>
      <c r="I27" s="9"/>
      <c r="J27" s="9"/>
    </row>
    <row r="28" spans="1:34" s="4" customFormat="1" ht="14">
      <c r="B28" s="9"/>
      <c r="C28" s="9"/>
      <c r="D28" s="9"/>
      <c r="E28" s="9"/>
      <c r="F28" s="9"/>
      <c r="G28" s="9"/>
      <c r="H28" s="9"/>
      <c r="I28" s="9"/>
      <c r="J28" s="9"/>
    </row>
    <row r="29" spans="1:34" s="4" customFormat="1" ht="14">
      <c r="B29" s="9"/>
      <c r="C29" s="9"/>
      <c r="D29" s="9"/>
      <c r="E29" s="9"/>
      <c r="F29" s="9"/>
      <c r="G29" s="9"/>
      <c r="H29" s="9"/>
      <c r="I29" s="9"/>
      <c r="J29" s="9"/>
    </row>
  </sheetData>
  <hyperlinks>
    <hyperlink ref="A4" location="'Índice'!D23" display="Índice!A1" xr:uid="{DC125041-91B0-48CF-A788-023B90E39B18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A82E7-D393-44E2-99AC-04A3A993FBC9}">
  <sheetPr codeName="Plan9">
    <tabColor theme="0"/>
  </sheetPr>
  <dimension ref="A1:AT24"/>
  <sheetViews>
    <sheetView showGridLines="0" showRowColHeaders="0" zoomScaleNormal="100" workbookViewId="0">
      <pane xSplit="1" ySplit="5" topLeftCell="AP6" activePane="bottomRight" state="frozen"/>
      <selection pane="topRight" activeCell="B1" sqref="B1"/>
      <selection pane="bottomLeft" activeCell="A6" sqref="A6"/>
      <selection pane="bottomRight" activeCell="AS16" sqref="AS16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5" customFormat="1" ht="33" customHeight="1">
      <c r="A2" s="154" t="s">
        <v>637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6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</row>
    <row r="4" spans="1:46" s="6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7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4" customFormat="1" ht="12.75" customHeight="1">
      <c r="A6" s="863" t="s">
        <v>1177</v>
      </c>
      <c r="B6" s="280">
        <v>156683.23549669867</v>
      </c>
      <c r="C6" s="280">
        <v>159954.66733180976</v>
      </c>
      <c r="D6" s="280">
        <v>163323.93143426112</v>
      </c>
      <c r="E6" s="280">
        <v>167615.18848419125</v>
      </c>
      <c r="F6" s="280">
        <v>172405.79843902838</v>
      </c>
      <c r="G6" s="280">
        <v>178284.39382106956</v>
      </c>
      <c r="H6" s="280">
        <v>180803.09932550901</v>
      </c>
      <c r="I6" s="280">
        <v>184323.82080966127</v>
      </c>
      <c r="J6" s="280">
        <v>187170.33492435998</v>
      </c>
      <c r="K6" s="280">
        <v>189222.47588929001</v>
      </c>
      <c r="L6" s="280">
        <v>187144.39845064995</v>
      </c>
      <c r="M6" s="280">
        <v>187431.35315628635</v>
      </c>
      <c r="N6" s="280">
        <v>184751.82061692001</v>
      </c>
      <c r="O6" s="280">
        <v>185530.3616202194</v>
      </c>
      <c r="P6" s="280">
        <v>187186.1207922812</v>
      </c>
      <c r="Q6" s="280">
        <v>187335.86035313821</v>
      </c>
      <c r="R6" s="280">
        <v>185557.92921171625</v>
      </c>
      <c r="S6" s="280">
        <v>189627.57330972003</v>
      </c>
      <c r="T6" s="280">
        <v>191574.92069586998</v>
      </c>
      <c r="U6" s="280">
        <v>196654.4311167147</v>
      </c>
      <c r="V6" s="280">
        <v>199921.46482880996</v>
      </c>
      <c r="W6" s="280">
        <v>204046.39922083</v>
      </c>
      <c r="X6" s="280">
        <v>208942.14856621611</v>
      </c>
      <c r="Y6" s="280">
        <v>214069.50014213979</v>
      </c>
      <c r="Z6" s="280">
        <v>217201.15516039342</v>
      </c>
      <c r="AA6" s="280">
        <v>216834.18557537268</v>
      </c>
      <c r="AB6" s="280">
        <v>221388.83808646232</v>
      </c>
      <c r="AC6" s="280">
        <v>228201.95367208519</v>
      </c>
      <c r="AD6" s="280">
        <v>232645.30316575576</v>
      </c>
      <c r="AE6" s="280">
        <v>239531.95399637302</v>
      </c>
      <c r="AF6" s="280">
        <v>252893.88082477995</v>
      </c>
      <c r="AG6" s="280">
        <v>264111.22236747789</v>
      </c>
      <c r="AH6" s="280">
        <v>267433.26945641753</v>
      </c>
      <c r="AI6" s="280">
        <v>273014.46130135772</v>
      </c>
      <c r="AJ6" s="280">
        <v>280204.06348313403</v>
      </c>
      <c r="AK6" s="280">
        <v>287793.82792283926</v>
      </c>
      <c r="AL6" s="280">
        <v>298137.92536519701</v>
      </c>
      <c r="AM6" s="280">
        <v>300136.1320819534</v>
      </c>
      <c r="AN6" s="280">
        <v>302118.49906655995</v>
      </c>
      <c r="AO6" s="280">
        <v>310507.76787254424</v>
      </c>
      <c r="AP6" s="280">
        <v>314881.9100039631</v>
      </c>
      <c r="AQ6" s="280">
        <v>317235.46049011278</v>
      </c>
      <c r="AR6" s="280">
        <v>324824.0643341234</v>
      </c>
      <c r="AS6" s="846">
        <v>331764.64690501371</v>
      </c>
      <c r="AT6" s="846">
        <v>335733.70005211938</v>
      </c>
    </row>
    <row r="7" spans="1:46" s="4" customFormat="1" ht="14">
      <c r="A7" s="867" t="s">
        <v>43</v>
      </c>
      <c r="B7" s="281">
        <v>84142.281745789296</v>
      </c>
      <c r="C7" s="281">
        <v>85966.409383879887</v>
      </c>
      <c r="D7" s="281">
        <v>85176.717859790195</v>
      </c>
      <c r="E7" s="281">
        <v>84991.927426079987</v>
      </c>
      <c r="F7" s="281">
        <v>86765.575235009805</v>
      </c>
      <c r="G7" s="281">
        <v>89351.691273420001</v>
      </c>
      <c r="H7" s="281">
        <v>90390.796252240209</v>
      </c>
      <c r="I7" s="281">
        <v>90198.667436299904</v>
      </c>
      <c r="J7" s="281">
        <v>91083.865967760008</v>
      </c>
      <c r="K7" s="281">
        <v>92253.12113272</v>
      </c>
      <c r="L7" s="281">
        <v>91353.684170089982</v>
      </c>
      <c r="M7" s="281">
        <v>88835.717476445381</v>
      </c>
      <c r="N7" s="281">
        <v>88733.499628289996</v>
      </c>
      <c r="O7" s="281">
        <v>90768.210445457313</v>
      </c>
      <c r="P7" s="281">
        <v>91132.579438381334</v>
      </c>
      <c r="Q7" s="281">
        <v>90977.660952718521</v>
      </c>
      <c r="R7" s="281">
        <v>91235.908816897441</v>
      </c>
      <c r="S7" s="281">
        <v>93288.942080280001</v>
      </c>
      <c r="T7" s="281">
        <v>95437.811373839999</v>
      </c>
      <c r="U7" s="281">
        <v>96975.049677398812</v>
      </c>
      <c r="V7" s="281">
        <v>100646.55544575</v>
      </c>
      <c r="W7" s="281">
        <v>104828.82310550999</v>
      </c>
      <c r="X7" s="281">
        <v>108073.67425195799</v>
      </c>
      <c r="Y7" s="281">
        <v>110651.15989626464</v>
      </c>
      <c r="Z7" s="281">
        <v>115611.44318243218</v>
      </c>
      <c r="AA7" s="281">
        <v>116871.79324791729</v>
      </c>
      <c r="AB7" s="281">
        <v>119711.80389984779</v>
      </c>
      <c r="AC7" s="281">
        <v>122996.44575184738</v>
      </c>
      <c r="AD7" s="281">
        <v>128675.06864588076</v>
      </c>
      <c r="AE7" s="281">
        <v>133323.64216141152</v>
      </c>
      <c r="AF7" s="281">
        <v>139746.68758544</v>
      </c>
      <c r="AG7" s="281">
        <v>142497.6997778615</v>
      </c>
      <c r="AH7" s="281">
        <v>145808.87508116206</v>
      </c>
      <c r="AI7" s="281">
        <v>149202.06117650666</v>
      </c>
      <c r="AJ7" s="281">
        <v>152950.19340999587</v>
      </c>
      <c r="AK7" s="281">
        <v>154801.10287460877</v>
      </c>
      <c r="AL7" s="281">
        <v>159719.95464260265</v>
      </c>
      <c r="AM7" s="281">
        <v>162407.98296027369</v>
      </c>
      <c r="AN7" s="281">
        <v>165043.75508456997</v>
      </c>
      <c r="AO7" s="281">
        <v>167521.87415989165</v>
      </c>
      <c r="AP7" s="281">
        <v>172773.74304134981</v>
      </c>
      <c r="AQ7" s="281">
        <v>176333.5531556457</v>
      </c>
      <c r="AR7" s="281">
        <v>180355.53523134318</v>
      </c>
      <c r="AS7" s="847">
        <v>182480.61414447409</v>
      </c>
      <c r="AT7" s="847">
        <v>187235.85178426065</v>
      </c>
    </row>
    <row r="8" spans="1:46" s="4" customFormat="1" ht="14">
      <c r="A8" s="900" t="s">
        <v>487</v>
      </c>
      <c r="B8" s="281">
        <v>60342.848191028999</v>
      </c>
      <c r="C8" s="281">
        <v>61589.476935319901</v>
      </c>
      <c r="D8" s="281">
        <v>61363.8469454203</v>
      </c>
      <c r="E8" s="281">
        <v>62357.3997657</v>
      </c>
      <c r="F8" s="281">
        <v>63157.9583361599</v>
      </c>
      <c r="G8" s="281">
        <v>63804.391351489998</v>
      </c>
      <c r="H8" s="281">
        <v>64077.907186290198</v>
      </c>
      <c r="I8" s="281">
        <v>64566.639763710104</v>
      </c>
      <c r="J8" s="281">
        <v>64315.617723480013</v>
      </c>
      <c r="K8" s="281">
        <v>64379.900260390001</v>
      </c>
      <c r="L8" s="281">
        <v>63996.548498759992</v>
      </c>
      <c r="M8" s="281">
        <v>63397.656421485757</v>
      </c>
      <c r="N8" s="281">
        <v>63176.288801129995</v>
      </c>
      <c r="O8" s="281">
        <v>64808.379751967856</v>
      </c>
      <c r="P8" s="281">
        <v>66047.704704981457</v>
      </c>
      <c r="Q8" s="281">
        <v>67464.988753578014</v>
      </c>
      <c r="R8" s="281">
        <v>67859.576974937168</v>
      </c>
      <c r="S8" s="281">
        <v>69183.346554529999</v>
      </c>
      <c r="T8" s="281">
        <v>70269.986989969999</v>
      </c>
      <c r="U8" s="281">
        <v>71037.326712088659</v>
      </c>
      <c r="V8" s="281">
        <v>72706.026529909999</v>
      </c>
      <c r="W8" s="281">
        <v>75194.385829199993</v>
      </c>
      <c r="X8" s="281">
        <v>78046.512715738107</v>
      </c>
      <c r="Y8" s="281">
        <v>81198.919837054491</v>
      </c>
      <c r="Z8" s="281">
        <v>84520.07625062202</v>
      </c>
      <c r="AA8" s="281">
        <v>86057.264064978066</v>
      </c>
      <c r="AB8" s="281">
        <v>89900.71315719944</v>
      </c>
      <c r="AC8" s="281">
        <v>93488.738846317574</v>
      </c>
      <c r="AD8" s="281">
        <v>96511.575907820879</v>
      </c>
      <c r="AE8" s="281">
        <v>100170.78763046212</v>
      </c>
      <c r="AF8" s="281">
        <v>104597.359872</v>
      </c>
      <c r="AG8" s="281">
        <v>106771.49785153168</v>
      </c>
      <c r="AH8" s="281">
        <v>108181.20183888056</v>
      </c>
      <c r="AI8" s="281">
        <v>110645.56023642657</v>
      </c>
      <c r="AJ8" s="281">
        <v>113283.67243641627</v>
      </c>
      <c r="AK8" s="281">
        <v>115137.68002831921</v>
      </c>
      <c r="AL8" s="281">
        <v>118600.09642450261</v>
      </c>
      <c r="AM8" s="281">
        <v>120978.67136752239</v>
      </c>
      <c r="AN8" s="281">
        <v>123344.07374170999</v>
      </c>
      <c r="AO8" s="281">
        <v>126374.96738939</v>
      </c>
      <c r="AP8" s="281">
        <v>130857.56708311978</v>
      </c>
      <c r="AQ8" s="281">
        <v>133742.36387537437</v>
      </c>
      <c r="AR8" s="281">
        <v>137187.30704043209</v>
      </c>
      <c r="AS8" s="847">
        <v>138704.87807064262</v>
      </c>
      <c r="AT8" s="847">
        <v>141623.88069865137</v>
      </c>
    </row>
    <row r="9" spans="1:46" s="4" customFormat="1" ht="14">
      <c r="A9" s="900" t="s">
        <v>965</v>
      </c>
      <c r="B9" s="281">
        <v>23799.4335547603</v>
      </c>
      <c r="C9" s="281">
        <v>24376.932448559997</v>
      </c>
      <c r="D9" s="281">
        <v>23812.870914369898</v>
      </c>
      <c r="E9" s="281">
        <v>22634.527660379998</v>
      </c>
      <c r="F9" s="281">
        <v>23607.616898849898</v>
      </c>
      <c r="G9" s="281">
        <v>25547.299921930004</v>
      </c>
      <c r="H9" s="281">
        <v>26312.889065950003</v>
      </c>
      <c r="I9" s="281">
        <v>25632.0276725898</v>
      </c>
      <c r="J9" s="281">
        <v>26768.247090970101</v>
      </c>
      <c r="K9" s="281">
        <v>27873.220872330006</v>
      </c>
      <c r="L9" s="281">
        <v>27357.135671330001</v>
      </c>
      <c r="M9" s="281">
        <v>25438.061054959617</v>
      </c>
      <c r="N9" s="281">
        <v>25557.210827160001</v>
      </c>
      <c r="O9" s="281">
        <v>25959.830693489461</v>
      </c>
      <c r="P9" s="281">
        <v>25084.87473339988</v>
      </c>
      <c r="Q9" s="281">
        <v>23512.672199140496</v>
      </c>
      <c r="R9" s="281">
        <v>23376.331841960269</v>
      </c>
      <c r="S9" s="281">
        <v>24105.595525749999</v>
      </c>
      <c r="T9" s="281">
        <v>25167.824383869996</v>
      </c>
      <c r="U9" s="281">
        <v>25937.722965310153</v>
      </c>
      <c r="V9" s="281">
        <v>27940.528915840001</v>
      </c>
      <c r="W9" s="281">
        <v>29634.43727631</v>
      </c>
      <c r="X9" s="281">
        <v>30027.161536219879</v>
      </c>
      <c r="Y9" s="281">
        <v>29452.240059210148</v>
      </c>
      <c r="Z9" s="281">
        <v>31091.366931810157</v>
      </c>
      <c r="AA9" s="281">
        <v>30814.529182939223</v>
      </c>
      <c r="AB9" s="281">
        <v>29811.090742648346</v>
      </c>
      <c r="AC9" s="281">
        <v>29507.706905529805</v>
      </c>
      <c r="AD9" s="281">
        <v>32163.492738059889</v>
      </c>
      <c r="AE9" s="281">
        <v>33152.8545309494</v>
      </c>
      <c r="AF9" s="281">
        <v>35149.327713439998</v>
      </c>
      <c r="AG9" s="281">
        <v>35726.201926329821</v>
      </c>
      <c r="AH9" s="281">
        <v>37627.673242281482</v>
      </c>
      <c r="AI9" s="281">
        <v>38556.500940080092</v>
      </c>
      <c r="AJ9" s="281">
        <v>39666.520973579623</v>
      </c>
      <c r="AK9" s="281">
        <v>39663.422846289533</v>
      </c>
      <c r="AL9" s="281">
        <v>41119.858218100038</v>
      </c>
      <c r="AM9" s="281">
        <v>41429.311592751299</v>
      </c>
      <c r="AN9" s="281">
        <v>41699.68134286</v>
      </c>
      <c r="AO9" s="281">
        <v>41146.906770501657</v>
      </c>
      <c r="AP9" s="281">
        <v>41916.175958230036</v>
      </c>
      <c r="AQ9" s="281">
        <v>42591.189280271326</v>
      </c>
      <c r="AR9" s="281">
        <v>43168.228190911104</v>
      </c>
      <c r="AS9" s="847">
        <v>43775.736073831475</v>
      </c>
      <c r="AT9" s="847">
        <v>45611.971085609279</v>
      </c>
    </row>
    <row r="10" spans="1:46" s="4" customFormat="1" ht="14">
      <c r="A10" s="867" t="s">
        <v>44</v>
      </c>
      <c r="B10" s="281">
        <v>20886.47781104</v>
      </c>
      <c r="C10" s="281">
        <v>23539.1319759301</v>
      </c>
      <c r="D10" s="281">
        <v>25717.363317929899</v>
      </c>
      <c r="E10" s="281">
        <v>28486.91546869</v>
      </c>
      <c r="F10" s="281">
        <v>30385.608906270001</v>
      </c>
      <c r="G10" s="281">
        <v>32833.035835200099</v>
      </c>
      <c r="H10" s="281">
        <v>35187.6349320999</v>
      </c>
      <c r="I10" s="281">
        <v>37169.107027600403</v>
      </c>
      <c r="J10" s="281">
        <v>38446.312219890096</v>
      </c>
      <c r="K10" s="281">
        <v>39706.222626479997</v>
      </c>
      <c r="L10" s="281">
        <v>41157.373081729995</v>
      </c>
      <c r="M10" s="281">
        <v>42054.833653149537</v>
      </c>
      <c r="N10" s="281">
        <v>42635.221911069973</v>
      </c>
      <c r="O10" s="281">
        <v>43048.682307600146</v>
      </c>
      <c r="P10" s="281">
        <v>43656.426273069184</v>
      </c>
      <c r="Q10" s="281">
        <v>44571.505442291542</v>
      </c>
      <c r="R10" s="281">
        <v>45517.550223590129</v>
      </c>
      <c r="S10" s="281">
        <v>46855.907172600004</v>
      </c>
      <c r="T10" s="281">
        <v>47957.064962939985</v>
      </c>
      <c r="U10" s="281">
        <v>48455.439805779752</v>
      </c>
      <c r="V10" s="281">
        <v>48762.969523790001</v>
      </c>
      <c r="W10" s="281">
        <v>49318.311605560004</v>
      </c>
      <c r="X10" s="281">
        <v>49261.446471620162</v>
      </c>
      <c r="Y10" s="281">
        <v>49233.903917779411</v>
      </c>
      <c r="Z10" s="281">
        <v>48745.178976289993</v>
      </c>
      <c r="AA10" s="281">
        <v>47938.632635980837</v>
      </c>
      <c r="AB10" s="281">
        <v>47358.073288880099</v>
      </c>
      <c r="AC10" s="281">
        <v>46982.076661260064</v>
      </c>
      <c r="AD10" s="281">
        <v>46498.80003561965</v>
      </c>
      <c r="AE10" s="281">
        <v>46313.660680729561</v>
      </c>
      <c r="AF10" s="281">
        <v>46353.315088779993</v>
      </c>
      <c r="AG10" s="281">
        <v>46269.941874169963</v>
      </c>
      <c r="AH10" s="281">
        <v>46023.322037250138</v>
      </c>
      <c r="AI10" s="281">
        <v>46251.731176160138</v>
      </c>
      <c r="AJ10" s="281">
        <v>46218.416133340426</v>
      </c>
      <c r="AK10" s="281">
        <v>46170.043735019921</v>
      </c>
      <c r="AL10" s="281">
        <v>46011.177238650431</v>
      </c>
      <c r="AM10" s="281">
        <v>46424.888818970474</v>
      </c>
      <c r="AN10" s="281">
        <v>46870.226285540004</v>
      </c>
      <c r="AO10" s="281">
        <v>47330.259245630165</v>
      </c>
      <c r="AP10" s="281">
        <v>47406.526113710446</v>
      </c>
      <c r="AQ10" s="281">
        <v>47841.873568149713</v>
      </c>
      <c r="AR10" s="281">
        <v>48099.430167510043</v>
      </c>
      <c r="AS10" s="847">
        <v>48088.059406729968</v>
      </c>
      <c r="AT10" s="847">
        <v>48105.323895719855</v>
      </c>
    </row>
    <row r="11" spans="1:46" s="4" customFormat="1" ht="14">
      <c r="A11" s="867" t="s">
        <v>45</v>
      </c>
      <c r="B11" s="281">
        <v>24024.1122721598</v>
      </c>
      <c r="C11" s="281">
        <v>22567.373466790199</v>
      </c>
      <c r="D11" s="281">
        <v>23538.201317959702</v>
      </c>
      <c r="E11" s="281">
        <v>23588.691739900099</v>
      </c>
      <c r="F11" s="281">
        <v>25446.334662589899</v>
      </c>
      <c r="G11" s="281">
        <v>26159.803184559496</v>
      </c>
      <c r="H11" s="281">
        <v>24676.6726772599</v>
      </c>
      <c r="I11" s="281">
        <v>23757.894947389999</v>
      </c>
      <c r="J11" s="281">
        <v>24233.683533390002</v>
      </c>
      <c r="K11" s="281">
        <v>23080.520655600001</v>
      </c>
      <c r="L11" s="281">
        <v>20167.65663025</v>
      </c>
      <c r="M11" s="281">
        <v>20414.079071539982</v>
      </c>
      <c r="N11" s="281">
        <v>17732.356669429999</v>
      </c>
      <c r="O11" s="281">
        <v>16400.15049363998</v>
      </c>
      <c r="P11" s="281">
        <v>17160.89494216998</v>
      </c>
      <c r="Q11" s="281">
        <v>14796.11600366996</v>
      </c>
      <c r="R11" s="281">
        <v>12696.476991270039</v>
      </c>
      <c r="S11" s="281">
        <v>12816.012676119999</v>
      </c>
      <c r="T11" s="281">
        <v>11108.31262239</v>
      </c>
      <c r="U11" s="281">
        <v>10363.497960429999</v>
      </c>
      <c r="V11" s="281">
        <v>11023.466603860001</v>
      </c>
      <c r="W11" s="281">
        <v>9763.6452638099981</v>
      </c>
      <c r="X11" s="281">
        <v>9571.3444184299751</v>
      </c>
      <c r="Y11" s="281">
        <v>8681.4623217899898</v>
      </c>
      <c r="Z11" s="281">
        <v>9862.2927304199766</v>
      </c>
      <c r="AA11" s="281">
        <v>12176.952929089994</v>
      </c>
      <c r="AB11" s="281">
        <v>11060.482807380004</v>
      </c>
      <c r="AC11" s="281">
        <v>10158.253652740013</v>
      </c>
      <c r="AD11" s="281">
        <v>10415.96793817001</v>
      </c>
      <c r="AE11" s="281">
        <v>11220.98997180999</v>
      </c>
      <c r="AF11" s="281">
        <v>11221.225075169999</v>
      </c>
      <c r="AG11" s="281">
        <v>11429.073985630004</v>
      </c>
      <c r="AH11" s="281">
        <v>10101.074933490005</v>
      </c>
      <c r="AI11" s="281">
        <v>8963.7853691300006</v>
      </c>
      <c r="AJ11" s="281">
        <v>9545.4053811499525</v>
      </c>
      <c r="AK11" s="281">
        <v>11817.084917639977</v>
      </c>
      <c r="AL11" s="281">
        <v>16860.367380229993</v>
      </c>
      <c r="AM11" s="281">
        <v>15147.452443710015</v>
      </c>
      <c r="AN11" s="281">
        <v>13539.075890219998</v>
      </c>
      <c r="AO11" s="281">
        <v>15364.620606349989</v>
      </c>
      <c r="AP11" s="281">
        <v>15862.715740710008</v>
      </c>
      <c r="AQ11" s="281">
        <v>14042.573212840001</v>
      </c>
      <c r="AR11" s="281">
        <v>15265.111747769972</v>
      </c>
      <c r="AS11" s="847">
        <v>14230.627075180004</v>
      </c>
      <c r="AT11" s="847">
        <v>12755.735438090011</v>
      </c>
    </row>
    <row r="12" spans="1:46" s="4" customFormat="1" ht="14">
      <c r="A12" s="867" t="s">
        <v>46</v>
      </c>
      <c r="B12" s="281">
        <v>19096.283355089599</v>
      </c>
      <c r="C12" s="281">
        <v>19295.842678239398</v>
      </c>
      <c r="D12" s="281">
        <v>19919.014730911302</v>
      </c>
      <c r="E12" s="281">
        <v>22155.962641841197</v>
      </c>
      <c r="F12" s="281">
        <v>21383.9853547686</v>
      </c>
      <c r="G12" s="281">
        <v>21552.308421069902</v>
      </c>
      <c r="H12" s="281">
        <v>21537.464265839</v>
      </c>
      <c r="I12" s="281">
        <v>23625.259908590899</v>
      </c>
      <c r="J12" s="281">
        <v>22730.339797320303</v>
      </c>
      <c r="K12" s="281">
        <v>22906.094515949997</v>
      </c>
      <c r="L12" s="281">
        <v>22844.407192479997</v>
      </c>
      <c r="M12" s="281">
        <v>24616.819215261636</v>
      </c>
      <c r="N12" s="281">
        <v>23776.011037259999</v>
      </c>
      <c r="O12" s="281">
        <v>23627.30550602216</v>
      </c>
      <c r="P12" s="281">
        <v>23611.986489670937</v>
      </c>
      <c r="Q12" s="281">
        <v>25654.680559068271</v>
      </c>
      <c r="R12" s="281">
        <v>24516.369244828787</v>
      </c>
      <c r="S12" s="281">
        <v>25051.819435850026</v>
      </c>
      <c r="T12" s="281">
        <v>25510.793216170008</v>
      </c>
      <c r="U12" s="281">
        <v>29180.438569686165</v>
      </c>
      <c r="V12" s="281">
        <v>27257.420577689983</v>
      </c>
      <c r="W12" s="281">
        <v>27609.77016968</v>
      </c>
      <c r="X12" s="281">
        <v>29086.756005127969</v>
      </c>
      <c r="Y12" s="281">
        <v>32301.551344865868</v>
      </c>
      <c r="Z12" s="281">
        <v>29179.684656101439</v>
      </c>
      <c r="AA12" s="281">
        <v>25659.403797044688</v>
      </c>
      <c r="AB12" s="281">
        <v>28999.186259204511</v>
      </c>
      <c r="AC12" s="281">
        <v>33597.452023987775</v>
      </c>
      <c r="AD12" s="281">
        <v>32185.919667915448</v>
      </c>
      <c r="AE12" s="281">
        <v>34350.155851072115</v>
      </c>
      <c r="AF12" s="281">
        <v>40969.634165730015</v>
      </c>
      <c r="AG12" s="281">
        <v>49332.26949591656</v>
      </c>
      <c r="AH12" s="281">
        <v>49608.125095655771</v>
      </c>
      <c r="AI12" s="281">
        <v>52110.726188841254</v>
      </c>
      <c r="AJ12" s="281">
        <v>53869.645279778299</v>
      </c>
      <c r="AK12" s="281">
        <v>56507.697861921035</v>
      </c>
      <c r="AL12" s="281">
        <v>56177.877897484497</v>
      </c>
      <c r="AM12" s="281">
        <v>55388.731557409803</v>
      </c>
      <c r="AN12" s="281">
        <v>54346.701191719963</v>
      </c>
      <c r="AO12" s="281">
        <v>56940.431104963078</v>
      </c>
      <c r="AP12" s="281">
        <v>54338.555461623422</v>
      </c>
      <c r="AQ12" s="281">
        <v>53770.377284848139</v>
      </c>
      <c r="AR12" s="281">
        <v>54806.124653531253</v>
      </c>
      <c r="AS12" s="847">
        <v>59581.013018519996</v>
      </c>
      <c r="AT12" s="847">
        <v>59066.104785489166</v>
      </c>
    </row>
    <row r="13" spans="1:46" s="4" customFormat="1" ht="14">
      <c r="A13" s="867" t="s">
        <v>47</v>
      </c>
      <c r="B13" s="281">
        <v>2783.9938242099502</v>
      </c>
      <c r="C13" s="281">
        <v>2786.9428961100602</v>
      </c>
      <c r="D13" s="281">
        <v>2735.46080205</v>
      </c>
      <c r="E13" s="281">
        <v>2298.1901592999602</v>
      </c>
      <c r="F13" s="281">
        <v>2550.4302533899699</v>
      </c>
      <c r="G13" s="281">
        <v>2525.39791935005</v>
      </c>
      <c r="H13" s="281">
        <v>2564.41436629996</v>
      </c>
      <c r="I13" s="281">
        <v>2271.6890132100102</v>
      </c>
      <c r="J13" s="281">
        <v>2830.2188522200299</v>
      </c>
      <c r="K13" s="281">
        <v>2774.9916524900004</v>
      </c>
      <c r="L13" s="281">
        <v>2830.2525908100001</v>
      </c>
      <c r="M13" s="281">
        <v>2298.4731173098221</v>
      </c>
      <c r="N13" s="281">
        <v>2580.1379455599999</v>
      </c>
      <c r="O13" s="281">
        <v>2425.053229469801</v>
      </c>
      <c r="P13" s="281">
        <v>2332.6735549497439</v>
      </c>
      <c r="Q13" s="281">
        <v>1950.6209772799773</v>
      </c>
      <c r="R13" s="281">
        <v>2070.7764382199684</v>
      </c>
      <c r="S13" s="281">
        <v>2119.24139332</v>
      </c>
      <c r="T13" s="281">
        <v>1886.4551774800002</v>
      </c>
      <c r="U13" s="281">
        <v>1658.4943560999588</v>
      </c>
      <c r="V13" s="281">
        <v>1850.6042184699998</v>
      </c>
      <c r="W13" s="281">
        <v>1884.4481388500001</v>
      </c>
      <c r="X13" s="281">
        <v>1911.5788919898635</v>
      </c>
      <c r="Y13" s="281">
        <v>1572.9972464698137</v>
      </c>
      <c r="Z13" s="281">
        <v>1712.6466943197863</v>
      </c>
      <c r="AA13" s="281">
        <v>1421.9961648898488</v>
      </c>
      <c r="AB13" s="281">
        <v>1389.7230009598197</v>
      </c>
      <c r="AC13" s="281">
        <v>1282.894779739916</v>
      </c>
      <c r="AD13" s="281">
        <v>1514.4880535297818</v>
      </c>
      <c r="AE13" s="281">
        <v>1489.129008179852</v>
      </c>
      <c r="AF13" s="281">
        <v>1641.83117253</v>
      </c>
      <c r="AG13" s="281">
        <v>1591.2920399898624</v>
      </c>
      <c r="AH13" s="281">
        <v>1923.7485877796973</v>
      </c>
      <c r="AI13" s="281">
        <v>2021.7250119896803</v>
      </c>
      <c r="AJ13" s="281">
        <v>2178.0202815696375</v>
      </c>
      <c r="AK13" s="281">
        <v>2018.1163339796674</v>
      </c>
      <c r="AL13" s="281">
        <v>2380.5522837996132</v>
      </c>
      <c r="AM13" s="281">
        <v>2451.5759260792966</v>
      </c>
      <c r="AN13" s="281">
        <v>2579.8835958600002</v>
      </c>
      <c r="AO13" s="281">
        <v>2398.4077367094123</v>
      </c>
      <c r="AP13" s="281">
        <v>2745.602350159229</v>
      </c>
      <c r="AQ13" s="281">
        <v>2641.6347789090114</v>
      </c>
      <c r="AR13" s="281">
        <v>2876.166630938641</v>
      </c>
      <c r="AS13" s="847">
        <v>2699.5630491096476</v>
      </c>
      <c r="AT13" s="847">
        <v>3055.1907802796977</v>
      </c>
    </row>
    <row r="14" spans="1:46" s="4" customFormat="1" ht="14">
      <c r="A14" s="867" t="s">
        <v>48</v>
      </c>
      <c r="B14" s="281">
        <v>827.65025237000111</v>
      </c>
      <c r="C14" s="281">
        <v>977.06714624999404</v>
      </c>
      <c r="D14" s="281">
        <v>1387.0845702399899</v>
      </c>
      <c r="E14" s="281">
        <v>1340.6578378499999</v>
      </c>
      <c r="F14" s="281">
        <v>1109.6269949800001</v>
      </c>
      <c r="G14" s="281">
        <v>809.87817694</v>
      </c>
      <c r="H14" s="281">
        <v>838.97937511000498</v>
      </c>
      <c r="I14" s="281">
        <v>778.70831373000101</v>
      </c>
      <c r="J14" s="281">
        <v>705.94801641999993</v>
      </c>
      <c r="K14" s="281">
        <v>700.15012215000002</v>
      </c>
      <c r="L14" s="281">
        <v>757.10555671999998</v>
      </c>
      <c r="M14" s="281">
        <v>689.12543887000061</v>
      </c>
      <c r="N14" s="281">
        <v>602.36589139</v>
      </c>
      <c r="O14" s="281">
        <v>537.79028672998356</v>
      </c>
      <c r="P14" s="281">
        <v>480.35733387998681</v>
      </c>
      <c r="Q14" s="281">
        <v>426.670962729998</v>
      </c>
      <c r="R14" s="281">
        <v>380.7647634699922</v>
      </c>
      <c r="S14" s="281">
        <v>366.00009803999995</v>
      </c>
      <c r="T14" s="281">
        <v>356.89751697000003</v>
      </c>
      <c r="U14" s="281">
        <v>336.34226140000408</v>
      </c>
      <c r="V14" s="281">
        <v>316.78692675999997</v>
      </c>
      <c r="W14" s="281">
        <v>309.07440459000003</v>
      </c>
      <c r="X14" s="281">
        <v>308.56332871000455</v>
      </c>
      <c r="Y14" s="281">
        <v>304.57214676000063</v>
      </c>
      <c r="Z14" s="281">
        <v>302.05980224000075</v>
      </c>
      <c r="AA14" s="281">
        <v>276.15424849000067</v>
      </c>
      <c r="AB14" s="281">
        <v>269.43799928999914</v>
      </c>
      <c r="AC14" s="281">
        <v>274.09846685000338</v>
      </c>
      <c r="AD14" s="281">
        <v>282.65583570999991</v>
      </c>
      <c r="AE14" s="281">
        <v>274.51477482999906</v>
      </c>
      <c r="AF14" s="281">
        <v>268.10027561999999</v>
      </c>
      <c r="AG14" s="281">
        <v>263.9188714999994</v>
      </c>
      <c r="AH14" s="281">
        <v>256.73703264000108</v>
      </c>
      <c r="AI14" s="281">
        <v>251.47095898000208</v>
      </c>
      <c r="AJ14" s="281">
        <v>250.92216566999795</v>
      </c>
      <c r="AK14" s="281">
        <v>253.53851766999887</v>
      </c>
      <c r="AL14" s="281">
        <v>261.52528449999903</v>
      </c>
      <c r="AM14" s="281">
        <v>256.51661069999949</v>
      </c>
      <c r="AN14" s="281">
        <v>258.68614441999995</v>
      </c>
      <c r="AO14" s="281">
        <v>252.12121883000017</v>
      </c>
      <c r="AP14" s="281">
        <v>254.16022048999716</v>
      </c>
      <c r="AQ14" s="281">
        <v>259.28540438000118</v>
      </c>
      <c r="AR14" s="281">
        <v>235.54178880999899</v>
      </c>
      <c r="AS14" s="847">
        <v>226.93009086000163</v>
      </c>
      <c r="AT14" s="847">
        <v>231.01349227999833</v>
      </c>
    </row>
    <row r="15" spans="1:46" s="4" customFormat="1" ht="14">
      <c r="A15" s="867" t="s">
        <v>1468</v>
      </c>
      <c r="B15" s="281">
        <v>3416.8617293300013</v>
      </c>
      <c r="C15" s="281">
        <v>3249.1403969699986</v>
      </c>
      <c r="D15" s="281">
        <v>3363.9841045199996</v>
      </c>
      <c r="E15" s="281">
        <v>3340.9413791599986</v>
      </c>
      <c r="F15" s="281">
        <v>3481.8110710200017</v>
      </c>
      <c r="G15" s="281">
        <v>3794.8676774000051</v>
      </c>
      <c r="H15" s="281">
        <v>4426.9061354200021</v>
      </c>
      <c r="I15" s="281">
        <v>5429.1235117100123</v>
      </c>
      <c r="J15" s="281">
        <v>6108.1435894099795</v>
      </c>
      <c r="K15" s="281">
        <v>6875.6560137299984</v>
      </c>
      <c r="L15" s="281">
        <v>7235.5189601800002</v>
      </c>
      <c r="M15" s="281">
        <v>7787.259340460002</v>
      </c>
      <c r="N15" s="281">
        <v>8049.2070444300016</v>
      </c>
      <c r="O15" s="281">
        <v>8138.8980879299934</v>
      </c>
      <c r="P15" s="281">
        <v>8287.7746625300169</v>
      </c>
      <c r="Q15" s="281">
        <v>8436.1241298799359</v>
      </c>
      <c r="R15" s="281">
        <v>8578.881843669933</v>
      </c>
      <c r="S15" s="281">
        <v>8548.5049796199983</v>
      </c>
      <c r="T15" s="281">
        <v>8757.680644529999</v>
      </c>
      <c r="U15" s="281">
        <v>9143.8695079800091</v>
      </c>
      <c r="V15" s="281">
        <v>9526.8888538299998</v>
      </c>
      <c r="W15" s="281">
        <v>9824.4065017299981</v>
      </c>
      <c r="X15" s="281">
        <v>10268.010199280163</v>
      </c>
      <c r="Y15" s="281">
        <v>10897.863768920053</v>
      </c>
      <c r="Z15" s="281">
        <v>11418.124829330056</v>
      </c>
      <c r="AA15" s="281">
        <v>12159.516436970049</v>
      </c>
      <c r="AB15" s="281">
        <v>12330.396659860065</v>
      </c>
      <c r="AC15" s="281">
        <v>12645.243301400003</v>
      </c>
      <c r="AD15" s="281">
        <v>12807.907045340116</v>
      </c>
      <c r="AE15" s="281">
        <v>12260.356122180016</v>
      </c>
      <c r="AF15" s="281">
        <v>12279.876662589999</v>
      </c>
      <c r="AG15" s="281">
        <v>12121.189570319975</v>
      </c>
      <c r="AH15" s="281">
        <v>12851.73067025986</v>
      </c>
      <c r="AI15" s="281">
        <v>13293.589873360024</v>
      </c>
      <c r="AJ15" s="281">
        <v>14186.602092359783</v>
      </c>
      <c r="AK15" s="281">
        <v>15000.378273039949</v>
      </c>
      <c r="AL15" s="281">
        <v>15638.949858069844</v>
      </c>
      <c r="AM15" s="281">
        <v>16874.212117340136</v>
      </c>
      <c r="AN15" s="281">
        <v>18300.524213050001</v>
      </c>
      <c r="AO15" s="281">
        <v>19527.075391499973</v>
      </c>
      <c r="AP15" s="281">
        <v>20401.311206410228</v>
      </c>
      <c r="AQ15" s="281">
        <v>21237.461084200229</v>
      </c>
      <c r="AR15" s="281">
        <v>22096.313460260306</v>
      </c>
      <c r="AS15" s="847">
        <v>23359.866037549971</v>
      </c>
      <c r="AT15" s="847">
        <v>24165.095278849978</v>
      </c>
    </row>
    <row r="16" spans="1:46" s="4" customFormat="1" ht="14.5" thickBot="1">
      <c r="A16" s="867" t="s">
        <v>49</v>
      </c>
      <c r="B16" s="281">
        <v>1505.5745067099976</v>
      </c>
      <c r="C16" s="281">
        <v>1572.7593876400915</v>
      </c>
      <c r="D16" s="281">
        <v>1486.1047308600291</v>
      </c>
      <c r="E16" s="281">
        <v>1411.9018313700012</v>
      </c>
      <c r="F16" s="281">
        <v>1282.4259610000881</v>
      </c>
      <c r="G16" s="281">
        <v>1257.4113331299948</v>
      </c>
      <c r="H16" s="281">
        <v>1180.231321240057</v>
      </c>
      <c r="I16" s="281">
        <v>1093.3706511300277</v>
      </c>
      <c r="J16" s="281">
        <v>1031.8241015999899</v>
      </c>
      <c r="K16" s="281">
        <v>925.71917016999998</v>
      </c>
      <c r="L16" s="281">
        <v>798.40026838999995</v>
      </c>
      <c r="M16" s="281">
        <v>735.04584325000224</v>
      </c>
      <c r="N16" s="281">
        <v>643.02048948999982</v>
      </c>
      <c r="O16" s="281">
        <v>584.27126336999788</v>
      </c>
      <c r="P16" s="281">
        <v>523.428097630004</v>
      </c>
      <c r="Q16" s="281">
        <v>522.48132550000287</v>
      </c>
      <c r="R16" s="281">
        <v>561.2008897700008</v>
      </c>
      <c r="S16" s="281">
        <v>581.14547388999983</v>
      </c>
      <c r="T16" s="281">
        <v>559.90518154999995</v>
      </c>
      <c r="U16" s="281">
        <v>541.2989779399943</v>
      </c>
      <c r="V16" s="281">
        <v>536.77267866</v>
      </c>
      <c r="W16" s="281">
        <v>507.92003109999996</v>
      </c>
      <c r="X16" s="281">
        <v>460.77499909999835</v>
      </c>
      <c r="Y16" s="281">
        <v>425.98949928999684</v>
      </c>
      <c r="Z16" s="281">
        <v>369.72428926000345</v>
      </c>
      <c r="AA16" s="281">
        <v>329.73611498999816</v>
      </c>
      <c r="AB16" s="281">
        <v>269.73417103999998</v>
      </c>
      <c r="AC16" s="281">
        <v>265.48903426000106</v>
      </c>
      <c r="AD16" s="281">
        <v>264.49594358999769</v>
      </c>
      <c r="AE16" s="281">
        <v>299.50542615999962</v>
      </c>
      <c r="AF16" s="281">
        <v>413.21079892</v>
      </c>
      <c r="AG16" s="281">
        <v>605.83675208999796</v>
      </c>
      <c r="AH16" s="281">
        <v>859.65601818000698</v>
      </c>
      <c r="AI16" s="281">
        <v>919.37154638998834</v>
      </c>
      <c r="AJ16" s="281">
        <v>1004.8587392699964</v>
      </c>
      <c r="AK16" s="281">
        <v>1225.8654089599886</v>
      </c>
      <c r="AL16" s="281">
        <v>1087.5207798599959</v>
      </c>
      <c r="AM16" s="281">
        <v>1184.7716474700089</v>
      </c>
      <c r="AN16" s="281">
        <v>1179.6466611799999</v>
      </c>
      <c r="AO16" s="281">
        <v>1172.9784086700024</v>
      </c>
      <c r="AP16" s="281">
        <v>1099.2958695099933</v>
      </c>
      <c r="AQ16" s="281">
        <v>1108.7020011400043</v>
      </c>
      <c r="AR16" s="281">
        <v>1089.8406539600055</v>
      </c>
      <c r="AS16" s="847">
        <v>1097.9740825900069</v>
      </c>
      <c r="AT16" s="847">
        <v>1119.3845971500027</v>
      </c>
    </row>
    <row r="17" spans="1:46" s="4" customFormat="1" ht="14">
      <c r="A17" s="1025" t="s">
        <v>1359</v>
      </c>
      <c r="B17" s="320">
        <v>321.97963933000574</v>
      </c>
      <c r="C17" s="320">
        <v>398.76741264999146</v>
      </c>
      <c r="D17" s="320">
        <v>448.63177497001016</v>
      </c>
      <c r="E17" s="320">
        <v>496.75053014000878</v>
      </c>
      <c r="F17" s="320">
        <v>607.04802605998702</v>
      </c>
      <c r="G17" s="320">
        <v>588.58037332000094</v>
      </c>
      <c r="H17" s="320">
        <v>726.10458512001787</v>
      </c>
      <c r="I17" s="320">
        <v>668.50720789999468</v>
      </c>
      <c r="J17" s="320">
        <v>576.16966832004255</v>
      </c>
      <c r="K17" s="320">
        <v>480.81500709996908</v>
      </c>
      <c r="L17" s="320">
        <v>446.36186139998608</v>
      </c>
      <c r="M17" s="320">
        <v>409.40843646001304</v>
      </c>
      <c r="N17" s="320">
        <v>372.36795931000961</v>
      </c>
      <c r="O17" s="320">
        <v>354.02107643999625</v>
      </c>
      <c r="P17" s="320">
        <v>316.55822654999793</v>
      </c>
      <c r="Q17" s="320">
        <v>329.95957032000297</v>
      </c>
      <c r="R17" s="320">
        <v>163.43793779998668</v>
      </c>
      <c r="S17" s="320">
        <v>199.68908770999406</v>
      </c>
      <c r="T17" s="320">
        <v>250.08339035999961</v>
      </c>
      <c r="U17" s="320">
        <v>300.23228336000466</v>
      </c>
      <c r="V17" s="320">
        <v>364.9983174999943</v>
      </c>
      <c r="W17" s="320">
        <v>525.86882842000341</v>
      </c>
      <c r="X17" s="320">
        <v>688.13430015000631</v>
      </c>
      <c r="Y17" s="320">
        <v>906.48795415999484</v>
      </c>
      <c r="Z17" s="320">
        <v>1200.7153585600026</v>
      </c>
      <c r="AA17" s="320">
        <v>1212.9011434199929</v>
      </c>
      <c r="AB17" s="320">
        <v>1211.3175191399932</v>
      </c>
      <c r="AC17" s="320">
        <v>1141.7363784300105</v>
      </c>
      <c r="AD17" s="320">
        <v>1359.7442230200104</v>
      </c>
      <c r="AE17" s="320">
        <v>1070.5563373700134</v>
      </c>
      <c r="AF17" s="320">
        <v>1331.3476266399957</v>
      </c>
      <c r="AG17" s="320">
        <v>1481.2369248699979</v>
      </c>
      <c r="AH17" s="320">
        <v>1360.0516897399793</v>
      </c>
      <c r="AI17" s="320">
        <v>1501.2728003400262</v>
      </c>
      <c r="AJ17" s="320">
        <v>1704.9102173100109</v>
      </c>
      <c r="AK17" s="320">
        <v>1820.1120478099911</v>
      </c>
      <c r="AL17" s="320">
        <v>1981.7806985499919</v>
      </c>
      <c r="AM17" s="320">
        <v>1916.3346025699866</v>
      </c>
      <c r="AN17" s="320">
        <v>2028.9459509699955</v>
      </c>
      <c r="AO17" s="320">
        <v>2611.2057098600199</v>
      </c>
      <c r="AP17" s="320">
        <v>71.260693693126086</v>
      </c>
      <c r="AQ17" s="320">
        <v>81.675735691038426</v>
      </c>
      <c r="AR17" s="320">
        <v>70.934992480382789</v>
      </c>
      <c r="AS17" s="1024">
        <v>68.192408634000458</v>
      </c>
      <c r="AT17" s="1024">
        <v>72.358022719970904</v>
      </c>
    </row>
    <row r="18" spans="1:46" s="4" customFormat="1" ht="14">
      <c r="A18" s="863" t="s">
        <v>1361</v>
      </c>
      <c r="B18" s="280" t="s">
        <v>40</v>
      </c>
      <c r="C18" s="280" t="s">
        <v>40</v>
      </c>
      <c r="D18" s="280" t="s">
        <v>40</v>
      </c>
      <c r="E18" s="280" t="s">
        <v>40</v>
      </c>
      <c r="F18" s="280" t="s">
        <v>40</v>
      </c>
      <c r="G18" s="280" t="s">
        <v>40</v>
      </c>
      <c r="H18" s="280" t="s">
        <v>40</v>
      </c>
      <c r="I18" s="280" t="s">
        <v>40</v>
      </c>
      <c r="J18" s="280" t="s">
        <v>40</v>
      </c>
      <c r="K18" s="280" t="s">
        <v>40</v>
      </c>
      <c r="L18" s="280" t="s">
        <v>40</v>
      </c>
      <c r="M18" s="280" t="s">
        <v>40</v>
      </c>
      <c r="N18" s="280" t="s">
        <v>40</v>
      </c>
      <c r="O18" s="280" t="s">
        <v>40</v>
      </c>
      <c r="P18" s="280" t="s">
        <v>40</v>
      </c>
      <c r="Q18" s="280" t="s">
        <v>40</v>
      </c>
      <c r="R18" s="280" t="s">
        <v>40</v>
      </c>
      <c r="S18" s="280" t="s">
        <v>40</v>
      </c>
      <c r="T18" s="280" t="s">
        <v>40</v>
      </c>
      <c r="U18" s="280" t="s">
        <v>40</v>
      </c>
      <c r="V18" s="280" t="s">
        <v>40</v>
      </c>
      <c r="W18" s="280" t="s">
        <v>40</v>
      </c>
      <c r="X18" s="280" t="s">
        <v>40</v>
      </c>
      <c r="Y18" s="280" t="s">
        <v>40</v>
      </c>
      <c r="Z18" s="280" t="s">
        <v>40</v>
      </c>
      <c r="AA18" s="280" t="s">
        <v>40</v>
      </c>
      <c r="AB18" s="280" t="s">
        <v>40</v>
      </c>
      <c r="AC18" s="280" t="s">
        <v>40</v>
      </c>
      <c r="AD18" s="280" t="s">
        <v>40</v>
      </c>
      <c r="AE18" s="280" t="s">
        <v>40</v>
      </c>
      <c r="AF18" s="280" t="s">
        <v>40</v>
      </c>
      <c r="AG18" s="280" t="s">
        <v>40</v>
      </c>
      <c r="AH18" s="280" t="s">
        <v>40</v>
      </c>
      <c r="AI18" s="280" t="s">
        <v>40</v>
      </c>
      <c r="AJ18" s="280" t="s">
        <v>40</v>
      </c>
      <c r="AK18" s="280" t="s">
        <v>40</v>
      </c>
      <c r="AL18" s="280" t="s">
        <v>40</v>
      </c>
      <c r="AM18" s="280" t="s">
        <v>40</v>
      </c>
      <c r="AN18" s="280" t="s">
        <v>40</v>
      </c>
      <c r="AO18" s="280" t="s">
        <v>40</v>
      </c>
      <c r="AP18" s="280" t="s">
        <v>40</v>
      </c>
      <c r="AQ18" s="280" t="s">
        <v>40</v>
      </c>
      <c r="AR18" s="280" t="s">
        <v>40</v>
      </c>
      <c r="AS18" s="846" t="s">
        <v>40</v>
      </c>
      <c r="AT18" s="846" t="s">
        <v>40</v>
      </c>
    </row>
    <row r="19" spans="1:46" s="4" customFormat="1" ht="14.5" thickBot="1">
      <c r="A19" s="955" t="s">
        <v>1362</v>
      </c>
      <c r="B19" s="322">
        <v>157005.21513602868</v>
      </c>
      <c r="C19" s="322">
        <v>160353.43474445975</v>
      </c>
      <c r="D19" s="322">
        <v>163772.56320923113</v>
      </c>
      <c r="E19" s="322">
        <v>168111.93901433126</v>
      </c>
      <c r="F19" s="322">
        <v>173012.84646508837</v>
      </c>
      <c r="G19" s="322">
        <v>178872.97419438956</v>
      </c>
      <c r="H19" s="322">
        <v>181529.20391062903</v>
      </c>
      <c r="I19" s="322">
        <v>184992.32801756126</v>
      </c>
      <c r="J19" s="322">
        <v>187746.50459268002</v>
      </c>
      <c r="K19" s="322">
        <v>189703.29089638998</v>
      </c>
      <c r="L19" s="322">
        <v>187590.76031204994</v>
      </c>
      <c r="M19" s="322">
        <v>187840.76159274636</v>
      </c>
      <c r="N19" s="322">
        <v>185124.18857623002</v>
      </c>
      <c r="O19" s="322">
        <v>185884.38269665939</v>
      </c>
      <c r="P19" s="322">
        <v>187502.6790188312</v>
      </c>
      <c r="Q19" s="322">
        <v>187665.81992345821</v>
      </c>
      <c r="R19" s="322">
        <v>185721.36714951624</v>
      </c>
      <c r="S19" s="322">
        <v>189827.26239743002</v>
      </c>
      <c r="T19" s="322">
        <v>191825.00408622998</v>
      </c>
      <c r="U19" s="322">
        <v>196954.6634000747</v>
      </c>
      <c r="V19" s="322">
        <v>200286.46314630995</v>
      </c>
      <c r="W19" s="322">
        <v>204572.26804925001</v>
      </c>
      <c r="X19" s="322">
        <v>209630.28286636612</v>
      </c>
      <c r="Y19" s="322">
        <v>214975.98809629978</v>
      </c>
      <c r="Z19" s="322">
        <v>218401.87051895342</v>
      </c>
      <c r="AA19" s="322">
        <v>218047.08671879268</v>
      </c>
      <c r="AB19" s="322">
        <v>222600.15560560231</v>
      </c>
      <c r="AC19" s="322">
        <v>229343.6900505152</v>
      </c>
      <c r="AD19" s="322">
        <v>234005.04738877577</v>
      </c>
      <c r="AE19" s="322">
        <v>240602.51033374303</v>
      </c>
      <c r="AF19" s="322">
        <v>254225.22845141994</v>
      </c>
      <c r="AG19" s="322">
        <v>265592.45929234789</v>
      </c>
      <c r="AH19" s="322">
        <v>268793.32114615751</v>
      </c>
      <c r="AI19" s="322">
        <v>274515.73410169774</v>
      </c>
      <c r="AJ19" s="322">
        <v>281908.97370044404</v>
      </c>
      <c r="AK19" s="322">
        <v>289613.93997064925</v>
      </c>
      <c r="AL19" s="322">
        <v>300119.706063747</v>
      </c>
      <c r="AM19" s="322">
        <v>302052.46668452339</v>
      </c>
      <c r="AN19" s="322">
        <v>304147.44501752994</v>
      </c>
      <c r="AO19" s="322">
        <v>313118.97358240426</v>
      </c>
      <c r="AP19" s="322">
        <v>314953.17069765623</v>
      </c>
      <c r="AQ19" s="322">
        <v>317317.13622580381</v>
      </c>
      <c r="AR19" s="322">
        <v>324894.99932660378</v>
      </c>
      <c r="AS19" s="849">
        <v>331832.83931364771</v>
      </c>
      <c r="AT19" s="849">
        <v>335806.05807483935</v>
      </c>
    </row>
    <row r="20" spans="1:46" s="4" customFormat="1" ht="14">
      <c r="A20" s="2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</row>
    <row r="21" spans="1:46" s="4" customFormat="1" ht="14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46" s="4" customFormat="1" ht="1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46" s="4" customFormat="1" ht="14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46" s="4" customFormat="1" ht="1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</sheetData>
  <phoneticPr fontId="16" type="noConversion"/>
  <hyperlinks>
    <hyperlink ref="A4" location="Índice!A1" display="Índice!A1" xr:uid="{4BA0DA0E-5BAD-45EB-9C88-5FAE86829592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D46D-D453-4374-9612-8EFD92D2F9A2}">
  <sheetPr codeName="Plan10">
    <tabColor theme="0"/>
  </sheetPr>
  <dimension ref="A1:AT39"/>
  <sheetViews>
    <sheetView showGridLines="0" showRowColHeaders="0" zoomScaleNormal="100" workbookViewId="0">
      <pane xSplit="1" ySplit="5" topLeftCell="AQ6" activePane="bottomRight" state="frozen"/>
      <selection pane="topRight" activeCell="B1" sqref="B1"/>
      <selection pane="bottomLeft" activeCell="A6" sqref="A6"/>
      <selection pane="bottomRight" activeCell="AU8" sqref="AU8"/>
    </sheetView>
  </sheetViews>
  <sheetFormatPr defaultColWidth="12.453125" defaultRowHeight="15" customHeight="1"/>
  <cols>
    <col min="1" max="1" width="52.54296875" customWidth="1"/>
    <col min="2" max="236" width="12.54296875" customWidth="1"/>
  </cols>
  <sheetData>
    <row r="1" spans="1:46" s="5" customFormat="1" ht="15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5" customFormat="1" ht="15" customHeight="1">
      <c r="A2" s="154" t="s">
        <v>638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6" s="5" customFormat="1" ht="15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169"/>
      <c r="AT3" s="169"/>
    </row>
    <row r="4" spans="1:46" s="6" customFormat="1" ht="15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16" customFormat="1" ht="5.25" customHeight="1">
      <c r="A5" s="267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845"/>
      <c r="AT5" s="845"/>
    </row>
    <row r="6" spans="1:46" s="4" customFormat="1" ht="15" customHeight="1">
      <c r="A6" s="1028" t="s">
        <v>1177</v>
      </c>
      <c r="B6" s="284">
        <v>256179.79766175587</v>
      </c>
      <c r="C6" s="284">
        <v>267067.34030422952</v>
      </c>
      <c r="D6" s="284">
        <v>273303.45708569966</v>
      </c>
      <c r="E6" s="284">
        <v>283916.20242889045</v>
      </c>
      <c r="F6" s="284">
        <v>286770.34705706651</v>
      </c>
      <c r="G6" s="284">
        <v>285419.64229537052</v>
      </c>
      <c r="H6" s="284">
        <v>291040.84549488575</v>
      </c>
      <c r="I6" s="284">
        <v>298687.10095549491</v>
      </c>
      <c r="J6" s="284">
        <v>286584.93215106928</v>
      </c>
      <c r="K6" s="284">
        <v>274874.91056535399</v>
      </c>
      <c r="L6" s="284">
        <v>263538.83292214409</v>
      </c>
      <c r="M6" s="284">
        <v>249203.83055507278</v>
      </c>
      <c r="N6" s="284">
        <v>240875.05589482994</v>
      </c>
      <c r="O6" s="284">
        <v>236007.40134915704</v>
      </c>
      <c r="P6" s="284">
        <v>230161.2121446777</v>
      </c>
      <c r="Q6" s="284">
        <v>228691.49729731068</v>
      </c>
      <c r="R6" s="284">
        <v>220366.79355278326</v>
      </c>
      <c r="S6" s="284">
        <v>223863.02440788009</v>
      </c>
      <c r="T6" s="284">
        <v>219801.57992919997</v>
      </c>
      <c r="U6" s="284">
        <v>221595.56902402424</v>
      </c>
      <c r="V6" s="284">
        <v>209587.14361529003</v>
      </c>
      <c r="W6" s="284">
        <v>206497.76034215698</v>
      </c>
      <c r="X6" s="284">
        <v>203572.00699538656</v>
      </c>
      <c r="Y6" s="284">
        <v>197522.51793819192</v>
      </c>
      <c r="Z6" s="284">
        <v>221922.15571528926</v>
      </c>
      <c r="AA6" s="284">
        <v>219517.89818039135</v>
      </c>
      <c r="AB6" s="284">
        <v>225701.95666009834</v>
      </c>
      <c r="AC6" s="284">
        <v>236409.00088606533</v>
      </c>
      <c r="AD6" s="284">
        <v>240913.2663211129</v>
      </c>
      <c r="AE6" s="284">
        <v>237232.60758982546</v>
      </c>
      <c r="AF6" s="284">
        <v>246042.79058326004</v>
      </c>
      <c r="AG6" s="284">
        <v>253110.97843241974</v>
      </c>
      <c r="AH6" s="284">
        <v>251725.53217385008</v>
      </c>
      <c r="AI6" s="284">
        <v>264401.25382083957</v>
      </c>
      <c r="AJ6" s="284">
        <v>279674.3906951641</v>
      </c>
      <c r="AK6" s="284">
        <v>280008.99270408932</v>
      </c>
      <c r="AL6" s="284">
        <v>282487.90412923298</v>
      </c>
      <c r="AM6" s="284">
        <v>291997.17945169663</v>
      </c>
      <c r="AN6" s="284">
        <v>296449.58120271005</v>
      </c>
      <c r="AO6" s="284">
        <v>307252.19387726608</v>
      </c>
      <c r="AP6" s="284">
        <v>312692.36827764707</v>
      </c>
      <c r="AQ6" s="284">
        <v>323811.95534048858</v>
      </c>
      <c r="AR6" s="284">
        <v>327363.23392156686</v>
      </c>
      <c r="AS6" s="912">
        <v>346441.55672595068</v>
      </c>
      <c r="AT6" s="912">
        <v>339704.69513263064</v>
      </c>
    </row>
    <row r="7" spans="1:46" s="4" customFormat="1" ht="15" customHeight="1">
      <c r="A7" s="867" t="s">
        <v>50</v>
      </c>
      <c r="B7" s="281">
        <v>135154.563037074</v>
      </c>
      <c r="C7" s="281">
        <v>141334.754818941</v>
      </c>
      <c r="D7" s="281">
        <v>143269.03113180998</v>
      </c>
      <c r="E7" s="281">
        <v>146546.07225313198</v>
      </c>
      <c r="F7" s="281">
        <v>149215.07399659601</v>
      </c>
      <c r="G7" s="281">
        <v>146111.108198937</v>
      </c>
      <c r="H7" s="281">
        <v>148951.32339082699</v>
      </c>
      <c r="I7" s="281">
        <v>151900.813761639</v>
      </c>
      <c r="J7" s="281">
        <v>143825.691030071</v>
      </c>
      <c r="K7" s="281">
        <v>134356.29706245</v>
      </c>
      <c r="L7" s="281">
        <v>128794.95881911</v>
      </c>
      <c r="M7" s="281">
        <v>121018.71341748061</v>
      </c>
      <c r="N7" s="281">
        <v>117236.20165141998</v>
      </c>
      <c r="O7" s="281">
        <v>114706.68726390068</v>
      </c>
      <c r="P7" s="281">
        <v>113952.65776064064</v>
      </c>
      <c r="Q7" s="281">
        <v>111829.97870142033</v>
      </c>
      <c r="R7" s="281">
        <v>108557.47382821029</v>
      </c>
      <c r="S7" s="281">
        <v>112151.18047117999</v>
      </c>
      <c r="T7" s="281">
        <v>109652.92916954002</v>
      </c>
      <c r="U7" s="281">
        <v>110278.00817410022</v>
      </c>
      <c r="V7" s="281">
        <v>102589.08188306</v>
      </c>
      <c r="W7" s="281">
        <v>102130.98386312</v>
      </c>
      <c r="X7" s="281">
        <v>101823.18666395212</v>
      </c>
      <c r="Y7" s="281">
        <v>99006.863215013436</v>
      </c>
      <c r="Z7" s="281">
        <v>111983.68672286558</v>
      </c>
      <c r="AA7" s="281">
        <v>120431.39997577133</v>
      </c>
      <c r="AB7" s="281">
        <v>128728.4330635325</v>
      </c>
      <c r="AC7" s="281">
        <v>136407.62106978215</v>
      </c>
      <c r="AD7" s="281">
        <v>139068.29566552033</v>
      </c>
      <c r="AE7" s="281">
        <v>133422.54601685077</v>
      </c>
      <c r="AF7" s="281">
        <v>138565.28821522999</v>
      </c>
      <c r="AG7" s="281">
        <v>139444.86641709</v>
      </c>
      <c r="AH7" s="281">
        <v>135177.79450565891</v>
      </c>
      <c r="AI7" s="281">
        <v>142116.13267676829</v>
      </c>
      <c r="AJ7" s="281">
        <v>150034.03291909915</v>
      </c>
      <c r="AK7" s="281">
        <v>147665.40651989996</v>
      </c>
      <c r="AL7" s="281">
        <v>149692.39879503974</v>
      </c>
      <c r="AM7" s="281">
        <v>151813.42480407914</v>
      </c>
      <c r="AN7" s="281">
        <v>154316.00457225999</v>
      </c>
      <c r="AO7" s="281">
        <v>158919.71552576218</v>
      </c>
      <c r="AP7" s="281">
        <v>134518.10803578133</v>
      </c>
      <c r="AQ7" s="281">
        <v>137071.8530345379</v>
      </c>
      <c r="AR7" s="281">
        <v>134685.08503325094</v>
      </c>
      <c r="AS7" s="847">
        <v>137620.28073340631</v>
      </c>
      <c r="AT7" s="847">
        <v>138086.21869774786</v>
      </c>
    </row>
    <row r="8" spans="1:46" s="4" customFormat="1" ht="15" customHeight="1">
      <c r="A8" s="867" t="s">
        <v>51</v>
      </c>
      <c r="B8" s="281">
        <v>56328.62143673165</v>
      </c>
      <c r="C8" s="281">
        <v>58177.625203878459</v>
      </c>
      <c r="D8" s="281">
        <v>61976.265039370061</v>
      </c>
      <c r="E8" s="281">
        <v>65075.91867248925</v>
      </c>
      <c r="F8" s="281">
        <v>66211.454171402525</v>
      </c>
      <c r="G8" s="281">
        <v>65207.060199055188</v>
      </c>
      <c r="H8" s="281">
        <v>66631.667745490544</v>
      </c>
      <c r="I8" s="281">
        <v>66458.729452977801</v>
      </c>
      <c r="J8" s="281">
        <v>63986.245733839678</v>
      </c>
      <c r="K8" s="281">
        <v>62383.454561244056</v>
      </c>
      <c r="L8" s="281">
        <v>61062.290788394072</v>
      </c>
      <c r="M8" s="281">
        <v>59250.572576121813</v>
      </c>
      <c r="N8" s="281">
        <v>57880.670608289962</v>
      </c>
      <c r="O8" s="281">
        <v>56471.445851336241</v>
      </c>
      <c r="P8" s="281">
        <v>54548.029370127144</v>
      </c>
      <c r="Q8" s="281">
        <v>55600.713112610261</v>
      </c>
      <c r="R8" s="281">
        <v>54124.116598702989</v>
      </c>
      <c r="S8" s="281">
        <v>53434.740378240065</v>
      </c>
      <c r="T8" s="281">
        <v>52368.952780629996</v>
      </c>
      <c r="U8" s="281">
        <v>51471.634434874017</v>
      </c>
      <c r="V8" s="281">
        <v>50515.019035260048</v>
      </c>
      <c r="W8" s="281">
        <v>49193.870623426985</v>
      </c>
      <c r="X8" s="281">
        <v>49481.540141724028</v>
      </c>
      <c r="Y8" s="281">
        <v>49885.182368848087</v>
      </c>
      <c r="Z8" s="281">
        <v>50499.896288093638</v>
      </c>
      <c r="AA8" s="281">
        <v>50597.885547229977</v>
      </c>
      <c r="AB8" s="281">
        <v>50987.251304705627</v>
      </c>
      <c r="AC8" s="281">
        <v>51205.241982622989</v>
      </c>
      <c r="AD8" s="281">
        <v>51587.651911662186</v>
      </c>
      <c r="AE8" s="281">
        <v>50206.247564324382</v>
      </c>
      <c r="AF8" s="281">
        <v>52205.020177710059</v>
      </c>
      <c r="AG8" s="281">
        <v>52670.858954559706</v>
      </c>
      <c r="AH8" s="281">
        <v>52100.605697890926</v>
      </c>
      <c r="AI8" s="281">
        <v>53444.30765619094</v>
      </c>
      <c r="AJ8" s="281">
        <v>54182.168261244806</v>
      </c>
      <c r="AK8" s="281">
        <v>53980.526246729205</v>
      </c>
      <c r="AL8" s="281">
        <v>53897.749049453312</v>
      </c>
      <c r="AM8" s="281">
        <v>57756.362903547546</v>
      </c>
      <c r="AN8" s="281">
        <v>62433.835042840168</v>
      </c>
      <c r="AO8" s="281">
        <v>65160.9018737843</v>
      </c>
      <c r="AP8" s="281">
        <v>91664.375323096116</v>
      </c>
      <c r="AQ8" s="281">
        <v>97074.559912190918</v>
      </c>
      <c r="AR8" s="281">
        <v>102894.51542981596</v>
      </c>
      <c r="AS8" s="847">
        <v>109968.87164988446</v>
      </c>
      <c r="AT8" s="847">
        <v>107508.92624254244</v>
      </c>
    </row>
    <row r="9" spans="1:46" s="4" customFormat="1" ht="15" customHeight="1">
      <c r="A9" s="867" t="s">
        <v>52</v>
      </c>
      <c r="B9" s="281">
        <v>17321.218302379701</v>
      </c>
      <c r="C9" s="281">
        <v>17120.049633320101</v>
      </c>
      <c r="D9" s="281">
        <v>16597.7219824903</v>
      </c>
      <c r="E9" s="281">
        <v>17043.212425530299</v>
      </c>
      <c r="F9" s="281">
        <v>14484.6594063099</v>
      </c>
      <c r="G9" s="281">
        <v>13415.56356746</v>
      </c>
      <c r="H9" s="281">
        <v>12817.373863459899</v>
      </c>
      <c r="I9" s="281">
        <v>13262.893112239901</v>
      </c>
      <c r="J9" s="281">
        <v>11673.09334399</v>
      </c>
      <c r="K9" s="281">
        <v>10958.652523000001</v>
      </c>
      <c r="L9" s="281">
        <v>9872.0391652999988</v>
      </c>
      <c r="M9" s="281">
        <v>8573.3707561900992</v>
      </c>
      <c r="N9" s="281">
        <v>9497.9378577700027</v>
      </c>
      <c r="O9" s="281">
        <v>9450.909393100048</v>
      </c>
      <c r="P9" s="281">
        <v>9382.5869337300373</v>
      </c>
      <c r="Q9" s="281">
        <v>9674.105536840143</v>
      </c>
      <c r="R9" s="281">
        <v>8302.1197318700742</v>
      </c>
      <c r="S9" s="281">
        <v>11252.010706340005</v>
      </c>
      <c r="T9" s="281">
        <v>11871.578674910003</v>
      </c>
      <c r="U9" s="281">
        <v>13700.892125070039</v>
      </c>
      <c r="V9" s="281">
        <v>12922.782068960001</v>
      </c>
      <c r="W9" s="281">
        <v>12390.334239</v>
      </c>
      <c r="X9" s="281">
        <v>11509.977640420393</v>
      </c>
      <c r="Y9" s="281">
        <v>13076.837614840231</v>
      </c>
      <c r="Z9" s="281">
        <v>15134.144793300098</v>
      </c>
      <c r="AA9" s="281">
        <v>8938.798273700073</v>
      </c>
      <c r="AB9" s="281">
        <v>9261.0800224601408</v>
      </c>
      <c r="AC9" s="281">
        <v>10184.87087958007</v>
      </c>
      <c r="AD9" s="281">
        <v>10615.969053280085</v>
      </c>
      <c r="AE9" s="281">
        <v>12332.648155590006</v>
      </c>
      <c r="AF9" s="281">
        <v>12734.208924299999</v>
      </c>
      <c r="AG9" s="281">
        <v>16644.65490826</v>
      </c>
      <c r="AH9" s="281">
        <v>17925.794699069862</v>
      </c>
      <c r="AI9" s="281">
        <v>19622.822904669993</v>
      </c>
      <c r="AJ9" s="281">
        <v>18011.350798279738</v>
      </c>
      <c r="AK9" s="281">
        <v>20044.465376819793</v>
      </c>
      <c r="AL9" s="281">
        <v>22374.342065249559</v>
      </c>
      <c r="AM9" s="281">
        <v>22014.873178999605</v>
      </c>
      <c r="AN9" s="281">
        <v>19565.352440119997</v>
      </c>
      <c r="AO9" s="281">
        <v>19595.764534249451</v>
      </c>
      <c r="AP9" s="281">
        <v>18624.658033169402</v>
      </c>
      <c r="AQ9" s="281">
        <v>16538.398875999264</v>
      </c>
      <c r="AR9" s="281">
        <v>16014.1166051696</v>
      </c>
      <c r="AS9" s="847">
        <v>21783.579221079784</v>
      </c>
      <c r="AT9" s="847">
        <v>21797.842898460007</v>
      </c>
    </row>
    <row r="10" spans="1:46" s="4" customFormat="1" ht="15" customHeight="1">
      <c r="A10" s="867" t="s">
        <v>53</v>
      </c>
      <c r="B10" s="281">
        <v>3937.3777815100002</v>
      </c>
      <c r="C10" s="281">
        <v>3941.4672968600103</v>
      </c>
      <c r="D10" s="281">
        <v>4018.5705371700301</v>
      </c>
      <c r="E10" s="281">
        <v>4054.2755631200098</v>
      </c>
      <c r="F10" s="281">
        <v>3932.4509174999998</v>
      </c>
      <c r="G10" s="281">
        <v>3704.0079619099997</v>
      </c>
      <c r="H10" s="281">
        <v>3078.7970575700001</v>
      </c>
      <c r="I10" s="281">
        <v>2834.8202419700197</v>
      </c>
      <c r="J10" s="281">
        <v>2498.00095031</v>
      </c>
      <c r="K10" s="281">
        <v>2233.4431559999998</v>
      </c>
      <c r="L10" s="281">
        <v>1922.174295</v>
      </c>
      <c r="M10" s="281">
        <v>1742.015622180003</v>
      </c>
      <c r="N10" s="281">
        <v>1539.27953</v>
      </c>
      <c r="O10" s="281">
        <v>1311.9922893000009</v>
      </c>
      <c r="P10" s="281">
        <v>1219.0715305899951</v>
      </c>
      <c r="Q10" s="281">
        <v>1220.5674956299947</v>
      </c>
      <c r="R10" s="281">
        <v>1302.8215226899977</v>
      </c>
      <c r="S10" s="281">
        <v>1413.8298725699999</v>
      </c>
      <c r="T10" s="281">
        <v>1403.7207557500001</v>
      </c>
      <c r="U10" s="281">
        <v>1611.2077894399977</v>
      </c>
      <c r="V10" s="281">
        <v>2004.3874659999999</v>
      </c>
      <c r="W10" s="281">
        <v>1803.302011</v>
      </c>
      <c r="X10" s="281">
        <v>1781.7143353099989</v>
      </c>
      <c r="Y10" s="281">
        <v>1878.9209481300036</v>
      </c>
      <c r="Z10" s="281">
        <v>3366.6026491000116</v>
      </c>
      <c r="AA10" s="281">
        <v>2815.8809863599931</v>
      </c>
      <c r="AB10" s="281">
        <v>2355.2177863000052</v>
      </c>
      <c r="AC10" s="281">
        <v>972.18177635000018</v>
      </c>
      <c r="AD10" s="281">
        <v>1024.9081736200001</v>
      </c>
      <c r="AE10" s="281">
        <v>1084.0576528799963</v>
      </c>
      <c r="AF10" s="281">
        <v>1186.9388300000001</v>
      </c>
      <c r="AG10" s="281">
        <v>1607.3564655499999</v>
      </c>
      <c r="AH10" s="281">
        <v>1734.292366050003</v>
      </c>
      <c r="AI10" s="281">
        <v>1846.2592836699976</v>
      </c>
      <c r="AJ10" s="281">
        <v>2130.1026926599993</v>
      </c>
      <c r="AK10" s="281">
        <v>2393.9165090199949</v>
      </c>
      <c r="AL10" s="281">
        <v>2737.563724910005</v>
      </c>
      <c r="AM10" s="281">
        <v>2717.8077768699909</v>
      </c>
      <c r="AN10" s="281">
        <v>2792.09582224</v>
      </c>
      <c r="AO10" s="281">
        <v>2965.3658401300045</v>
      </c>
      <c r="AP10" s="281">
        <v>3204.3192775900029</v>
      </c>
      <c r="AQ10" s="281">
        <v>3420.3026872199971</v>
      </c>
      <c r="AR10" s="281">
        <v>3756.9724428200002</v>
      </c>
      <c r="AS10" s="847">
        <v>4187.2492339300034</v>
      </c>
      <c r="AT10" s="847">
        <v>4736.1036734500021</v>
      </c>
    </row>
    <row r="11" spans="1:46" s="4" customFormat="1" ht="15" customHeight="1">
      <c r="A11" s="867" t="s">
        <v>54</v>
      </c>
      <c r="B11" s="281">
        <v>10965.653859399999</v>
      </c>
      <c r="C11" s="281">
        <v>12113.24744132</v>
      </c>
      <c r="D11" s="281">
        <v>11478.966903660001</v>
      </c>
      <c r="E11" s="281">
        <v>12493.572160760001</v>
      </c>
      <c r="F11" s="281">
        <v>12613.05745251</v>
      </c>
      <c r="G11" s="281">
        <v>14920.399035889999</v>
      </c>
      <c r="H11" s="281">
        <v>15881.707790889999</v>
      </c>
      <c r="I11" s="281">
        <v>17521.684647189999</v>
      </c>
      <c r="J11" s="281">
        <v>18296.42247537</v>
      </c>
      <c r="K11" s="281">
        <v>18162.999117900003</v>
      </c>
      <c r="L11" s="281">
        <v>16054.257817</v>
      </c>
      <c r="M11" s="281">
        <v>13662.727725500003</v>
      </c>
      <c r="N11" s="281">
        <v>12662.843886000001</v>
      </c>
      <c r="O11" s="281">
        <v>13460.529039520006</v>
      </c>
      <c r="P11" s="281">
        <v>14222.092913199976</v>
      </c>
      <c r="Q11" s="281">
        <v>15540.130140619947</v>
      </c>
      <c r="R11" s="281">
        <v>17627.04684695998</v>
      </c>
      <c r="S11" s="281">
        <v>17198.801936970001</v>
      </c>
      <c r="T11" s="281">
        <v>17590.012959619999</v>
      </c>
      <c r="U11" s="281">
        <v>18946.954461959995</v>
      </c>
      <c r="V11" s="281">
        <v>17133.151968300001</v>
      </c>
      <c r="W11" s="281">
        <v>17657.702550499998</v>
      </c>
      <c r="X11" s="281">
        <v>16158.631558640003</v>
      </c>
      <c r="Y11" s="281">
        <v>12180.084508280042</v>
      </c>
      <c r="Z11" s="281">
        <v>18575.735500579925</v>
      </c>
      <c r="AA11" s="281">
        <v>15621.48296597998</v>
      </c>
      <c r="AB11" s="281">
        <v>14073.197266080006</v>
      </c>
      <c r="AC11" s="281">
        <v>13384.774445149953</v>
      </c>
      <c r="AD11" s="281">
        <v>14247.223943749947</v>
      </c>
      <c r="AE11" s="281">
        <v>16328.881337580004</v>
      </c>
      <c r="AF11" s="281">
        <v>17211.752237140001</v>
      </c>
      <c r="AG11" s="281">
        <v>17574.95612889</v>
      </c>
      <c r="AH11" s="281">
        <v>19065.637319729933</v>
      </c>
      <c r="AI11" s="281">
        <v>19830.738535269993</v>
      </c>
      <c r="AJ11" s="281">
        <v>23505.286046739988</v>
      </c>
      <c r="AK11" s="281">
        <v>23786.92816056998</v>
      </c>
      <c r="AL11" s="281">
        <v>22402.356862329991</v>
      </c>
      <c r="AM11" s="281">
        <v>24747.865937199993</v>
      </c>
      <c r="AN11" s="281">
        <v>22244.183106869998</v>
      </c>
      <c r="AO11" s="281">
        <v>24810.671958599985</v>
      </c>
      <c r="AP11" s="281">
        <v>24761.183291329984</v>
      </c>
      <c r="AQ11" s="281">
        <v>30643.501467340018</v>
      </c>
      <c r="AR11" s="281">
        <v>29965.591532020026</v>
      </c>
      <c r="AS11" s="847">
        <v>29417.677826579973</v>
      </c>
      <c r="AT11" s="847">
        <v>23690.913027130006</v>
      </c>
    </row>
    <row r="12" spans="1:46" s="4" customFormat="1" ht="15" customHeight="1">
      <c r="A12" s="867" t="s">
        <v>55</v>
      </c>
      <c r="B12" s="281">
        <v>3677.8117325900002</v>
      </c>
      <c r="C12" s="281">
        <v>3580.2576067300001</v>
      </c>
      <c r="D12" s="281">
        <v>4051.13622274</v>
      </c>
      <c r="E12" s="281">
        <v>4002.9888039799998</v>
      </c>
      <c r="F12" s="281">
        <v>3907.8968227800001</v>
      </c>
      <c r="G12" s="281">
        <v>3281.9136917600003</v>
      </c>
      <c r="H12" s="281">
        <v>2208.1874581699999</v>
      </c>
      <c r="I12" s="281">
        <v>2047.14259569</v>
      </c>
      <c r="J12" s="281">
        <v>1452.1579036300002</v>
      </c>
      <c r="K12" s="281">
        <v>924.89571979999994</v>
      </c>
      <c r="L12" s="281">
        <v>872.93335309999998</v>
      </c>
      <c r="M12" s="281">
        <v>815.65398976000006</v>
      </c>
      <c r="N12" s="281">
        <v>764.61055910000005</v>
      </c>
      <c r="O12" s="281">
        <v>707.79110908000018</v>
      </c>
      <c r="P12" s="281">
        <v>199.95617271999996</v>
      </c>
      <c r="Q12" s="281">
        <v>112.06294949000001</v>
      </c>
      <c r="R12" s="281">
        <v>85.025043999999994</v>
      </c>
      <c r="S12" s="281">
        <v>36.773134840000004</v>
      </c>
      <c r="T12" s="281">
        <v>21.28287753</v>
      </c>
      <c r="U12" s="281">
        <v>6.0239704399999994</v>
      </c>
      <c r="V12" s="281">
        <v>0.76903290000000002</v>
      </c>
      <c r="W12" s="281">
        <v>0</v>
      </c>
      <c r="X12" s="281">
        <v>0</v>
      </c>
      <c r="Y12" s="281">
        <v>0</v>
      </c>
      <c r="Z12" s="281">
        <v>0</v>
      </c>
      <c r="AA12" s="281">
        <v>0</v>
      </c>
      <c r="AB12" s="281">
        <v>0</v>
      </c>
      <c r="AC12" s="281">
        <v>0</v>
      </c>
      <c r="AD12" s="281">
        <v>0</v>
      </c>
      <c r="AE12" s="281">
        <v>0</v>
      </c>
      <c r="AF12" s="281">
        <v>0</v>
      </c>
      <c r="AG12" s="281">
        <v>0</v>
      </c>
      <c r="AH12" s="281">
        <v>0</v>
      </c>
      <c r="AI12" s="281">
        <v>0</v>
      </c>
      <c r="AJ12" s="281">
        <v>0</v>
      </c>
      <c r="AK12" s="281">
        <v>0</v>
      </c>
      <c r="AL12" s="281">
        <v>0</v>
      </c>
      <c r="AM12" s="281">
        <v>0</v>
      </c>
      <c r="AN12" s="281">
        <v>0</v>
      </c>
      <c r="AO12" s="281">
        <v>0</v>
      </c>
      <c r="AP12" s="281">
        <v>0</v>
      </c>
      <c r="AQ12" s="281">
        <v>0</v>
      </c>
      <c r="AR12" s="281">
        <v>0</v>
      </c>
      <c r="AS12" s="847">
        <v>0</v>
      </c>
      <c r="AT12" s="847">
        <v>0</v>
      </c>
    </row>
    <row r="13" spans="1:46" s="4" customFormat="1" ht="15" customHeight="1">
      <c r="A13" s="867" t="s">
        <v>46</v>
      </c>
      <c r="B13" s="281">
        <v>14107.7316647104</v>
      </c>
      <c r="C13" s="281">
        <v>14486.1184501997</v>
      </c>
      <c r="D13" s="281">
        <v>14527.5023830891</v>
      </c>
      <c r="E13" s="281">
        <v>15013.7146113987</v>
      </c>
      <c r="F13" s="281">
        <v>15441.3081270481</v>
      </c>
      <c r="G13" s="281">
        <v>15236.3730676182</v>
      </c>
      <c r="H13" s="281">
        <v>15203.238260787901</v>
      </c>
      <c r="I13" s="281">
        <v>15085.3668250383</v>
      </c>
      <c r="J13" s="281">
        <v>13609.617703579301</v>
      </c>
      <c r="K13" s="281">
        <v>12573.105306109999</v>
      </c>
      <c r="L13" s="281">
        <v>11512.526560870001</v>
      </c>
      <c r="M13" s="281">
        <v>10231.051798850249</v>
      </c>
      <c r="N13" s="281">
        <v>8862.5641944900017</v>
      </c>
      <c r="O13" s="281">
        <v>7593.3578562601251</v>
      </c>
      <c r="P13" s="281">
        <v>6502.6650065499598</v>
      </c>
      <c r="Q13" s="281">
        <v>6193.7817350700079</v>
      </c>
      <c r="R13" s="281">
        <v>4550.8708322299481</v>
      </c>
      <c r="S13" s="281">
        <v>4236.9477358599997</v>
      </c>
      <c r="T13" s="281">
        <v>3742.6554614800002</v>
      </c>
      <c r="U13" s="281">
        <v>3440.7892262599803</v>
      </c>
      <c r="V13" s="281">
        <v>2973.8845638000007</v>
      </c>
      <c r="W13" s="281">
        <v>2954.1036405900009</v>
      </c>
      <c r="X13" s="281">
        <v>2918.8104372599746</v>
      </c>
      <c r="Y13" s="281">
        <v>2808.9026533400875</v>
      </c>
      <c r="Z13" s="281">
        <v>4412.9044454099967</v>
      </c>
      <c r="AA13" s="281">
        <v>2981.0458940299609</v>
      </c>
      <c r="AB13" s="281">
        <v>2689.5287162700633</v>
      </c>
      <c r="AC13" s="281">
        <v>2685.5158417302227</v>
      </c>
      <c r="AD13" s="281">
        <v>3066.0676862703353</v>
      </c>
      <c r="AE13" s="281">
        <v>3440.4048327403189</v>
      </c>
      <c r="AF13" s="281">
        <v>3782.5731297800007</v>
      </c>
      <c r="AG13" s="281">
        <v>4906.0683305099992</v>
      </c>
      <c r="AH13" s="281">
        <v>5025.0845231404492</v>
      </c>
      <c r="AI13" s="281">
        <v>6465.5447194603703</v>
      </c>
      <c r="AJ13" s="281">
        <v>9508.2680014303951</v>
      </c>
      <c r="AK13" s="281">
        <v>8804.2979988604329</v>
      </c>
      <c r="AL13" s="281">
        <v>9500.75134799035</v>
      </c>
      <c r="AM13" s="281">
        <v>8885.4222060803822</v>
      </c>
      <c r="AN13" s="281">
        <v>9783.2223268000016</v>
      </c>
      <c r="AO13" s="281">
        <v>8858.0259189302596</v>
      </c>
      <c r="AP13" s="281">
        <v>10535.587618510357</v>
      </c>
      <c r="AQ13" s="281">
        <v>7352.0718891604301</v>
      </c>
      <c r="AR13" s="281">
        <v>6534.2213866204384</v>
      </c>
      <c r="AS13" s="847">
        <v>7168.428664920214</v>
      </c>
      <c r="AT13" s="847">
        <v>6722.6333700003261</v>
      </c>
    </row>
    <row r="14" spans="1:46" s="4" customFormat="1" ht="15" customHeight="1">
      <c r="A14" s="867" t="s">
        <v>47</v>
      </c>
      <c r="B14" s="281">
        <v>295.474378769998</v>
      </c>
      <c r="C14" s="281">
        <v>333.13387928999799</v>
      </c>
      <c r="D14" s="281">
        <v>326.92826331000299</v>
      </c>
      <c r="E14" s="281">
        <v>317.28858870999903</v>
      </c>
      <c r="F14" s="281">
        <v>392.41815189000101</v>
      </c>
      <c r="G14" s="281">
        <v>430.439696970005</v>
      </c>
      <c r="H14" s="281">
        <v>465.78046602000001</v>
      </c>
      <c r="I14" s="281">
        <v>428.36612714</v>
      </c>
      <c r="J14" s="281">
        <v>490.700082660004</v>
      </c>
      <c r="K14" s="281">
        <v>475.73194619999998</v>
      </c>
      <c r="L14" s="281">
        <v>495.91399039999999</v>
      </c>
      <c r="M14" s="281">
        <v>418.42363625000206</v>
      </c>
      <c r="N14" s="281">
        <v>438.46415639999998</v>
      </c>
      <c r="O14" s="281">
        <v>412.4739548400002</v>
      </c>
      <c r="P14" s="281">
        <v>402.29999603000243</v>
      </c>
      <c r="Q14" s="281">
        <v>343.70251766999735</v>
      </c>
      <c r="R14" s="281">
        <v>361.74358785000874</v>
      </c>
      <c r="S14" s="281">
        <v>327.75105611999999</v>
      </c>
      <c r="T14" s="281">
        <v>322.06764116000005</v>
      </c>
      <c r="U14" s="281">
        <v>270.28375784000167</v>
      </c>
      <c r="V14" s="281">
        <v>337.15090179999999</v>
      </c>
      <c r="W14" s="281">
        <v>359.54502230000003</v>
      </c>
      <c r="X14" s="281">
        <v>398.79213401999863</v>
      </c>
      <c r="Y14" s="281">
        <v>359.16706653999847</v>
      </c>
      <c r="Z14" s="281">
        <v>431.68751344000196</v>
      </c>
      <c r="AA14" s="281">
        <v>329.65155734000092</v>
      </c>
      <c r="AB14" s="281">
        <v>300.01279183000503</v>
      </c>
      <c r="AC14" s="281">
        <v>277.37766144999659</v>
      </c>
      <c r="AD14" s="281">
        <v>411.03641715000145</v>
      </c>
      <c r="AE14" s="281">
        <v>438.25383906000252</v>
      </c>
      <c r="AF14" s="281">
        <v>454.96836450000001</v>
      </c>
      <c r="AG14" s="281">
        <v>436.76592769999996</v>
      </c>
      <c r="AH14" s="281">
        <v>538.06717576998062</v>
      </c>
      <c r="AI14" s="281">
        <v>565.51400708997357</v>
      </c>
      <c r="AJ14" s="281">
        <v>556.63425135000239</v>
      </c>
      <c r="AK14" s="281">
        <v>511.80168111997426</v>
      </c>
      <c r="AL14" s="281">
        <v>587.81848197000636</v>
      </c>
      <c r="AM14" s="281">
        <v>578.53924289000929</v>
      </c>
      <c r="AN14" s="281">
        <v>554.74735677000012</v>
      </c>
      <c r="AO14" s="281">
        <v>474.94045153999849</v>
      </c>
      <c r="AP14" s="281">
        <v>536.00611225998421</v>
      </c>
      <c r="AQ14" s="281">
        <v>491.15474654999423</v>
      </c>
      <c r="AR14" s="281">
        <v>484.09065352999227</v>
      </c>
      <c r="AS14" s="847">
        <v>411.89163693000148</v>
      </c>
      <c r="AT14" s="847">
        <v>504.29469030999803</v>
      </c>
    </row>
    <row r="15" spans="1:46" s="4" customFormat="1" ht="15" customHeight="1">
      <c r="A15" s="867" t="s">
        <v>56</v>
      </c>
      <c r="B15" s="281">
        <v>6636.4056422700096</v>
      </c>
      <c r="C15" s="281">
        <v>8437.0167271099908</v>
      </c>
      <c r="D15" s="281">
        <v>9273.9069526000003</v>
      </c>
      <c r="E15" s="281">
        <v>10276.40160401</v>
      </c>
      <c r="F15" s="281">
        <v>10649.14100722</v>
      </c>
      <c r="G15" s="281">
        <v>11230.21949609</v>
      </c>
      <c r="H15" s="281">
        <v>11706.0925388</v>
      </c>
      <c r="I15" s="281">
        <v>11909.32104674</v>
      </c>
      <c r="J15" s="281">
        <v>11875.96913519</v>
      </c>
      <c r="K15" s="281">
        <v>11871.853362</v>
      </c>
      <c r="L15" s="281">
        <v>11913.0734146</v>
      </c>
      <c r="M15" s="281">
        <v>11681.881730739999</v>
      </c>
      <c r="N15" s="281">
        <v>11028.0951964</v>
      </c>
      <c r="O15" s="281">
        <v>10548.904460689993</v>
      </c>
      <c r="P15" s="281">
        <v>9859.9615092000004</v>
      </c>
      <c r="Q15" s="281">
        <v>9223.6626334400007</v>
      </c>
      <c r="R15" s="281">
        <v>8537.3792635899954</v>
      </c>
      <c r="S15" s="281">
        <v>7638.5227372600002</v>
      </c>
      <c r="T15" s="281">
        <v>6926.1890716099997</v>
      </c>
      <c r="U15" s="281">
        <v>6362.6976461100012</v>
      </c>
      <c r="V15" s="281">
        <v>5838.8101128999997</v>
      </c>
      <c r="W15" s="281">
        <v>4674.3636754999998</v>
      </c>
      <c r="X15" s="281">
        <v>4353.2656026999994</v>
      </c>
      <c r="Y15" s="281">
        <v>3490.4373705799999</v>
      </c>
      <c r="Z15" s="281">
        <v>2780.782182410002</v>
      </c>
      <c r="AA15" s="281">
        <v>2495.2359795900002</v>
      </c>
      <c r="AB15" s="281">
        <v>2241.4923760099996</v>
      </c>
      <c r="AC15" s="281">
        <v>1860.2660941600002</v>
      </c>
      <c r="AD15" s="281">
        <v>940.22695999000018</v>
      </c>
      <c r="AE15" s="281">
        <v>756.88858447000018</v>
      </c>
      <c r="AF15" s="281">
        <v>664.74837335999996</v>
      </c>
      <c r="AG15" s="281">
        <v>624.57660751000003</v>
      </c>
      <c r="AH15" s="281">
        <v>556.87930375999986</v>
      </c>
      <c r="AI15" s="281">
        <v>663.71827377</v>
      </c>
      <c r="AJ15" s="281">
        <v>784.90029736000008</v>
      </c>
      <c r="AK15" s="281">
        <v>942.04711944000007</v>
      </c>
      <c r="AL15" s="281">
        <v>1171.8774737599995</v>
      </c>
      <c r="AM15" s="281">
        <v>1510.9851242599998</v>
      </c>
      <c r="AN15" s="281">
        <v>1878.9612035900002</v>
      </c>
      <c r="AO15" s="281">
        <v>2161.2227899200002</v>
      </c>
      <c r="AP15" s="281">
        <v>2312.92973889</v>
      </c>
      <c r="AQ15" s="281">
        <v>2658.5715155400003</v>
      </c>
      <c r="AR15" s="281">
        <v>3125.1659437199996</v>
      </c>
      <c r="AS15" s="847">
        <v>3621.2038359099997</v>
      </c>
      <c r="AT15" s="847">
        <v>3866.7964754899995</v>
      </c>
    </row>
    <row r="16" spans="1:46" s="4" customFormat="1" ht="15" customHeight="1">
      <c r="A16" s="867" t="s">
        <v>1468</v>
      </c>
      <c r="B16" s="281">
        <v>3918.1488554999996</v>
      </c>
      <c r="C16" s="281">
        <v>4112.9463591999902</v>
      </c>
      <c r="D16" s="281">
        <v>4344.3800451499901</v>
      </c>
      <c r="E16" s="281">
        <v>5535.2932463699981</v>
      </c>
      <c r="F16" s="281">
        <v>6555.3636928400128</v>
      </c>
      <c r="G16" s="281">
        <v>8781.7207969400006</v>
      </c>
      <c r="H16" s="281">
        <v>10978.972110219991</v>
      </c>
      <c r="I16" s="281">
        <v>14134.757297759996</v>
      </c>
      <c r="J16" s="281">
        <v>15844.989023119699</v>
      </c>
      <c r="K16" s="281">
        <v>18096.61759179</v>
      </c>
      <c r="L16" s="281">
        <v>18384.52936868</v>
      </c>
      <c r="M16" s="281">
        <v>19234.545175580006</v>
      </c>
      <c r="N16" s="281">
        <v>18494.950828700006</v>
      </c>
      <c r="O16" s="281">
        <v>18837.577104599961</v>
      </c>
      <c r="P16" s="281">
        <v>17518.701203029963</v>
      </c>
      <c r="Q16" s="281">
        <v>16817.370981799995</v>
      </c>
      <c r="R16" s="281">
        <v>15020.378040779957</v>
      </c>
      <c r="S16" s="281">
        <v>14324.595211980002</v>
      </c>
      <c r="T16" s="281">
        <v>14100.244527360002</v>
      </c>
      <c r="U16" s="281">
        <v>13686.663063359971</v>
      </c>
      <c r="V16" s="281">
        <v>13161.14843456</v>
      </c>
      <c r="W16" s="281">
        <v>12813.553406210003</v>
      </c>
      <c r="X16" s="281">
        <v>12843.538567639991</v>
      </c>
      <c r="Y16" s="281">
        <v>12735.074934330038</v>
      </c>
      <c r="Z16" s="281">
        <v>12812.741954019981</v>
      </c>
      <c r="AA16" s="281">
        <v>13309.786576530012</v>
      </c>
      <c r="AB16" s="281">
        <v>13116.956665809999</v>
      </c>
      <c r="AC16" s="281">
        <v>16977.481989489948</v>
      </c>
      <c r="AD16" s="281">
        <v>17443.169502240009</v>
      </c>
      <c r="AE16" s="281">
        <v>16475.520057349982</v>
      </c>
      <c r="AF16" s="281">
        <v>16532.510372029999</v>
      </c>
      <c r="AG16" s="281">
        <v>16382.969398920004</v>
      </c>
      <c r="AH16" s="281">
        <v>16486.042148140008</v>
      </c>
      <c r="AI16" s="281">
        <v>16643.99449827</v>
      </c>
      <c r="AJ16" s="281">
        <v>16980.960862989981</v>
      </c>
      <c r="AK16" s="281">
        <v>17687.48771501</v>
      </c>
      <c r="AL16" s="281">
        <v>15739.524343919997</v>
      </c>
      <c r="AM16" s="281">
        <v>17243.520737359948</v>
      </c>
      <c r="AN16" s="281">
        <v>17919.214077709999</v>
      </c>
      <c r="AO16" s="281">
        <v>18797.87972537996</v>
      </c>
      <c r="AP16" s="281">
        <v>20074.964556759925</v>
      </c>
      <c r="AQ16" s="281">
        <v>21508.119430739996</v>
      </c>
      <c r="AR16" s="281">
        <v>22261.712993929927</v>
      </c>
      <c r="AS16" s="847">
        <v>23379.628731109977</v>
      </c>
      <c r="AT16" s="847">
        <v>22996.287997399959</v>
      </c>
    </row>
    <row r="17" spans="1:46" s="4" customFormat="1" ht="15" customHeight="1">
      <c r="A17" s="867" t="s">
        <v>49</v>
      </c>
      <c r="B17" s="281">
        <v>3836.7909708201109</v>
      </c>
      <c r="C17" s="281">
        <v>3430.7228873802305</v>
      </c>
      <c r="D17" s="281">
        <v>3439.0476243101903</v>
      </c>
      <c r="E17" s="281">
        <v>3557.4644993901911</v>
      </c>
      <c r="F17" s="281">
        <v>3367.5233109699984</v>
      </c>
      <c r="G17" s="281">
        <v>3100.8365827400989</v>
      </c>
      <c r="H17" s="281">
        <v>3117.7048126504078</v>
      </c>
      <c r="I17" s="281">
        <v>3103.2058471099035</v>
      </c>
      <c r="J17" s="281">
        <v>3032.0447693095989</v>
      </c>
      <c r="K17" s="281">
        <v>2837.8602188599998</v>
      </c>
      <c r="L17" s="281">
        <v>2654.1353496900001</v>
      </c>
      <c r="M17" s="281">
        <v>2574.8741264199989</v>
      </c>
      <c r="N17" s="281">
        <v>2469.4374262600004</v>
      </c>
      <c r="O17" s="281">
        <v>2505.7330265300006</v>
      </c>
      <c r="P17" s="281">
        <v>2353.1897488600034</v>
      </c>
      <c r="Q17" s="281">
        <v>2135.4214927200014</v>
      </c>
      <c r="R17" s="281">
        <v>1897.8182558999983</v>
      </c>
      <c r="S17" s="281">
        <v>1847.8711665199996</v>
      </c>
      <c r="T17" s="281">
        <v>1801.9460096100001</v>
      </c>
      <c r="U17" s="281">
        <v>1820.4143745700012</v>
      </c>
      <c r="V17" s="281">
        <v>2110.9581477499996</v>
      </c>
      <c r="W17" s="281">
        <v>2520.0013105099997</v>
      </c>
      <c r="X17" s="281">
        <v>2302.5499137199968</v>
      </c>
      <c r="Y17" s="281">
        <v>2101.0472582900002</v>
      </c>
      <c r="Z17" s="281">
        <v>1923.9736660700003</v>
      </c>
      <c r="AA17" s="281">
        <v>1996.7304238599977</v>
      </c>
      <c r="AB17" s="281">
        <v>1948.7866671000011</v>
      </c>
      <c r="AC17" s="281">
        <v>2453.6691457500001</v>
      </c>
      <c r="AD17" s="281">
        <v>2508.7170076300013</v>
      </c>
      <c r="AE17" s="281">
        <v>2747.1595489800006</v>
      </c>
      <c r="AF17" s="281">
        <v>2704.78195921</v>
      </c>
      <c r="AG17" s="281">
        <v>2817.9052934299993</v>
      </c>
      <c r="AH17" s="281">
        <v>3115.3344346400008</v>
      </c>
      <c r="AI17" s="281">
        <v>3202.2212656799998</v>
      </c>
      <c r="AJ17" s="281">
        <v>3980.6865640100009</v>
      </c>
      <c r="AK17" s="281">
        <v>4192.1153766200014</v>
      </c>
      <c r="AL17" s="281">
        <v>4383.5219846100017</v>
      </c>
      <c r="AM17" s="281">
        <v>4728.3775404100006</v>
      </c>
      <c r="AN17" s="281">
        <v>4961.9652535100004</v>
      </c>
      <c r="AO17" s="281">
        <v>5507.7052589700015</v>
      </c>
      <c r="AP17" s="281">
        <v>6460.2362902599998</v>
      </c>
      <c r="AQ17" s="281">
        <v>7053.4217812099923</v>
      </c>
      <c r="AR17" s="281">
        <v>7641.7619006899986</v>
      </c>
      <c r="AS17" s="847">
        <v>8882.7451921999855</v>
      </c>
      <c r="AT17" s="847">
        <v>9794.6780601000046</v>
      </c>
    </row>
    <row r="18" spans="1:46" s="4" customFormat="1" ht="15" customHeight="1">
      <c r="A18" s="1029" t="s">
        <v>1359</v>
      </c>
      <c r="B18" s="298">
        <v>59761.173587236786</v>
      </c>
      <c r="C18" s="298">
        <v>61004.829571419396</v>
      </c>
      <c r="D18" s="298">
        <v>61735.046115652425</v>
      </c>
      <c r="E18" s="298">
        <v>63226.742082710902</v>
      </c>
      <c r="F18" s="298">
        <v>64983.721308168955</v>
      </c>
      <c r="G18" s="298">
        <v>61027.895055044384</v>
      </c>
      <c r="H18" s="298">
        <v>64170.233803063049</v>
      </c>
      <c r="I18" s="298">
        <v>65946.013898497971</v>
      </c>
      <c r="J18" s="298">
        <v>61909.219622190576</v>
      </c>
      <c r="K18" s="298">
        <v>52702.072032110009</v>
      </c>
      <c r="L18" s="298">
        <v>53224.071624709992</v>
      </c>
      <c r="M18" s="298">
        <v>45545.066693439992</v>
      </c>
      <c r="N18" s="298">
        <v>45218.513639539975</v>
      </c>
      <c r="O18" s="298">
        <v>43131.950713626982</v>
      </c>
      <c r="P18" s="298">
        <v>43112.772199371597</v>
      </c>
      <c r="Q18" s="298">
        <v>40423.762157819699</v>
      </c>
      <c r="R18" s="298">
        <v>43784.312145266391</v>
      </c>
      <c r="S18" s="298">
        <v>43704.545345886494</v>
      </c>
      <c r="T18" s="298">
        <v>49191.088094620005</v>
      </c>
      <c r="U18" s="298">
        <v>49943.494383839832</v>
      </c>
      <c r="V18" s="298">
        <v>48161.829620339733</v>
      </c>
      <c r="W18" s="298">
        <v>51186.479167020007</v>
      </c>
      <c r="X18" s="298">
        <v>50890.511975820002</v>
      </c>
      <c r="Y18" s="298">
        <v>50001.349314441992</v>
      </c>
      <c r="Z18" s="298">
        <v>51402.409220656002</v>
      </c>
      <c r="AA18" s="298">
        <v>52317.056781250023</v>
      </c>
      <c r="AB18" s="298">
        <v>49295.661371596972</v>
      </c>
      <c r="AC18" s="298">
        <v>47267.6565750468</v>
      </c>
      <c r="AD18" s="298">
        <v>46754.289065420715</v>
      </c>
      <c r="AE18" s="298">
        <v>45569.126133547805</v>
      </c>
      <c r="AF18" s="298">
        <v>48993.130174585182</v>
      </c>
      <c r="AG18" s="298">
        <v>64669.489789712185</v>
      </c>
      <c r="AH18" s="298">
        <v>69343.695424804493</v>
      </c>
      <c r="AI18" s="298">
        <v>72435.113644730009</v>
      </c>
      <c r="AJ18" s="298">
        <v>75090.810210080293</v>
      </c>
      <c r="AK18" s="298">
        <v>78524.234061600233</v>
      </c>
      <c r="AL18" s="298">
        <v>80238.051823663234</v>
      </c>
      <c r="AM18" s="298">
        <v>79876.383419139951</v>
      </c>
      <c r="AN18" s="298">
        <v>74997.439664089994</v>
      </c>
      <c r="AO18" s="298">
        <v>83533.328642770008</v>
      </c>
      <c r="AP18" s="298">
        <v>63121.285767116409</v>
      </c>
      <c r="AQ18" s="298">
        <v>84283.93062265421</v>
      </c>
      <c r="AR18" s="298">
        <v>82830.087495692773</v>
      </c>
      <c r="AS18" s="994">
        <v>106110.14647727646</v>
      </c>
      <c r="AT18" s="994">
        <v>120180.61396463</v>
      </c>
    </row>
    <row r="19" spans="1:46" s="4" customFormat="1" ht="15" customHeight="1">
      <c r="A19" s="1030" t="s">
        <v>1361</v>
      </c>
      <c r="B19" s="324">
        <v>0</v>
      </c>
      <c r="C19" s="324">
        <v>0</v>
      </c>
      <c r="D19" s="324">
        <v>0</v>
      </c>
      <c r="E19" s="324">
        <v>0</v>
      </c>
      <c r="F19" s="324">
        <v>0</v>
      </c>
      <c r="G19" s="324">
        <v>0</v>
      </c>
      <c r="H19" s="324">
        <v>0</v>
      </c>
      <c r="I19" s="324">
        <v>0</v>
      </c>
      <c r="J19" s="324">
        <v>6297.1323111296515</v>
      </c>
      <c r="K19" s="324">
        <v>5954.8137389402254</v>
      </c>
      <c r="L19" s="324">
        <v>5972.5277013494633</v>
      </c>
      <c r="M19" s="324">
        <v>6619.4756842582719</v>
      </c>
      <c r="N19" s="324" t="s">
        <v>40</v>
      </c>
      <c r="O19" s="324" t="s">
        <v>40</v>
      </c>
      <c r="P19" s="324" t="s">
        <v>40</v>
      </c>
      <c r="Q19" s="324" t="s">
        <v>40</v>
      </c>
      <c r="R19" s="324" t="s">
        <v>40</v>
      </c>
      <c r="S19" s="324" t="s">
        <v>40</v>
      </c>
      <c r="T19" s="324" t="s">
        <v>40</v>
      </c>
      <c r="U19" s="324" t="s">
        <v>40</v>
      </c>
      <c r="V19" s="324" t="s">
        <v>40</v>
      </c>
      <c r="W19" s="324" t="s">
        <v>40</v>
      </c>
      <c r="X19" s="324" t="s">
        <v>40</v>
      </c>
      <c r="Y19" s="324" t="s">
        <v>40</v>
      </c>
      <c r="Z19" s="324" t="s">
        <v>40</v>
      </c>
      <c r="AA19" s="324" t="s">
        <v>40</v>
      </c>
      <c r="AB19" s="324" t="s">
        <v>40</v>
      </c>
      <c r="AC19" s="324" t="s">
        <v>40</v>
      </c>
      <c r="AD19" s="324" t="s">
        <v>40</v>
      </c>
      <c r="AE19" s="324" t="s">
        <v>40</v>
      </c>
      <c r="AF19" s="324" t="s">
        <v>40</v>
      </c>
      <c r="AG19" s="324" t="s">
        <v>40</v>
      </c>
      <c r="AH19" s="324" t="s">
        <v>40</v>
      </c>
      <c r="AI19" s="324" t="s">
        <v>40</v>
      </c>
      <c r="AJ19" s="324" t="s">
        <v>40</v>
      </c>
      <c r="AK19" s="324" t="s">
        <v>40</v>
      </c>
      <c r="AL19" s="324" t="s">
        <v>40</v>
      </c>
      <c r="AM19" s="324" t="s">
        <v>40</v>
      </c>
      <c r="AN19" s="324" t="s">
        <v>40</v>
      </c>
      <c r="AO19" s="324" t="s">
        <v>40</v>
      </c>
      <c r="AP19" s="324" t="s">
        <v>40</v>
      </c>
      <c r="AQ19" s="324" t="s">
        <v>40</v>
      </c>
      <c r="AR19" s="324" t="s">
        <v>40</v>
      </c>
      <c r="AS19" s="913" t="s">
        <v>40</v>
      </c>
      <c r="AT19" s="913" t="s">
        <v>40</v>
      </c>
    </row>
    <row r="20" spans="1:46" s="4" customFormat="1" ht="15" customHeight="1" thickBot="1">
      <c r="A20" s="955" t="s">
        <v>1362</v>
      </c>
      <c r="B20" s="322">
        <v>315940.97124899266</v>
      </c>
      <c r="C20" s="322">
        <v>328072.16987564892</v>
      </c>
      <c r="D20" s="322">
        <v>335038.50320135208</v>
      </c>
      <c r="E20" s="322">
        <v>347142.94451160135</v>
      </c>
      <c r="F20" s="322">
        <v>351754.06836523546</v>
      </c>
      <c r="G20" s="322">
        <v>346447.5373504149</v>
      </c>
      <c r="H20" s="322">
        <v>355211.0792979488</v>
      </c>
      <c r="I20" s="322">
        <v>364633.11485399288</v>
      </c>
      <c r="J20" s="322">
        <v>354791.28408438951</v>
      </c>
      <c r="K20" s="322">
        <v>333531.79633640422</v>
      </c>
      <c r="L20" s="322">
        <v>322735.43224820355</v>
      </c>
      <c r="M20" s="322">
        <v>301368.37293277105</v>
      </c>
      <c r="N20" s="322">
        <v>286093.56953436992</v>
      </c>
      <c r="O20" s="322">
        <v>279139.35206278402</v>
      </c>
      <c r="P20" s="322">
        <v>273273.9843440493</v>
      </c>
      <c r="Q20" s="322">
        <v>269115.25945513038</v>
      </c>
      <c r="R20" s="322">
        <v>264151.10569804965</v>
      </c>
      <c r="S20" s="322">
        <v>267567.56975376658</v>
      </c>
      <c r="T20" s="322">
        <v>268992.66802381998</v>
      </c>
      <c r="U20" s="322">
        <v>271539.06340786407</v>
      </c>
      <c r="V20" s="322">
        <v>257748.97323562976</v>
      </c>
      <c r="W20" s="322">
        <v>257684.23950917699</v>
      </c>
      <c r="X20" s="322">
        <v>254462.51897120656</v>
      </c>
      <c r="Y20" s="322">
        <v>247523.86725263391</v>
      </c>
      <c r="Z20" s="322">
        <v>273324.56493594527</v>
      </c>
      <c r="AA20" s="322">
        <v>271834.95496164134</v>
      </c>
      <c r="AB20" s="322">
        <v>274997.61803169531</v>
      </c>
      <c r="AC20" s="322">
        <v>283676.65746111213</v>
      </c>
      <c r="AD20" s="322">
        <v>287667.55538653361</v>
      </c>
      <c r="AE20" s="322">
        <v>282801.73372337327</v>
      </c>
      <c r="AF20" s="322">
        <v>295035.92075784522</v>
      </c>
      <c r="AG20" s="322">
        <v>317780.46822213195</v>
      </c>
      <c r="AH20" s="322">
        <v>321069.22759865457</v>
      </c>
      <c r="AI20" s="322">
        <v>336836.36746556958</v>
      </c>
      <c r="AJ20" s="322">
        <v>354765.20090524439</v>
      </c>
      <c r="AK20" s="322">
        <v>358533.22676568956</v>
      </c>
      <c r="AL20" s="322">
        <v>362725.95595289621</v>
      </c>
      <c r="AM20" s="322">
        <v>371873.56287083658</v>
      </c>
      <c r="AN20" s="322">
        <v>371447.02086680004</v>
      </c>
      <c r="AO20" s="322">
        <v>390785.52252003609</v>
      </c>
      <c r="AP20" s="322">
        <v>375813.65404476348</v>
      </c>
      <c r="AQ20" s="322">
        <v>408095.88596314279</v>
      </c>
      <c r="AR20" s="322">
        <v>410193.32141725963</v>
      </c>
      <c r="AS20" s="849">
        <v>452551.70320322714</v>
      </c>
      <c r="AT20" s="849">
        <v>459885.30909726064</v>
      </c>
    </row>
    <row r="21" spans="1:46" s="4" customFormat="1" ht="15" customHeight="1">
      <c r="A21" s="1031"/>
      <c r="B21" s="1260"/>
      <c r="C21" s="1260"/>
      <c r="D21" s="1260"/>
      <c r="E21" s="1260"/>
      <c r="F21" s="1260"/>
      <c r="G21" s="1260"/>
      <c r="H21" s="1260"/>
      <c r="I21" s="1260"/>
      <c r="J21" s="1260"/>
      <c r="K21" s="1260"/>
      <c r="L21" s="1260"/>
      <c r="M21" s="1260"/>
      <c r="N21" s="1260"/>
      <c r="O21" s="1260"/>
      <c r="P21" s="1260"/>
      <c r="Q21" s="1260"/>
      <c r="R21" s="1260"/>
      <c r="S21" s="1260"/>
      <c r="T21" s="1260"/>
      <c r="U21" s="1260"/>
      <c r="V21" s="1260"/>
      <c r="W21" s="1260"/>
      <c r="X21" s="1260"/>
      <c r="Y21" s="1260"/>
      <c r="Z21" s="1260"/>
      <c r="AA21" s="1260"/>
      <c r="AB21" s="1260"/>
      <c r="AC21" s="1260"/>
      <c r="AD21" s="1260"/>
      <c r="AE21" s="1260"/>
      <c r="AF21" s="1260"/>
      <c r="AG21" s="1260"/>
      <c r="AH21" s="1260"/>
      <c r="AI21" s="1260"/>
      <c r="AJ21" s="1260"/>
      <c r="AK21" s="1260"/>
      <c r="AL21" s="1260"/>
      <c r="AM21" s="1260"/>
      <c r="AN21" s="1260"/>
      <c r="AO21" s="1260"/>
      <c r="AP21" s="1260"/>
      <c r="AQ21" s="1260"/>
      <c r="AR21" s="1260"/>
      <c r="AS21" s="1026"/>
      <c r="AT21" s="1026"/>
    </row>
    <row r="22" spans="1:46" s="4" customFormat="1" ht="15" customHeight="1" thickBot="1">
      <c r="A22" s="959"/>
      <c r="B22" s="1260"/>
      <c r="C22" s="1260"/>
      <c r="D22" s="1260"/>
      <c r="E22" s="1260"/>
      <c r="F22" s="1260"/>
      <c r="G22" s="1260"/>
      <c r="H22" s="1260"/>
      <c r="I22" s="1260"/>
      <c r="J22" s="1260"/>
      <c r="K22" s="1260"/>
      <c r="L22" s="1260"/>
      <c r="M22" s="1260"/>
      <c r="N22" s="1260"/>
      <c r="O22" s="1260"/>
      <c r="P22" s="1260"/>
      <c r="Q22" s="1260"/>
      <c r="R22" s="1260"/>
      <c r="S22" s="1260"/>
      <c r="T22" s="1260"/>
      <c r="U22" s="1260"/>
      <c r="V22" s="1260"/>
      <c r="W22" s="1260"/>
      <c r="X22" s="1260"/>
      <c r="Y22" s="1260"/>
      <c r="Z22" s="1260"/>
      <c r="AA22" s="1260"/>
      <c r="AB22" s="1260"/>
      <c r="AC22" s="1260"/>
      <c r="AD22" s="1260"/>
      <c r="AE22" s="1260"/>
      <c r="AF22" s="1260"/>
      <c r="AG22" s="1260"/>
      <c r="AH22" s="1260"/>
      <c r="AI22" s="1260"/>
      <c r="AJ22" s="1260"/>
      <c r="AK22" s="1260"/>
      <c r="AL22" s="1260"/>
      <c r="AM22" s="1260"/>
      <c r="AN22" s="1260"/>
      <c r="AO22" s="1260"/>
      <c r="AP22" s="1260"/>
      <c r="AQ22" s="1260"/>
      <c r="AR22" s="1260"/>
      <c r="AS22" s="1026"/>
      <c r="AT22" s="1026"/>
    </row>
    <row r="23" spans="1:46" s="4" customFormat="1" ht="15" customHeight="1">
      <c r="A23" s="1025" t="s">
        <v>1214</v>
      </c>
      <c r="B23" s="320"/>
      <c r="C23" s="320"/>
      <c r="D23" s="320"/>
      <c r="E23" s="320"/>
      <c r="F23" s="320"/>
      <c r="G23" s="320"/>
      <c r="H23" s="320"/>
      <c r="I23" s="320"/>
      <c r="J23" s="320">
        <v>109771.62781662479</v>
      </c>
      <c r="K23" s="320">
        <v>104523.8044371259</v>
      </c>
      <c r="L23" s="320">
        <v>96559.340478351965</v>
      </c>
      <c r="M23" s="320">
        <v>89821.339412641668</v>
      </c>
      <c r="N23" s="320">
        <v>80587.418171526355</v>
      </c>
      <c r="O23" s="320">
        <v>76080.701026550218</v>
      </c>
      <c r="P23" s="320">
        <v>69261.20750227134</v>
      </c>
      <c r="Q23" s="320">
        <v>65708.70521801</v>
      </c>
      <c r="R23" s="320">
        <v>60753.500330442861</v>
      </c>
      <c r="S23" s="320">
        <v>58846.434879922439</v>
      </c>
      <c r="T23" s="320">
        <v>57612.75433911234</v>
      </c>
      <c r="U23" s="320">
        <v>59211.072586699986</v>
      </c>
      <c r="V23" s="320">
        <v>58653.061987730005</v>
      </c>
      <c r="W23" s="320">
        <v>60484.7762940916</v>
      </c>
      <c r="X23" s="320">
        <v>61882.746776002597</v>
      </c>
      <c r="Y23" s="320">
        <v>63699.691380173237</v>
      </c>
      <c r="Z23" s="320">
        <v>64287.724418665202</v>
      </c>
      <c r="AA23" s="320">
        <v>65382.420912591093</v>
      </c>
      <c r="AB23" s="320">
        <v>72002.494265142246</v>
      </c>
      <c r="AC23" s="320">
        <v>79976.900657560953</v>
      </c>
      <c r="AD23" s="320">
        <v>81082.679560741351</v>
      </c>
      <c r="AE23" s="320">
        <v>81576.299313361131</v>
      </c>
      <c r="AF23" s="320">
        <v>89747.76270647817</v>
      </c>
      <c r="AG23" s="320">
        <v>87232.855499417259</v>
      </c>
      <c r="AH23" s="320">
        <v>87807.090191458381</v>
      </c>
      <c r="AI23" s="320">
        <v>90402.508873338811</v>
      </c>
      <c r="AJ23" s="320">
        <v>101272.43580479229</v>
      </c>
      <c r="AK23" s="320">
        <v>105553.4070760305</v>
      </c>
      <c r="AL23" s="320">
        <v>106182.37972661859</v>
      </c>
      <c r="AM23" s="320">
        <v>110057.94722683792</v>
      </c>
      <c r="AN23" s="320">
        <v>115014.96489888904</v>
      </c>
      <c r="AO23" s="320">
        <v>117184.27607454269</v>
      </c>
      <c r="AP23" s="320">
        <v>119643.48986062124</v>
      </c>
      <c r="AQ23" s="320">
        <v>121813.52923046467</v>
      </c>
      <c r="AR23" s="320">
        <v>123043.9458249881</v>
      </c>
      <c r="AS23" s="1024">
        <v>125034.12619769685</v>
      </c>
      <c r="AT23" s="1024">
        <v>123784.43718092886</v>
      </c>
    </row>
    <row r="24" spans="1:46" s="4" customFormat="1" ht="15" customHeight="1">
      <c r="A24" s="867" t="s">
        <v>50</v>
      </c>
      <c r="B24" s="281"/>
      <c r="C24" s="281"/>
      <c r="D24" s="281"/>
      <c r="E24" s="281"/>
      <c r="F24" s="281"/>
      <c r="G24" s="281"/>
      <c r="H24" s="281"/>
      <c r="I24" s="281"/>
      <c r="J24" s="281">
        <v>40764.584665694063</v>
      </c>
      <c r="K24" s="281">
        <v>36702.502763274897</v>
      </c>
      <c r="L24" s="281">
        <v>32356.117014541443</v>
      </c>
      <c r="M24" s="281">
        <v>28306.188535941314</v>
      </c>
      <c r="N24" s="281">
        <v>24652.328584879269</v>
      </c>
      <c r="O24" s="281">
        <v>22813.258438714114</v>
      </c>
      <c r="P24" s="281">
        <v>20210.458310055339</v>
      </c>
      <c r="Q24" s="281">
        <v>19666.14998713</v>
      </c>
      <c r="R24" s="281">
        <v>18499.01785512461</v>
      </c>
      <c r="S24" s="281">
        <v>18710.453274513744</v>
      </c>
      <c r="T24" s="281">
        <v>19032.589633033498</v>
      </c>
      <c r="U24" s="281">
        <v>22190.331306670003</v>
      </c>
      <c r="V24" s="281">
        <v>23375.480456520003</v>
      </c>
      <c r="W24" s="281">
        <v>25643.523629431424</v>
      </c>
      <c r="X24" s="281">
        <v>26671.836109602369</v>
      </c>
      <c r="Y24" s="281">
        <v>28495.671966792961</v>
      </c>
      <c r="Z24" s="281">
        <v>29647.902914055048</v>
      </c>
      <c r="AA24" s="281">
        <v>32752.957736361084</v>
      </c>
      <c r="AB24" s="281">
        <v>40634.44188664206</v>
      </c>
      <c r="AC24" s="281">
        <v>48367.75981959069</v>
      </c>
      <c r="AD24" s="281">
        <v>48376.647457790932</v>
      </c>
      <c r="AE24" s="281">
        <v>48720.518049600811</v>
      </c>
      <c r="AF24" s="281">
        <v>55906.146654527685</v>
      </c>
      <c r="AG24" s="281">
        <v>53861.751548916858</v>
      </c>
      <c r="AH24" s="281">
        <v>53700.92364578812</v>
      </c>
      <c r="AI24" s="281">
        <v>54600.572461748496</v>
      </c>
      <c r="AJ24" s="281">
        <v>63698.824593782119</v>
      </c>
      <c r="AK24" s="281">
        <v>66413.739118100391</v>
      </c>
      <c r="AL24" s="281">
        <v>66864.037005938531</v>
      </c>
      <c r="AM24" s="281">
        <v>69127.093165478145</v>
      </c>
      <c r="AN24" s="281">
        <v>72368.177139079227</v>
      </c>
      <c r="AO24" s="281">
        <v>73114.335109522639</v>
      </c>
      <c r="AP24" s="281">
        <v>74027.756676351462</v>
      </c>
      <c r="AQ24" s="281">
        <v>74350.653357814881</v>
      </c>
      <c r="AR24" s="281">
        <v>74148.564872078277</v>
      </c>
      <c r="AS24" s="847">
        <v>74600.691277996957</v>
      </c>
      <c r="AT24" s="847">
        <v>73034.679250918649</v>
      </c>
    </row>
    <row r="25" spans="1:46" s="4" customFormat="1" ht="15" customHeight="1">
      <c r="A25" s="867" t="s">
        <v>51</v>
      </c>
      <c r="B25" s="281"/>
      <c r="C25" s="281"/>
      <c r="D25" s="281"/>
      <c r="E25" s="281"/>
      <c r="F25" s="281"/>
      <c r="G25" s="281"/>
      <c r="H25" s="281"/>
      <c r="I25" s="281"/>
      <c r="J25" s="281">
        <v>23436.156468489891</v>
      </c>
      <c r="K25" s="281">
        <v>22219.56100209989</v>
      </c>
      <c r="L25" s="281">
        <v>21015.778457139633</v>
      </c>
      <c r="M25" s="281">
        <v>19928.080274600074</v>
      </c>
      <c r="N25" s="281">
        <v>18559.416488940074</v>
      </c>
      <c r="O25" s="281">
        <v>17723.402228559458</v>
      </c>
      <c r="P25" s="281">
        <v>16553.588403429327</v>
      </c>
      <c r="Q25" s="281">
        <v>15803.650890260002</v>
      </c>
      <c r="R25" s="281">
        <v>14789.661316059943</v>
      </c>
      <c r="S25" s="281">
        <v>14194.504192820135</v>
      </c>
      <c r="T25" s="281">
        <v>13864.426609639972</v>
      </c>
      <c r="U25" s="281">
        <v>13292.068651619998</v>
      </c>
      <c r="V25" s="281">
        <v>12572.578532020001</v>
      </c>
      <c r="W25" s="281">
        <v>12574.388578380001</v>
      </c>
      <c r="X25" s="281">
        <v>12916.892545010023</v>
      </c>
      <c r="Y25" s="281">
        <v>13135.950907629978</v>
      </c>
      <c r="Z25" s="281">
        <v>13259.948799659993</v>
      </c>
      <c r="AA25" s="281">
        <v>12936.115778199999</v>
      </c>
      <c r="AB25" s="281">
        <v>12745.671405320049</v>
      </c>
      <c r="AC25" s="281">
        <v>12763.001214260017</v>
      </c>
      <c r="AD25" s="281">
        <v>12614.136554499994</v>
      </c>
      <c r="AE25" s="281">
        <v>12420.641837999958</v>
      </c>
      <c r="AF25" s="281">
        <v>12616.539770130037</v>
      </c>
      <c r="AG25" s="281">
        <v>12146.133459820068</v>
      </c>
      <c r="AH25" s="281">
        <v>11741.65715704001</v>
      </c>
      <c r="AI25" s="281">
        <v>11892.349270220018</v>
      </c>
      <c r="AJ25" s="281">
        <v>11868.65049054999</v>
      </c>
      <c r="AK25" s="281">
        <v>11854.647241120116</v>
      </c>
      <c r="AL25" s="281">
        <v>11447.353515440065</v>
      </c>
      <c r="AM25" s="281">
        <v>11793.114256549901</v>
      </c>
      <c r="AN25" s="281">
        <v>12058.967902619937</v>
      </c>
      <c r="AO25" s="281">
        <v>12118.332022550036</v>
      </c>
      <c r="AP25" s="281">
        <v>11775.509233029938</v>
      </c>
      <c r="AQ25" s="281">
        <v>11646.414860789921</v>
      </c>
      <c r="AR25" s="281">
        <v>11869.626379159987</v>
      </c>
      <c r="AS25" s="847">
        <v>11925.936535889918</v>
      </c>
      <c r="AT25" s="847">
        <v>11789.660374079982</v>
      </c>
    </row>
    <row r="26" spans="1:46" s="4" customFormat="1" ht="15" customHeight="1">
      <c r="A26" s="867" t="s">
        <v>52</v>
      </c>
      <c r="B26" s="281"/>
      <c r="C26" s="281"/>
      <c r="D26" s="281"/>
      <c r="E26" s="281"/>
      <c r="F26" s="281"/>
      <c r="G26" s="281"/>
      <c r="H26" s="281"/>
      <c r="I26" s="281"/>
      <c r="J26" s="281">
        <v>7182.291623910095</v>
      </c>
      <c r="K26" s="281">
        <v>6811.0251787100051</v>
      </c>
      <c r="L26" s="281">
        <v>6166.6335940302106</v>
      </c>
      <c r="M26" s="281">
        <v>5396.5816777900354</v>
      </c>
      <c r="N26" s="281">
        <v>4760.2600438193585</v>
      </c>
      <c r="O26" s="281">
        <v>4723.5675977294377</v>
      </c>
      <c r="P26" s="281">
        <v>4349.0579044301521</v>
      </c>
      <c r="Q26" s="281">
        <v>4476.3391137099998</v>
      </c>
      <c r="R26" s="281">
        <v>4285.0224300390537</v>
      </c>
      <c r="S26" s="281">
        <v>4294.6518055093175</v>
      </c>
      <c r="T26" s="281">
        <v>4454.3441114491816</v>
      </c>
      <c r="U26" s="281">
        <v>4467.3030342000002</v>
      </c>
      <c r="V26" s="281">
        <v>4447.6829244</v>
      </c>
      <c r="W26" s="281">
        <v>4612.1682758901752</v>
      </c>
      <c r="X26" s="281">
        <v>4552.5446552202475</v>
      </c>
      <c r="Y26" s="281">
        <v>4597.0789817802397</v>
      </c>
      <c r="Z26" s="281">
        <v>4374.0082740301123</v>
      </c>
      <c r="AA26" s="281">
        <v>3316.2670523900351</v>
      </c>
      <c r="AB26" s="281">
        <v>3355.0388164501151</v>
      </c>
      <c r="AC26" s="281">
        <v>3750.5964143900392</v>
      </c>
      <c r="AD26" s="281">
        <v>4105.717699370126</v>
      </c>
      <c r="AE26" s="281">
        <v>4305.3560466800045</v>
      </c>
      <c r="AF26" s="281">
        <v>4524.5876160399412</v>
      </c>
      <c r="AG26" s="281">
        <v>5017.6400232900069</v>
      </c>
      <c r="AH26" s="281">
        <v>5466.0731642499259</v>
      </c>
      <c r="AI26" s="281">
        <v>5933.7864294399824</v>
      </c>
      <c r="AJ26" s="281">
        <v>6213.7953086097241</v>
      </c>
      <c r="AK26" s="281">
        <v>6627.3832184696512</v>
      </c>
      <c r="AL26" s="281">
        <v>6481.0495488195884</v>
      </c>
      <c r="AM26" s="281">
        <v>6561.5350529795851</v>
      </c>
      <c r="AN26" s="281">
        <v>6725.5073125296012</v>
      </c>
      <c r="AO26" s="281">
        <v>6763.3446138596255</v>
      </c>
      <c r="AP26" s="281">
        <v>6691.8555923994354</v>
      </c>
      <c r="AQ26" s="281">
        <v>6365.9430857596572</v>
      </c>
      <c r="AR26" s="281">
        <v>6015.7569709695526</v>
      </c>
      <c r="AS26" s="847">
        <v>5569.8817984397501</v>
      </c>
      <c r="AT26" s="847">
        <v>5313.1785316299238</v>
      </c>
    </row>
    <row r="27" spans="1:46" s="4" customFormat="1" ht="15" customHeight="1">
      <c r="A27" s="867" t="s">
        <v>53</v>
      </c>
      <c r="B27" s="281"/>
      <c r="C27" s="281"/>
      <c r="D27" s="281"/>
      <c r="E27" s="281"/>
      <c r="F27" s="281"/>
      <c r="G27" s="281"/>
      <c r="H27" s="281"/>
      <c r="I27" s="281"/>
      <c r="J27" s="281">
        <v>1942.8763628699996</v>
      </c>
      <c r="K27" s="281">
        <v>1775.032357839988</v>
      </c>
      <c r="L27" s="281">
        <v>1544.7463599800064</v>
      </c>
      <c r="M27" s="281">
        <v>1335.8211576600024</v>
      </c>
      <c r="N27" s="281">
        <v>1161.123615030001</v>
      </c>
      <c r="O27" s="281">
        <v>1027.5525697999997</v>
      </c>
      <c r="P27" s="281">
        <v>931.699298660002</v>
      </c>
      <c r="Q27" s="281">
        <v>915.69025360000001</v>
      </c>
      <c r="R27" s="281">
        <v>916.32840682999756</v>
      </c>
      <c r="S27" s="281">
        <v>1014.4560148700008</v>
      </c>
      <c r="T27" s="281">
        <v>1163.5158994199962</v>
      </c>
      <c r="U27" s="281">
        <v>1418.9019060000001</v>
      </c>
      <c r="V27" s="281">
        <v>1557.8488400000001</v>
      </c>
      <c r="W27" s="281">
        <v>1643.1129427500005</v>
      </c>
      <c r="X27" s="281">
        <v>1571.8090397899985</v>
      </c>
      <c r="Y27" s="281">
        <v>1596.5711067899988</v>
      </c>
      <c r="Z27" s="281">
        <v>1614.0727006800018</v>
      </c>
      <c r="AA27" s="281">
        <v>1200.5520585100016</v>
      </c>
      <c r="AB27" s="281">
        <v>881.8503721799982</v>
      </c>
      <c r="AC27" s="281">
        <v>767.2743350699991</v>
      </c>
      <c r="AD27" s="281">
        <v>893.07711471000027</v>
      </c>
      <c r="AE27" s="281">
        <v>930.19264854999778</v>
      </c>
      <c r="AF27" s="281">
        <v>1006.3939041399977</v>
      </c>
      <c r="AG27" s="281">
        <v>1098.5246642500019</v>
      </c>
      <c r="AH27" s="281">
        <v>1282.4883795399971</v>
      </c>
      <c r="AI27" s="281">
        <v>1442.6987416399975</v>
      </c>
      <c r="AJ27" s="281">
        <v>1820.1104124899998</v>
      </c>
      <c r="AK27" s="281">
        <v>2152.4815455599914</v>
      </c>
      <c r="AL27" s="281">
        <v>2254.6764762100061</v>
      </c>
      <c r="AM27" s="281">
        <v>2304.2005068100011</v>
      </c>
      <c r="AN27" s="281">
        <v>2378.2606482399983</v>
      </c>
      <c r="AO27" s="281">
        <v>2593.537397169996</v>
      </c>
      <c r="AP27" s="281">
        <v>2820.0393965400053</v>
      </c>
      <c r="AQ27" s="281">
        <v>2999.9824551399947</v>
      </c>
      <c r="AR27" s="281">
        <v>3310.7902263099991</v>
      </c>
      <c r="AS27" s="847">
        <v>3416.6622776399963</v>
      </c>
      <c r="AT27" s="847">
        <v>3886.50199174</v>
      </c>
    </row>
    <row r="28" spans="1:46" s="4" customFormat="1" ht="15" customHeight="1">
      <c r="A28" s="867" t="s">
        <v>54</v>
      </c>
      <c r="B28" s="281"/>
      <c r="C28" s="281"/>
      <c r="D28" s="281"/>
      <c r="E28" s="281"/>
      <c r="F28" s="281"/>
      <c r="G28" s="281"/>
      <c r="H28" s="281"/>
      <c r="I28" s="281"/>
      <c r="J28" s="281">
        <v>2818.6405022099989</v>
      </c>
      <c r="K28" s="281">
        <v>2847.6585469999945</v>
      </c>
      <c r="L28" s="281">
        <v>2656.4771212700011</v>
      </c>
      <c r="M28" s="281">
        <v>2698.7584381999936</v>
      </c>
      <c r="N28" s="281">
        <v>2465.5107336399951</v>
      </c>
      <c r="O28" s="281">
        <v>2790.0259273900087</v>
      </c>
      <c r="P28" s="281">
        <v>2551.8790805000003</v>
      </c>
      <c r="Q28" s="281">
        <v>2722.7102528</v>
      </c>
      <c r="R28" s="281">
        <v>2620.8334564699953</v>
      </c>
      <c r="S28" s="281">
        <v>2745.6274395899973</v>
      </c>
      <c r="T28" s="281">
        <v>3077.7092362599965</v>
      </c>
      <c r="U28" s="281">
        <v>3280.5844025000001</v>
      </c>
      <c r="V28" s="281">
        <v>3310.3926646</v>
      </c>
      <c r="W28" s="281">
        <v>3404.972800669982</v>
      </c>
      <c r="X28" s="281">
        <v>3665.7549708700058</v>
      </c>
      <c r="Y28" s="281">
        <v>3748.7104815999883</v>
      </c>
      <c r="Z28" s="281">
        <v>3901.5560043400155</v>
      </c>
      <c r="AA28" s="281">
        <v>3829.7741429500061</v>
      </c>
      <c r="AB28" s="281">
        <v>3364.0353497399897</v>
      </c>
      <c r="AC28" s="281">
        <v>3170.3583447800083</v>
      </c>
      <c r="AD28" s="281">
        <v>3459.9140355299992</v>
      </c>
      <c r="AE28" s="281">
        <v>3716.8421196800045</v>
      </c>
      <c r="AF28" s="281">
        <v>4110.9886346000012</v>
      </c>
      <c r="AG28" s="281">
        <v>3748.2095703299988</v>
      </c>
      <c r="AH28" s="281">
        <v>3798.5701411300042</v>
      </c>
      <c r="AI28" s="281">
        <v>4284.3732036099955</v>
      </c>
      <c r="AJ28" s="281">
        <v>4740.2568492799992</v>
      </c>
      <c r="AK28" s="281">
        <v>4837.6658281299933</v>
      </c>
      <c r="AL28" s="281">
        <v>4622.6172821299961</v>
      </c>
      <c r="AM28" s="281">
        <v>4443.443546090004</v>
      </c>
      <c r="AN28" s="281">
        <v>4553.2730609400014</v>
      </c>
      <c r="AO28" s="281">
        <v>4583.8204828399967</v>
      </c>
      <c r="AP28" s="281">
        <v>4600.7983798999994</v>
      </c>
      <c r="AQ28" s="281">
        <v>4945.4013223099992</v>
      </c>
      <c r="AR28" s="281">
        <v>4891.8635691000027</v>
      </c>
      <c r="AS28" s="847">
        <v>5245.2060916100063</v>
      </c>
      <c r="AT28" s="847">
        <v>4883.4745238700034</v>
      </c>
    </row>
    <row r="29" spans="1:46" s="4" customFormat="1" ht="15" customHeight="1">
      <c r="A29" s="867" t="s">
        <v>55</v>
      </c>
      <c r="B29" s="281"/>
      <c r="C29" s="281"/>
      <c r="D29" s="281"/>
      <c r="E29" s="281"/>
      <c r="F29" s="281"/>
      <c r="G29" s="281"/>
      <c r="H29" s="281"/>
      <c r="I29" s="281"/>
      <c r="J29" s="281">
        <v>83.370237689999996</v>
      </c>
      <c r="K29" s="281">
        <v>59.616595359999977</v>
      </c>
      <c r="L29" s="281">
        <v>51.948615200000013</v>
      </c>
      <c r="M29" s="281">
        <v>41.781221699999996</v>
      </c>
      <c r="N29" s="281">
        <v>34.781354540000017</v>
      </c>
      <c r="O29" s="281">
        <v>30.968450729999997</v>
      </c>
      <c r="P29" s="281">
        <v>14.35339325</v>
      </c>
      <c r="Q29" s="281">
        <v>11.202229000000001</v>
      </c>
      <c r="R29" s="281">
        <v>7.0529120100000009</v>
      </c>
      <c r="S29" s="281">
        <v>5.5610284100000005</v>
      </c>
      <c r="T29" s="281">
        <v>3.8249940100000002</v>
      </c>
      <c r="U29" s="281">
        <v>2.00348712</v>
      </c>
      <c r="V29" s="281">
        <v>0.76903290000000002</v>
      </c>
      <c r="W29" s="281">
        <v>0</v>
      </c>
      <c r="X29" s="281">
        <v>0</v>
      </c>
      <c r="Y29" s="281">
        <v>0</v>
      </c>
      <c r="Z29" s="281">
        <v>0</v>
      </c>
      <c r="AA29" s="281">
        <v>0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>
        <v>0</v>
      </c>
      <c r="AH29" s="281">
        <v>0</v>
      </c>
      <c r="AI29" s="281">
        <v>0</v>
      </c>
      <c r="AJ29" s="281">
        <v>0</v>
      </c>
      <c r="AK29" s="281">
        <v>0</v>
      </c>
      <c r="AL29" s="281">
        <v>0</v>
      </c>
      <c r="AM29" s="281">
        <v>0</v>
      </c>
      <c r="AN29" s="281">
        <v>0</v>
      </c>
      <c r="AO29" s="281">
        <v>0</v>
      </c>
      <c r="AP29" s="281">
        <v>0</v>
      </c>
      <c r="AQ29" s="281">
        <v>0</v>
      </c>
      <c r="AR29" s="281">
        <v>0</v>
      </c>
      <c r="AS29" s="847">
        <v>0</v>
      </c>
      <c r="AT29" s="847">
        <v>0</v>
      </c>
    </row>
    <row r="30" spans="1:46" s="4" customFormat="1" ht="15" customHeight="1">
      <c r="A30" s="867" t="s">
        <v>46</v>
      </c>
      <c r="B30" s="281"/>
      <c r="C30" s="281"/>
      <c r="D30" s="281"/>
      <c r="E30" s="281"/>
      <c r="F30" s="281"/>
      <c r="G30" s="281"/>
      <c r="H30" s="281"/>
      <c r="I30" s="281"/>
      <c r="J30" s="281">
        <v>13031.856062540777</v>
      </c>
      <c r="K30" s="281">
        <v>12013.060639151199</v>
      </c>
      <c r="L30" s="281">
        <v>10918.141391560679</v>
      </c>
      <c r="M30" s="281">
        <v>9705.4521997501943</v>
      </c>
      <c r="N30" s="281">
        <v>8322.5028423375188</v>
      </c>
      <c r="O30" s="281">
        <v>7085.9747035874207</v>
      </c>
      <c r="P30" s="281">
        <v>5934.7258183664144</v>
      </c>
      <c r="Q30" s="281">
        <v>4931.29902167</v>
      </c>
      <c r="R30" s="281">
        <v>4062.1220797394517</v>
      </c>
      <c r="S30" s="281">
        <v>3378.4524683092282</v>
      </c>
      <c r="T30" s="281">
        <v>2873.0600938895968</v>
      </c>
      <c r="U30" s="281">
        <v>2556.4620621199997</v>
      </c>
      <c r="V30" s="281">
        <v>2180.4307222299999</v>
      </c>
      <c r="W30" s="281">
        <v>1974.8731571800258</v>
      </c>
      <c r="X30" s="281">
        <v>1984.7443424899625</v>
      </c>
      <c r="Y30" s="281">
        <v>2066.3508973900775</v>
      </c>
      <c r="Z30" s="281">
        <v>1999.4197717199988</v>
      </c>
      <c r="AA30" s="281">
        <v>1893.9786653699675</v>
      </c>
      <c r="AB30" s="281">
        <v>2156.1700694300534</v>
      </c>
      <c r="AC30" s="281">
        <v>2457.145175540224</v>
      </c>
      <c r="AD30" s="281">
        <v>2562.5451485503154</v>
      </c>
      <c r="AE30" s="281">
        <v>2711.4789726702988</v>
      </c>
      <c r="AF30" s="281">
        <v>2988.3571042005178</v>
      </c>
      <c r="AG30" s="281">
        <v>3219.3796428703636</v>
      </c>
      <c r="AH30" s="281">
        <v>3346.5354119403441</v>
      </c>
      <c r="AI30" s="281">
        <v>3498.734732740365</v>
      </c>
      <c r="AJ30" s="281">
        <v>3617.3221801204227</v>
      </c>
      <c r="AK30" s="281">
        <v>3711.6018773803999</v>
      </c>
      <c r="AL30" s="281">
        <v>3880.2323187903444</v>
      </c>
      <c r="AM30" s="281">
        <v>4013.558459190318</v>
      </c>
      <c r="AN30" s="281">
        <v>4117.2158792103328</v>
      </c>
      <c r="AO30" s="281">
        <v>4277.8902819203659</v>
      </c>
      <c r="AP30" s="281">
        <v>4201.9643792603338</v>
      </c>
      <c r="AQ30" s="281">
        <v>4173.3243991402906</v>
      </c>
      <c r="AR30" s="281">
        <v>4302.749352330331</v>
      </c>
      <c r="AS30" s="847">
        <v>4333.1784176502069</v>
      </c>
      <c r="AT30" s="847">
        <v>4224.1424475103013</v>
      </c>
    </row>
    <row r="31" spans="1:46" s="4" customFormat="1" ht="15" customHeight="1">
      <c r="A31" s="867" t="s">
        <v>47</v>
      </c>
      <c r="B31" s="281"/>
      <c r="C31" s="281"/>
      <c r="D31" s="281"/>
      <c r="E31" s="281"/>
      <c r="F31" s="281"/>
      <c r="G31" s="281"/>
      <c r="H31" s="281"/>
      <c r="I31" s="281"/>
      <c r="J31" s="281">
        <v>479.10158615000228</v>
      </c>
      <c r="K31" s="281">
        <v>468.51055323999037</v>
      </c>
      <c r="L31" s="281">
        <v>490.98566371999976</v>
      </c>
      <c r="M31" s="281">
        <v>414.41800906000236</v>
      </c>
      <c r="N31" s="281">
        <v>436.01247171999717</v>
      </c>
      <c r="O31" s="281">
        <v>409.76636248000727</v>
      </c>
      <c r="P31" s="281">
        <v>400.77743961000346</v>
      </c>
      <c r="Q31" s="281">
        <v>341.59302050000002</v>
      </c>
      <c r="R31" s="281">
        <v>360.13041570000098</v>
      </c>
      <c r="S31" s="281">
        <v>326.27477556000588</v>
      </c>
      <c r="T31" s="281">
        <v>319.80400195999897</v>
      </c>
      <c r="U31" s="281">
        <v>268.69420230000003</v>
      </c>
      <c r="V31" s="281">
        <v>335.08508649999999</v>
      </c>
      <c r="W31" s="281">
        <v>357.67128221999826</v>
      </c>
      <c r="X31" s="281">
        <v>397.43641229999412</v>
      </c>
      <c r="Y31" s="281">
        <v>357.62238032999647</v>
      </c>
      <c r="Z31" s="281">
        <v>429.6250815200035</v>
      </c>
      <c r="AA31" s="281">
        <v>328.09377852999665</v>
      </c>
      <c r="AB31" s="281">
        <v>298.51702235000567</v>
      </c>
      <c r="AC31" s="281">
        <v>276.47182146999012</v>
      </c>
      <c r="AD31" s="281">
        <v>409.62929745000741</v>
      </c>
      <c r="AE31" s="281">
        <v>436.07351396002286</v>
      </c>
      <c r="AF31" s="281">
        <v>453.43932421000312</v>
      </c>
      <c r="AG31" s="281">
        <v>435.6965340999962</v>
      </c>
      <c r="AH31" s="281">
        <v>535.52962200998184</v>
      </c>
      <c r="AI31" s="281">
        <v>560.85830154997211</v>
      </c>
      <c r="AJ31" s="281">
        <v>553.59475051001448</v>
      </c>
      <c r="AK31" s="281">
        <v>507.62266408997425</v>
      </c>
      <c r="AL31" s="281">
        <v>580.88002454001673</v>
      </c>
      <c r="AM31" s="281">
        <v>572.87714880001306</v>
      </c>
      <c r="AN31" s="281">
        <v>549.51053862998765</v>
      </c>
      <c r="AO31" s="281">
        <v>471.50920160000953</v>
      </c>
      <c r="AP31" s="281">
        <v>530.67275191999465</v>
      </c>
      <c r="AQ31" s="281">
        <v>484.94716712000104</v>
      </c>
      <c r="AR31" s="281">
        <v>476.45087564999574</v>
      </c>
      <c r="AS31" s="847">
        <v>407.338734169997</v>
      </c>
      <c r="AT31" s="847">
        <v>498.18687917999807</v>
      </c>
    </row>
    <row r="32" spans="1:46" s="4" customFormat="1" ht="15" customHeight="1">
      <c r="A32" s="867" t="s">
        <v>56</v>
      </c>
      <c r="B32" s="281"/>
      <c r="C32" s="281"/>
      <c r="D32" s="281"/>
      <c r="E32" s="281"/>
      <c r="F32" s="281"/>
      <c r="G32" s="281"/>
      <c r="H32" s="281"/>
      <c r="I32" s="281"/>
      <c r="J32" s="281">
        <v>3927.2480043099999</v>
      </c>
      <c r="K32" s="281">
        <v>3975.9892471299981</v>
      </c>
      <c r="L32" s="281">
        <v>3845.4165731499966</v>
      </c>
      <c r="M32" s="281">
        <v>3700.1230224599985</v>
      </c>
      <c r="N32" s="281">
        <v>3618.108315390004</v>
      </c>
      <c r="O32" s="281">
        <v>3465.6859799000026</v>
      </c>
      <c r="P32" s="281">
        <v>3278.836436810001</v>
      </c>
      <c r="Q32" s="281">
        <v>3143.1268454000001</v>
      </c>
      <c r="R32" s="281">
        <v>3250.5443085699972</v>
      </c>
      <c r="S32" s="281">
        <v>2977.5829708100009</v>
      </c>
      <c r="T32" s="281">
        <v>2760.2847161999989</v>
      </c>
      <c r="U32" s="281">
        <v>2330.5755705000001</v>
      </c>
      <c r="V32" s="281">
        <v>2107.3481001999999</v>
      </c>
      <c r="W32" s="281">
        <v>1749.68532329</v>
      </c>
      <c r="X32" s="281">
        <v>1896.3768607199995</v>
      </c>
      <c r="Y32" s="281">
        <v>1607.37024952</v>
      </c>
      <c r="Z32" s="281">
        <v>1176.2838981199993</v>
      </c>
      <c r="AA32" s="281">
        <v>1073.2438158699999</v>
      </c>
      <c r="AB32" s="281">
        <v>905.03733402</v>
      </c>
      <c r="AC32" s="281">
        <v>707.53749721000031</v>
      </c>
      <c r="AD32" s="281">
        <v>507.29135864000011</v>
      </c>
      <c r="AE32" s="281">
        <v>377.89980015999998</v>
      </c>
      <c r="AF32" s="281">
        <v>366.23319910999999</v>
      </c>
      <c r="AG32" s="281">
        <v>360.20616230999997</v>
      </c>
      <c r="AH32" s="281">
        <v>350.85885283999994</v>
      </c>
      <c r="AI32" s="281">
        <v>385.38947929999989</v>
      </c>
      <c r="AJ32" s="281">
        <v>490.66811605999993</v>
      </c>
      <c r="AK32" s="281">
        <v>580.82323451000013</v>
      </c>
      <c r="AL32" s="281">
        <v>752.15408344999992</v>
      </c>
      <c r="AM32" s="281">
        <v>950.56223150999983</v>
      </c>
      <c r="AN32" s="281">
        <v>1158.6604443000006</v>
      </c>
      <c r="AO32" s="281">
        <v>883.31291068000019</v>
      </c>
      <c r="AP32" s="281">
        <v>805.13294397999982</v>
      </c>
      <c r="AQ32" s="281">
        <v>887.58193748999952</v>
      </c>
      <c r="AR32" s="281">
        <v>933.02069598999992</v>
      </c>
      <c r="AS32" s="847">
        <v>1108.9402512300001</v>
      </c>
      <c r="AT32" s="847">
        <v>1138.4445854100002</v>
      </c>
    </row>
    <row r="33" spans="1:46" s="4" customFormat="1" ht="15" customHeight="1">
      <c r="A33" s="867" t="s">
        <v>1468</v>
      </c>
      <c r="B33" s="281"/>
      <c r="C33" s="281"/>
      <c r="D33" s="281"/>
      <c r="E33" s="281"/>
      <c r="F33" s="281"/>
      <c r="G33" s="281"/>
      <c r="H33" s="281"/>
      <c r="I33" s="281"/>
      <c r="J33" s="281">
        <v>13775.898010469971</v>
      </c>
      <c r="K33" s="281">
        <v>15632.924868339946</v>
      </c>
      <c r="L33" s="281">
        <v>15581.298350799994</v>
      </c>
      <c r="M33" s="281">
        <v>16482.127608200062</v>
      </c>
      <c r="N33" s="281">
        <v>14902.010121680149</v>
      </c>
      <c r="O33" s="281">
        <v>14375.815360159806</v>
      </c>
      <c r="P33" s="281">
        <v>13447.894983120132</v>
      </c>
      <c r="Q33" s="281">
        <v>12259.756402850002</v>
      </c>
      <c r="R33" s="281">
        <v>10627.507506939852</v>
      </c>
      <c r="S33" s="281">
        <v>9917.29707478001</v>
      </c>
      <c r="T33" s="281">
        <v>9200.1747060701182</v>
      </c>
      <c r="U33" s="281">
        <v>8557.5704333699996</v>
      </c>
      <c r="V33" s="281">
        <v>7931.9717846100002</v>
      </c>
      <c r="W33" s="281">
        <v>7730.8749786600019</v>
      </c>
      <c r="X33" s="281">
        <v>7474.5181090000051</v>
      </c>
      <c r="Y33" s="281">
        <v>7443.6279429400065</v>
      </c>
      <c r="Z33" s="281">
        <v>7260.5372907400206</v>
      </c>
      <c r="AA33" s="281">
        <v>7441.0397652599904</v>
      </c>
      <c r="AB33" s="281">
        <v>7279.4191502699805</v>
      </c>
      <c r="AC33" s="281">
        <v>7371.3664838199893</v>
      </c>
      <c r="AD33" s="281">
        <v>7818.8087208299748</v>
      </c>
      <c r="AE33" s="281">
        <v>7509.6759502600216</v>
      </c>
      <c r="AF33" s="281">
        <v>7366.25742214</v>
      </c>
      <c r="AG33" s="281">
        <v>7094.2997129899595</v>
      </c>
      <c r="AH33" s="281">
        <v>7142.3783317099751</v>
      </c>
      <c r="AI33" s="281">
        <v>7323.5193480399867</v>
      </c>
      <c r="AJ33" s="281">
        <v>7721.4270160000015</v>
      </c>
      <c r="AK33" s="281">
        <v>8298.861057080001</v>
      </c>
      <c r="AL33" s="281">
        <v>8684.5132549000391</v>
      </c>
      <c r="AM33" s="281">
        <v>9645.6180272699439</v>
      </c>
      <c r="AN33" s="281">
        <v>10357.512888109959</v>
      </c>
      <c r="AO33" s="281">
        <v>11264.81754480002</v>
      </c>
      <c r="AP33" s="281">
        <v>12249.706452830076</v>
      </c>
      <c r="AQ33" s="281">
        <v>13464.212751509909</v>
      </c>
      <c r="AR33" s="281">
        <v>14042.559180889961</v>
      </c>
      <c r="AS33" s="847">
        <v>14542.529111310025</v>
      </c>
      <c r="AT33" s="847">
        <v>14329.420541179999</v>
      </c>
    </row>
    <row r="34" spans="1:46" s="4" customFormat="1" ht="15" customHeight="1" thickBot="1">
      <c r="A34" s="1032" t="s">
        <v>49</v>
      </c>
      <c r="B34" s="326"/>
      <c r="C34" s="326"/>
      <c r="D34" s="326"/>
      <c r="E34" s="326"/>
      <c r="F34" s="326"/>
      <c r="G34" s="326"/>
      <c r="H34" s="326"/>
      <c r="I34" s="326"/>
      <c r="J34" s="326">
        <v>2329.6042922900087</v>
      </c>
      <c r="K34" s="326">
        <v>2017.9226849799975</v>
      </c>
      <c r="L34" s="326">
        <v>1931.7973369600056</v>
      </c>
      <c r="M34" s="326">
        <v>1812.0072672799986</v>
      </c>
      <c r="N34" s="326">
        <v>1675.3635995499997</v>
      </c>
      <c r="O34" s="326">
        <v>1634.6834074999663</v>
      </c>
      <c r="P34" s="326">
        <v>1587.9364340399693</v>
      </c>
      <c r="Q34" s="326">
        <v>1437.1872010899997</v>
      </c>
      <c r="R34" s="326">
        <v>1335.2796429599691</v>
      </c>
      <c r="S34" s="326">
        <v>1281.573834750001</v>
      </c>
      <c r="T34" s="326">
        <v>863.02033717999336</v>
      </c>
      <c r="U34" s="326">
        <v>846.57753030000003</v>
      </c>
      <c r="V34" s="326">
        <v>833.4738437499999</v>
      </c>
      <c r="W34" s="326">
        <v>793.50532562000046</v>
      </c>
      <c r="X34" s="326">
        <v>750.8337310000004</v>
      </c>
      <c r="Y34" s="326">
        <v>650.7364653999997</v>
      </c>
      <c r="Z34" s="326">
        <v>624.36968380000064</v>
      </c>
      <c r="AA34" s="326">
        <v>610.39811915000053</v>
      </c>
      <c r="AB34" s="326">
        <v>382.31285873999991</v>
      </c>
      <c r="AC34" s="326">
        <v>345.38955142999987</v>
      </c>
      <c r="AD34" s="326">
        <v>334.91217337000029</v>
      </c>
      <c r="AE34" s="326">
        <v>447.62037379999981</v>
      </c>
      <c r="AF34" s="326">
        <v>408.81907738000075</v>
      </c>
      <c r="AG34" s="326">
        <v>251.01418053999942</v>
      </c>
      <c r="AH34" s="326">
        <v>442.07548521000041</v>
      </c>
      <c r="AI34" s="326">
        <v>480.2269050500006</v>
      </c>
      <c r="AJ34" s="326">
        <v>547.78608738999992</v>
      </c>
      <c r="AK34" s="326">
        <v>568.58129159000021</v>
      </c>
      <c r="AL34" s="326">
        <v>614.86621639999998</v>
      </c>
      <c r="AM34" s="326">
        <v>645.94483216000083</v>
      </c>
      <c r="AN34" s="326">
        <v>747.87908522999737</v>
      </c>
      <c r="AO34" s="326">
        <v>1113.3765095999977</v>
      </c>
      <c r="AP34" s="326">
        <v>1940.0540544100015</v>
      </c>
      <c r="AQ34" s="326">
        <v>2495.0678933899985</v>
      </c>
      <c r="AR34" s="326">
        <v>3052.5637025099927</v>
      </c>
      <c r="AS34" s="1027">
        <v>3883.7617017599928</v>
      </c>
      <c r="AT34" s="1027">
        <v>4686.7480554100148</v>
      </c>
    </row>
    <row r="35" spans="1:46" s="4" customFormat="1" ht="15" customHeight="1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46" s="4" customFormat="1" ht="15" customHeight="1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46" s="4" customFormat="1" ht="15" customHeight="1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46" s="4" customFormat="1" ht="15" customHeight="1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46" s="4" customFormat="1" ht="15" customHeight="1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</sheetData>
  <hyperlinks>
    <hyperlink ref="A4" location="'Índice'!D25" display="Índice!A1" xr:uid="{B3D72FED-E12B-4EF5-9797-454B11F3C9A6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FF08A-CF7A-4167-8E2D-8DF0EB653D92}">
  <sheetPr codeName="Plan40">
    <tabColor theme="0"/>
  </sheetPr>
  <dimension ref="A1:AE32"/>
  <sheetViews>
    <sheetView showGridLines="0" showRowColHeaders="0" zoomScaleNormal="100" workbookViewId="0">
      <pane xSplit="1" ySplit="5" topLeftCell="W6" activePane="bottomRight" state="frozen"/>
      <selection pane="topRight" activeCell="B1" sqref="B1"/>
      <selection pane="bottomLeft" activeCell="A6" sqref="A6"/>
      <selection pane="bottomRight" activeCell="A22" sqref="A22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31" s="5" customFormat="1" ht="16.399999999999999" customHeight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</row>
    <row r="2" spans="1:31" s="5" customFormat="1" ht="33" customHeight="1">
      <c r="A2" s="154" t="s">
        <v>1189</v>
      </c>
      <c r="B2" s="25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</row>
    <row r="3" spans="1:31" s="5" customFormat="1" ht="16.399999999999999" customHeight="1">
      <c r="A3" s="155" t="s">
        <v>1247</v>
      </c>
      <c r="B3" s="1294" t="s">
        <v>1076</v>
      </c>
      <c r="C3" s="1294"/>
      <c r="D3" s="1294"/>
      <c r="E3" s="1294" t="s">
        <v>1078</v>
      </c>
      <c r="F3" s="1294"/>
      <c r="G3" s="1294"/>
      <c r="H3" s="1294" t="s">
        <v>1080</v>
      </c>
      <c r="I3" s="1294"/>
      <c r="J3" s="1294"/>
      <c r="K3" s="1294" t="s">
        <v>1082</v>
      </c>
      <c r="L3" s="1294"/>
      <c r="M3" s="1294"/>
      <c r="N3" s="1294" t="s">
        <v>1145</v>
      </c>
      <c r="O3" s="1294"/>
      <c r="P3" s="1294"/>
      <c r="Q3" s="1294" t="s">
        <v>1146</v>
      </c>
      <c r="R3" s="1294"/>
      <c r="S3" s="1294"/>
      <c r="T3" s="1294" t="s">
        <v>1147</v>
      </c>
      <c r="U3" s="1294"/>
      <c r="V3" s="1294"/>
      <c r="W3" s="1294" t="s">
        <v>1148</v>
      </c>
      <c r="X3" s="1294"/>
      <c r="Y3" s="1294"/>
      <c r="Z3" s="1294" t="s">
        <v>1246</v>
      </c>
      <c r="AA3" s="1294"/>
      <c r="AB3" s="1294"/>
      <c r="AC3" s="336"/>
      <c r="AD3" s="66"/>
      <c r="AE3" s="66"/>
    </row>
    <row r="4" spans="1:31" s="5" customFormat="1" ht="16.399999999999999" customHeight="1">
      <c r="A4" s="843" t="s">
        <v>531</v>
      </c>
      <c r="B4" s="254" t="s">
        <v>1116</v>
      </c>
      <c r="C4" s="254" t="s">
        <v>1115</v>
      </c>
      <c r="D4" s="254" t="s">
        <v>1117</v>
      </c>
      <c r="E4" s="254" t="s">
        <v>1116</v>
      </c>
      <c r="F4" s="254" t="s">
        <v>1115</v>
      </c>
      <c r="G4" s="254" t="s">
        <v>1117</v>
      </c>
      <c r="H4" s="254" t="s">
        <v>1116</v>
      </c>
      <c r="I4" s="254" t="s">
        <v>1115</v>
      </c>
      <c r="J4" s="254" t="s">
        <v>1117</v>
      </c>
      <c r="K4" s="254" t="s">
        <v>1116</v>
      </c>
      <c r="L4" s="254" t="s">
        <v>1115</v>
      </c>
      <c r="M4" s="254" t="s">
        <v>1117</v>
      </c>
      <c r="N4" s="254" t="s">
        <v>1116</v>
      </c>
      <c r="O4" s="254" t="s">
        <v>1115</v>
      </c>
      <c r="P4" s="254" t="s">
        <v>1117</v>
      </c>
      <c r="Q4" s="254" t="s">
        <v>1116</v>
      </c>
      <c r="R4" s="254" t="s">
        <v>1115</v>
      </c>
      <c r="S4" s="254" t="s">
        <v>1117</v>
      </c>
      <c r="T4" s="254" t="s">
        <v>1116</v>
      </c>
      <c r="U4" s="254" t="s">
        <v>1115</v>
      </c>
      <c r="V4" s="254" t="s">
        <v>1117</v>
      </c>
      <c r="W4" s="254" t="s">
        <v>1116</v>
      </c>
      <c r="X4" s="254" t="s">
        <v>1115</v>
      </c>
      <c r="Y4" s="254" t="s">
        <v>1117</v>
      </c>
      <c r="Z4" s="254" t="s">
        <v>1116</v>
      </c>
      <c r="AA4" s="254" t="s">
        <v>1115</v>
      </c>
      <c r="AB4" s="254" t="s">
        <v>1117</v>
      </c>
    </row>
    <row r="5" spans="1:31" s="13" customFormat="1" ht="4.5" customHeight="1">
      <c r="A5" s="25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</row>
    <row r="6" spans="1:31" s="4" customFormat="1" ht="14">
      <c r="A6" s="1261" t="s">
        <v>112</v>
      </c>
      <c r="B6" s="856">
        <v>1866172436307.333</v>
      </c>
      <c r="C6" s="786">
        <v>64441402938.580009</v>
      </c>
      <c r="D6" s="791">
        <v>14544588.919497436</v>
      </c>
      <c r="E6" s="786">
        <v>1890511776451.7441</v>
      </c>
      <c r="F6" s="786">
        <v>66887006246.290024</v>
      </c>
      <c r="G6" s="791">
        <v>14921082.309200084</v>
      </c>
      <c r="H6" s="786">
        <v>1960368847248.4402</v>
      </c>
      <c r="I6" s="786">
        <v>69695215055.430008</v>
      </c>
      <c r="J6" s="791">
        <v>14997342.076228492</v>
      </c>
      <c r="K6" s="786">
        <v>1975021452127.7207</v>
      </c>
      <c r="L6" s="786">
        <v>68208582068.249954</v>
      </c>
      <c r="M6" s="791">
        <v>14546490.203391315</v>
      </c>
      <c r="N6" s="786">
        <v>2053404444429.1367</v>
      </c>
      <c r="O6" s="786">
        <v>64751957396.759972</v>
      </c>
      <c r="P6" s="791">
        <v>13222856.623454971</v>
      </c>
      <c r="Q6" s="786">
        <v>2093335885293.2061</v>
      </c>
      <c r="R6" s="786">
        <v>63621788227.249931</v>
      </c>
      <c r="S6" s="791">
        <v>12722553.392661307</v>
      </c>
      <c r="T6" s="786">
        <v>2164328868922.4644</v>
      </c>
      <c r="U6" s="786">
        <v>65891935503.20269</v>
      </c>
      <c r="V6" s="791">
        <v>12745298.771081526</v>
      </c>
      <c r="W6" s="786">
        <v>2197792438505.6196</v>
      </c>
      <c r="X6" s="786">
        <v>68570078843.278206</v>
      </c>
      <c r="Y6" s="791">
        <v>13076098.688467797</v>
      </c>
      <c r="Z6" s="786">
        <v>2172167761481.9905</v>
      </c>
      <c r="AA6" s="786">
        <v>70492784223.944519</v>
      </c>
      <c r="AB6" s="791">
        <v>13626784.248529967</v>
      </c>
    </row>
    <row r="7" spans="1:31" s="4" customFormat="1" ht="14">
      <c r="A7" s="1262" t="s">
        <v>1094</v>
      </c>
      <c r="B7" s="857">
        <v>438740883729.26666</v>
      </c>
      <c r="C7" s="784">
        <v>15262627010.150002</v>
      </c>
      <c r="D7" s="787">
        <v>14658015.851293115</v>
      </c>
      <c r="E7" s="784">
        <v>436529958190.74341</v>
      </c>
      <c r="F7" s="784">
        <v>16409649873.659966</v>
      </c>
      <c r="G7" s="787">
        <v>15905750.781376839</v>
      </c>
      <c r="H7" s="784">
        <v>444141884635.58008</v>
      </c>
      <c r="I7" s="784">
        <v>16821487880.74</v>
      </c>
      <c r="J7" s="787">
        <v>16032259.419052644</v>
      </c>
      <c r="K7" s="784">
        <v>460978042397.87018</v>
      </c>
      <c r="L7" s="784">
        <v>15739379473.889992</v>
      </c>
      <c r="M7" s="787">
        <v>14372901.227828305</v>
      </c>
      <c r="N7" s="784">
        <v>492204893155.24017</v>
      </c>
      <c r="O7" s="784">
        <v>14880935973.770012</v>
      </c>
      <c r="P7" s="787">
        <v>12652851.414910927</v>
      </c>
      <c r="Q7" s="784">
        <v>552069126990.75647</v>
      </c>
      <c r="R7" s="784">
        <v>15518627406.999966</v>
      </c>
      <c r="S7" s="787">
        <v>11727022.24126243</v>
      </c>
      <c r="T7" s="784">
        <v>543172381960.60645</v>
      </c>
      <c r="U7" s="784">
        <v>16303054015.992741</v>
      </c>
      <c r="V7" s="787">
        <v>12557224.227586318</v>
      </c>
      <c r="W7" s="784">
        <v>562507263815.00671</v>
      </c>
      <c r="X7" s="784">
        <v>16733523737.21818</v>
      </c>
      <c r="Y7" s="787">
        <v>12440819.300673332</v>
      </c>
      <c r="Z7" s="784">
        <v>514618136185.66339</v>
      </c>
      <c r="AA7" s="784">
        <v>15739136921.224539</v>
      </c>
      <c r="AB7" s="787">
        <v>12806406.716983831</v>
      </c>
    </row>
    <row r="8" spans="1:31" s="4" customFormat="1" ht="14">
      <c r="A8" s="1262" t="s">
        <v>1112</v>
      </c>
      <c r="B8" s="857">
        <v>452979493522.51318</v>
      </c>
      <c r="C8" s="784">
        <v>15027645493.979994</v>
      </c>
      <c r="D8" s="787">
        <v>13945123.676976955</v>
      </c>
      <c r="E8" s="784">
        <v>460652707217.38654</v>
      </c>
      <c r="F8" s="784">
        <v>14967135775.409994</v>
      </c>
      <c r="G8" s="787">
        <v>13643695.964056723</v>
      </c>
      <c r="H8" s="784">
        <v>501070672540.16992</v>
      </c>
      <c r="I8" s="784">
        <v>16421640775.190008</v>
      </c>
      <c r="J8" s="787">
        <v>13767882.669252727</v>
      </c>
      <c r="K8" s="784">
        <v>472613225075.50983</v>
      </c>
      <c r="L8" s="784">
        <v>15553773804.35998</v>
      </c>
      <c r="M8" s="787">
        <v>13828283.355428007</v>
      </c>
      <c r="N8" s="784">
        <v>486110729189.44659</v>
      </c>
      <c r="O8" s="784">
        <v>13850516802.23</v>
      </c>
      <c r="P8" s="787">
        <v>11893417.913960235</v>
      </c>
      <c r="Q8" s="784">
        <v>440376057894.62347</v>
      </c>
      <c r="R8" s="784">
        <v>11674539343.359978</v>
      </c>
      <c r="S8" s="787">
        <v>11033336.800402349</v>
      </c>
      <c r="T8" s="784">
        <v>491388671028.20331</v>
      </c>
      <c r="U8" s="784">
        <v>12310817859.429998</v>
      </c>
      <c r="V8" s="787">
        <v>10404171.313553201</v>
      </c>
      <c r="W8" s="784">
        <v>466907440729.77661</v>
      </c>
      <c r="X8" s="784">
        <v>12771717710.85</v>
      </c>
      <c r="Y8" s="787">
        <v>11398724.172285136</v>
      </c>
      <c r="Z8" s="784">
        <v>354296221904.84991</v>
      </c>
      <c r="AA8" s="784">
        <v>10654466702.619999</v>
      </c>
      <c r="AB8" s="787">
        <v>12582442.099187884</v>
      </c>
    </row>
    <row r="9" spans="1:31" s="4" customFormat="1" ht="14">
      <c r="A9" s="1262" t="s">
        <v>36</v>
      </c>
      <c r="B9" s="857">
        <v>902028496976.29993</v>
      </c>
      <c r="C9" s="784">
        <v>32304148162.110016</v>
      </c>
      <c r="D9" s="787">
        <v>15113182.391384307</v>
      </c>
      <c r="E9" s="784">
        <v>916890249734.98083</v>
      </c>
      <c r="F9" s="784">
        <v>33614132508.000061</v>
      </c>
      <c r="G9" s="787">
        <v>15490716.636397028</v>
      </c>
      <c r="H9" s="784">
        <v>935834812601.16357</v>
      </c>
      <c r="I9" s="784">
        <v>34430342107.449997</v>
      </c>
      <c r="J9" s="787">
        <v>15548670.34617744</v>
      </c>
      <c r="K9" s="784">
        <v>964383075340.54407</v>
      </c>
      <c r="L9" s="784">
        <v>35146189752.749985</v>
      </c>
      <c r="M9" s="787">
        <v>15394135.28526108</v>
      </c>
      <c r="N9" s="784">
        <v>991548480444.07971</v>
      </c>
      <c r="O9" s="784">
        <v>34298631378.869961</v>
      </c>
      <c r="P9" s="787">
        <v>14571011.430638926</v>
      </c>
      <c r="Q9" s="784">
        <v>1014472303358.2826</v>
      </c>
      <c r="R9" s="784">
        <v>34703923748.399994</v>
      </c>
      <c r="S9" s="787">
        <v>14401834.198927755</v>
      </c>
      <c r="T9" s="784">
        <v>1041999013714.0347</v>
      </c>
      <c r="U9" s="784">
        <v>35412427274.779953</v>
      </c>
      <c r="V9" s="787">
        <v>14302860.863418721</v>
      </c>
      <c r="W9" s="784">
        <v>1079672379307.0629</v>
      </c>
      <c r="X9" s="784">
        <v>37101819479.830032</v>
      </c>
      <c r="Y9" s="787">
        <v>14470484.825478014</v>
      </c>
      <c r="Z9" s="784">
        <v>1218494557249.5037</v>
      </c>
      <c r="AA9" s="784">
        <v>42037570905.889984</v>
      </c>
      <c r="AB9" s="787">
        <v>14530538.556544537</v>
      </c>
    </row>
    <row r="10" spans="1:31" s="4" customFormat="1" ht="14.5" thickBot="1">
      <c r="A10" s="922" t="s">
        <v>382</v>
      </c>
      <c r="B10" s="858">
        <v>72423562079.253342</v>
      </c>
      <c r="C10" s="789">
        <v>1846982272.3399999</v>
      </c>
      <c r="D10" s="790">
        <v>10597905.569711896</v>
      </c>
      <c r="E10" s="789">
        <v>76438861308.633347</v>
      </c>
      <c r="F10" s="789">
        <v>1896088089.22</v>
      </c>
      <c r="G10" s="790">
        <v>10297440.224011665</v>
      </c>
      <c r="H10" s="789">
        <v>79321477471.526657</v>
      </c>
      <c r="I10" s="789">
        <v>2021744292.0500002</v>
      </c>
      <c r="J10" s="790">
        <v>10591639.982765045</v>
      </c>
      <c r="K10" s="789">
        <v>77047109313.796661</v>
      </c>
      <c r="L10" s="789">
        <v>1769239037.2500002</v>
      </c>
      <c r="M10" s="790">
        <v>9506485.6000719015</v>
      </c>
      <c r="N10" s="789">
        <v>83540341640.369995</v>
      </c>
      <c r="O10" s="789">
        <v>1721873241.8899999</v>
      </c>
      <c r="P10" s="790">
        <v>8502926.7726382427</v>
      </c>
      <c r="Q10" s="789">
        <v>86418397049.543335</v>
      </c>
      <c r="R10" s="789">
        <v>1724697728.4900002</v>
      </c>
      <c r="S10" s="790">
        <v>8225189.2105711168</v>
      </c>
      <c r="T10" s="789">
        <v>87768802219.619995</v>
      </c>
      <c r="U10" s="789">
        <v>1865636353</v>
      </c>
      <c r="V10" s="790">
        <v>8777462.6269512475</v>
      </c>
      <c r="W10" s="789">
        <v>88705354653.773331</v>
      </c>
      <c r="X10" s="789">
        <v>1963017915.3800001</v>
      </c>
      <c r="Y10" s="790">
        <v>9150049.1913766302</v>
      </c>
      <c r="Z10" s="789">
        <v>84758846141.973328</v>
      </c>
      <c r="AA10" s="789">
        <v>2061609694.21</v>
      </c>
      <c r="AB10" s="790">
        <v>10090058.732385509</v>
      </c>
    </row>
    <row r="11" spans="1:31" s="4" customFormat="1" ht="14">
      <c r="A11" s="1261" t="s">
        <v>113</v>
      </c>
      <c r="B11" s="856">
        <v>1636078928992.2666</v>
      </c>
      <c r="C11" s="786">
        <v>-43596231319.240005</v>
      </c>
      <c r="D11" s="791">
        <v>10240198.386259414</v>
      </c>
      <c r="E11" s="786">
        <v>1648904667574.0864</v>
      </c>
      <c r="F11" s="786">
        <v>-43710907844.150002</v>
      </c>
      <c r="G11" s="791">
        <v>10189386.845505832</v>
      </c>
      <c r="H11" s="786">
        <v>1713451165309.5366</v>
      </c>
      <c r="I11" s="786">
        <v>-46698275236.860001</v>
      </c>
      <c r="J11" s="791">
        <v>10463947.622654667</v>
      </c>
      <c r="K11" s="786">
        <v>1716784947361.3198</v>
      </c>
      <c r="L11" s="786">
        <v>-43249543942.040009</v>
      </c>
      <c r="M11" s="791">
        <v>9702436.9322014414</v>
      </c>
      <c r="N11" s="786">
        <v>1772931821663.9099</v>
      </c>
      <c r="O11" s="786">
        <v>-39416232708.470001</v>
      </c>
      <c r="P11" s="791">
        <v>8600700.8329534456</v>
      </c>
      <c r="Q11" s="786">
        <v>1811913094373.0969</v>
      </c>
      <c r="R11" s="786">
        <v>-38701401087.69001</v>
      </c>
      <c r="S11" s="791">
        <v>8273907.7506886031</v>
      </c>
      <c r="T11" s="786">
        <v>1868562804593.0933</v>
      </c>
      <c r="U11" s="786">
        <v>-40372637895.589996</v>
      </c>
      <c r="V11" s="791">
        <v>8366415.3232888449</v>
      </c>
      <c r="W11" s="786">
        <v>1909598436016.5701</v>
      </c>
      <c r="X11" s="786">
        <v>-42412806200.459991</v>
      </c>
      <c r="Y11" s="791">
        <v>8592509.9173774663</v>
      </c>
      <c r="Z11" s="786">
        <v>1892076298855.8401</v>
      </c>
      <c r="AA11" s="786">
        <v>-46655670300.490005</v>
      </c>
      <c r="AB11" s="791">
        <v>9504517.148314707</v>
      </c>
    </row>
    <row r="12" spans="1:31" s="4" customFormat="1" ht="14">
      <c r="A12" s="1263" t="s">
        <v>1030</v>
      </c>
      <c r="B12" s="856">
        <v>642138918322.42322</v>
      </c>
      <c r="C12" s="786">
        <v>-15944292394.02</v>
      </c>
      <c r="D12" s="791">
        <v>9568158.2241139095</v>
      </c>
      <c r="E12" s="786">
        <v>658983730070.86987</v>
      </c>
      <c r="F12" s="786">
        <v>-16562405707.76</v>
      </c>
      <c r="G12" s="791">
        <v>9680604.032004036</v>
      </c>
      <c r="H12" s="786">
        <v>667575939474.49329</v>
      </c>
      <c r="I12" s="786">
        <v>-17534176066.110001</v>
      </c>
      <c r="J12" s="791">
        <v>10099452.49137515</v>
      </c>
      <c r="K12" s="786">
        <v>675522276834.96326</v>
      </c>
      <c r="L12" s="786">
        <v>-16293368640.039999</v>
      </c>
      <c r="M12" s="791">
        <v>9304388.6292129233</v>
      </c>
      <c r="N12" s="786">
        <v>694859866842.97681</v>
      </c>
      <c r="O12" s="786">
        <v>-14098427728.17</v>
      </c>
      <c r="P12" s="791">
        <v>7872162.807146199</v>
      </c>
      <c r="Q12" s="786">
        <v>708237160404.68005</v>
      </c>
      <c r="R12" s="786">
        <v>-13758870843.860006</v>
      </c>
      <c r="S12" s="791">
        <v>7547245.5824622922</v>
      </c>
      <c r="T12" s="786">
        <v>736386088870.55664</v>
      </c>
      <c r="U12" s="786">
        <v>-14042721000.859999</v>
      </c>
      <c r="V12" s="791">
        <v>7412478.958913127</v>
      </c>
      <c r="W12" s="786">
        <v>758255520291.10999</v>
      </c>
      <c r="X12" s="786">
        <v>-15101176220.460001</v>
      </c>
      <c r="Y12" s="791">
        <v>7731436.3325894028</v>
      </c>
      <c r="Z12" s="786">
        <v>758017560045.52991</v>
      </c>
      <c r="AA12" s="786">
        <v>-16529122876.33</v>
      </c>
      <c r="AB12" s="791">
        <v>8441121.169719534</v>
      </c>
    </row>
    <row r="13" spans="1:31" s="4" customFormat="1" ht="14">
      <c r="A13" s="1262" t="s">
        <v>109</v>
      </c>
      <c r="B13" s="857">
        <v>207712965338.95337</v>
      </c>
      <c r="C13" s="784">
        <v>-4009135758.2399998</v>
      </c>
      <c r="D13" s="787">
        <v>7499868.2069228105</v>
      </c>
      <c r="E13" s="784">
        <v>205819579678.42331</v>
      </c>
      <c r="F13" s="784">
        <v>-3879065859.1599998</v>
      </c>
      <c r="G13" s="787">
        <v>7328310.6622604067</v>
      </c>
      <c r="H13" s="784">
        <v>206312422186.17667</v>
      </c>
      <c r="I13" s="784">
        <v>-3939165018.8399997</v>
      </c>
      <c r="J13" s="787">
        <v>7421321.9546652501</v>
      </c>
      <c r="K13" s="784">
        <v>204737942972.95328</v>
      </c>
      <c r="L13" s="784">
        <v>-3477418873.3900008</v>
      </c>
      <c r="M13" s="787">
        <v>6622755.3099942878</v>
      </c>
      <c r="N13" s="784">
        <v>204871433513.6167</v>
      </c>
      <c r="O13" s="784">
        <v>-3240410314.9300003</v>
      </c>
      <c r="P13" s="787">
        <v>6178193.4818880837</v>
      </c>
      <c r="Q13" s="784">
        <v>209657850683.43002</v>
      </c>
      <c r="R13" s="784">
        <v>-3408097196.6599998</v>
      </c>
      <c r="S13" s="787">
        <v>6345373.6733500408</v>
      </c>
      <c r="T13" s="784">
        <v>215063481914.10999</v>
      </c>
      <c r="U13" s="784">
        <v>-3575708046.9700003</v>
      </c>
      <c r="V13" s="787">
        <v>6486487.0762067372</v>
      </c>
      <c r="W13" s="784">
        <v>216162316436.90665</v>
      </c>
      <c r="X13" s="784">
        <v>-3639241923.6899996</v>
      </c>
      <c r="Y13" s="787">
        <v>6566112.7645851746</v>
      </c>
      <c r="Z13" s="784">
        <v>214125905047.51001</v>
      </c>
      <c r="AA13" s="784">
        <v>-3911014633.46</v>
      </c>
      <c r="AB13" s="787">
        <v>7108268.8902161522</v>
      </c>
    </row>
    <row r="14" spans="1:31" s="4" customFormat="1" ht="14">
      <c r="A14" s="1262" t="s">
        <v>111</v>
      </c>
      <c r="B14" s="857">
        <v>205230869169.21988</v>
      </c>
      <c r="C14" s="784">
        <v>-5862389326.3700008</v>
      </c>
      <c r="D14" s="787">
        <v>10945626.627677552</v>
      </c>
      <c r="E14" s="784">
        <v>212843048200.35327</v>
      </c>
      <c r="F14" s="784">
        <v>-6478497171.2299995</v>
      </c>
      <c r="G14" s="787">
        <v>11630477.586194322</v>
      </c>
      <c r="H14" s="784">
        <v>221504772075.51328</v>
      </c>
      <c r="I14" s="784">
        <v>-7356159710.710001</v>
      </c>
      <c r="J14" s="787">
        <v>12636764.408232605</v>
      </c>
      <c r="K14" s="784">
        <v>217005841680.14999</v>
      </c>
      <c r="L14" s="784">
        <v>-7185469626.1399984</v>
      </c>
      <c r="M14" s="787">
        <v>12601312.396961529</v>
      </c>
      <c r="N14" s="784">
        <v>216767654410.81677</v>
      </c>
      <c r="O14" s="784">
        <v>-5068577337.1599998</v>
      </c>
      <c r="P14" s="787">
        <v>9030052.1578924209</v>
      </c>
      <c r="Q14" s="784">
        <v>228918906568.20004</v>
      </c>
      <c r="R14" s="784">
        <v>-4468277886.0900059</v>
      </c>
      <c r="S14" s="787">
        <v>7581981.3524409356</v>
      </c>
      <c r="T14" s="784">
        <v>255275651807.15665</v>
      </c>
      <c r="U14" s="784">
        <v>-4642565529.2299986</v>
      </c>
      <c r="V14" s="787">
        <v>7078538.2746963333</v>
      </c>
      <c r="W14" s="784">
        <v>277174022155.68005</v>
      </c>
      <c r="X14" s="784">
        <v>-5429224425.6200018</v>
      </c>
      <c r="Y14" s="787">
        <v>7607895.6830310849</v>
      </c>
      <c r="Z14" s="784">
        <v>283090676996.27655</v>
      </c>
      <c r="AA14" s="784">
        <v>-6040915072.0500002</v>
      </c>
      <c r="AB14" s="787">
        <v>8266311.3270772472</v>
      </c>
    </row>
    <row r="15" spans="1:31" s="4" customFormat="1" ht="14">
      <c r="A15" s="1262" t="s">
        <v>222</v>
      </c>
      <c r="B15" s="857">
        <v>218658052285.53</v>
      </c>
      <c r="C15" s="784">
        <v>-5774598060.4200001</v>
      </c>
      <c r="D15" s="787">
        <v>10152554.78591829</v>
      </c>
      <c r="E15" s="784">
        <v>229583439928.20999</v>
      </c>
      <c r="F15" s="784">
        <v>-5906140869.8900013</v>
      </c>
      <c r="G15" s="787">
        <v>9899872.7085806038</v>
      </c>
      <c r="H15" s="784">
        <v>228874427446.47668</v>
      </c>
      <c r="I15" s="784">
        <v>-5946224360.9899988</v>
      </c>
      <c r="J15" s="787">
        <v>9994100.1682677604</v>
      </c>
      <c r="K15" s="784">
        <v>242853366533.02664</v>
      </c>
      <c r="L15" s="784">
        <v>-5362887432.0400019</v>
      </c>
      <c r="M15" s="787">
        <v>8544821.5282659326</v>
      </c>
      <c r="N15" s="784">
        <v>262206431510.44669</v>
      </c>
      <c r="O15" s="784">
        <v>-5542103410.6399994</v>
      </c>
      <c r="P15" s="787">
        <v>8190273.5042779893</v>
      </c>
      <c r="Q15" s="784">
        <v>258272045613.9733</v>
      </c>
      <c r="R15" s="784">
        <v>-5637138107.5400009</v>
      </c>
      <c r="S15" s="787">
        <v>8448845.67471903</v>
      </c>
      <c r="T15" s="784">
        <v>254232919344.63998</v>
      </c>
      <c r="U15" s="784">
        <v>-5559188783</v>
      </c>
      <c r="V15" s="787">
        <v>8463879.8270298187</v>
      </c>
      <c r="W15" s="784">
        <v>252719278726.55334</v>
      </c>
      <c r="X15" s="784">
        <v>-5765603699.8899994</v>
      </c>
      <c r="Y15" s="787">
        <v>8818133.0187426805</v>
      </c>
      <c r="Z15" s="784">
        <v>247935234450.21335</v>
      </c>
      <c r="AA15" s="784">
        <v>-6250570172.25</v>
      </c>
      <c r="AB15" s="787">
        <v>9709225.6492264923</v>
      </c>
    </row>
    <row r="16" spans="1:31" s="4" customFormat="1" ht="14">
      <c r="A16" s="1262" t="s">
        <v>726</v>
      </c>
      <c r="B16" s="857">
        <v>10537031528.720001</v>
      </c>
      <c r="C16" s="784">
        <v>-298169248.99000001</v>
      </c>
      <c r="D16" s="787">
        <v>10847466.834847718</v>
      </c>
      <c r="E16" s="784">
        <v>10737662263.883333</v>
      </c>
      <c r="F16" s="784">
        <v>-298701807.48000002</v>
      </c>
      <c r="G16" s="787">
        <v>10671498.108344313</v>
      </c>
      <c r="H16" s="784">
        <v>10884317766.326666</v>
      </c>
      <c r="I16" s="784">
        <v>-292626975.56999999</v>
      </c>
      <c r="J16" s="787">
        <v>10328109.706324507</v>
      </c>
      <c r="K16" s="784">
        <v>10925125648.833334</v>
      </c>
      <c r="L16" s="784">
        <v>-267592708.46999997</v>
      </c>
      <c r="M16" s="787">
        <v>9443219.7499156334</v>
      </c>
      <c r="N16" s="784">
        <v>11014347408.096666</v>
      </c>
      <c r="O16" s="784">
        <v>-247336665.44</v>
      </c>
      <c r="P16" s="787">
        <v>8684289.4182445183</v>
      </c>
      <c r="Q16" s="784">
        <v>11388357539.076668</v>
      </c>
      <c r="R16" s="784">
        <v>-245357653.56999999</v>
      </c>
      <c r="S16" s="787">
        <v>8343318.2268466409</v>
      </c>
      <c r="T16" s="784">
        <v>11814035804.65</v>
      </c>
      <c r="U16" s="784">
        <v>-265258641.66000003</v>
      </c>
      <c r="V16" s="787">
        <v>8683159.7878566533</v>
      </c>
      <c r="W16" s="784">
        <v>12199902971.970001</v>
      </c>
      <c r="X16" s="784">
        <v>-267106171.25999993</v>
      </c>
      <c r="Y16" s="787">
        <v>8474212.4977580272</v>
      </c>
      <c r="Z16" s="784">
        <v>12865743551.529999</v>
      </c>
      <c r="AA16" s="784">
        <v>-326622998.56999999</v>
      </c>
      <c r="AB16" s="787">
        <v>9774613.9306563288</v>
      </c>
    </row>
    <row r="17" spans="1:28" s="4" customFormat="1" ht="14">
      <c r="A17" s="1263" t="s">
        <v>1029</v>
      </c>
      <c r="B17" s="856">
        <v>778217121523.93335</v>
      </c>
      <c r="C17" s="786">
        <v>-22142591776.960003</v>
      </c>
      <c r="D17" s="791">
        <v>10904595.029770104</v>
      </c>
      <c r="E17" s="786">
        <v>752188876297.70325</v>
      </c>
      <c r="F17" s="786">
        <v>-21110808852.43</v>
      </c>
      <c r="G17" s="791">
        <v>10762500.162203381</v>
      </c>
      <c r="H17" s="786">
        <v>789129847690.64001</v>
      </c>
      <c r="I17" s="786">
        <v>-22362508155.499996</v>
      </c>
      <c r="J17" s="791">
        <v>10862480.948216591</v>
      </c>
      <c r="K17" s="786">
        <v>776392301214.92004</v>
      </c>
      <c r="L17" s="786">
        <v>-20458962218.560009</v>
      </c>
      <c r="M17" s="791">
        <v>10131163.917425523</v>
      </c>
      <c r="N17" s="786">
        <v>805524758614.12988</v>
      </c>
      <c r="O17" s="786">
        <v>-19074867743.869999</v>
      </c>
      <c r="P17" s="791">
        <v>9140853.6283780765</v>
      </c>
      <c r="Q17" s="786">
        <v>831883624584.61682</v>
      </c>
      <c r="R17" s="786">
        <v>-18847271177.210003</v>
      </c>
      <c r="S17" s="791">
        <v>8759100.7017177474</v>
      </c>
      <c r="T17" s="786">
        <v>856785737277.81006</v>
      </c>
      <c r="U17" s="786">
        <v>-20030339478.09</v>
      </c>
      <c r="V17" s="791">
        <v>9028537.3630265668</v>
      </c>
      <c r="W17" s="786">
        <v>855004807336.5968</v>
      </c>
      <c r="X17" s="786">
        <v>-20390649753.339993</v>
      </c>
      <c r="Y17" s="791">
        <v>9203572.0425603371</v>
      </c>
      <c r="Z17" s="786">
        <v>802921610468.70679</v>
      </c>
      <c r="AA17" s="786">
        <v>-21463548765.610001</v>
      </c>
      <c r="AB17" s="791">
        <v>10271560.427761016</v>
      </c>
    </row>
    <row r="18" spans="1:28" s="28" customFormat="1" ht="14">
      <c r="A18" s="1262" t="s">
        <v>99</v>
      </c>
      <c r="B18" s="857">
        <v>635324054757.2301</v>
      </c>
      <c r="C18" s="784">
        <v>-20580872192.890003</v>
      </c>
      <c r="D18" s="787">
        <v>12341569.857293312</v>
      </c>
      <c r="E18" s="784">
        <v>606468218969.14661</v>
      </c>
      <c r="F18" s="784">
        <v>-19490368303.91</v>
      </c>
      <c r="G18" s="787">
        <v>12248476.430086752</v>
      </c>
      <c r="H18" s="784">
        <v>642440934310.2467</v>
      </c>
      <c r="I18" s="784">
        <v>-20777095570.109997</v>
      </c>
      <c r="J18" s="787">
        <v>12322208.230079645</v>
      </c>
      <c r="K18" s="784">
        <v>631033142579.78674</v>
      </c>
      <c r="L18" s="784">
        <v>-18667938279.750011</v>
      </c>
      <c r="M18" s="787">
        <v>11318436.083689744</v>
      </c>
      <c r="N18" s="784">
        <v>658913075683.57996</v>
      </c>
      <c r="O18" s="784">
        <v>-17337306205.990002</v>
      </c>
      <c r="P18" s="787">
        <v>10116637.601486811</v>
      </c>
      <c r="Q18" s="784">
        <v>677098735709.66345</v>
      </c>
      <c r="R18" s="784">
        <v>-17092982208.990002</v>
      </c>
      <c r="S18" s="787">
        <v>9721803.5448411908</v>
      </c>
      <c r="T18" s="784">
        <v>695294244202.55994</v>
      </c>
      <c r="U18" s="784">
        <v>-18226846075.639999</v>
      </c>
      <c r="V18" s="787">
        <v>10080667.887851447</v>
      </c>
      <c r="W18" s="784">
        <v>674303611432.78674</v>
      </c>
      <c r="X18" s="784">
        <v>-18580980488.199997</v>
      </c>
      <c r="Y18" s="787">
        <v>10575041.311261479</v>
      </c>
      <c r="Z18" s="784">
        <v>623137031727.12012</v>
      </c>
      <c r="AA18" s="784">
        <v>-19097022152.200001</v>
      </c>
      <c r="AB18" s="787">
        <v>11706531.438540468</v>
      </c>
    </row>
    <row r="19" spans="1:28" s="28" customFormat="1" ht="14">
      <c r="A19" s="1262" t="s">
        <v>1113</v>
      </c>
      <c r="B19" s="857">
        <v>118965186447.79997</v>
      </c>
      <c r="C19" s="784">
        <v>-1249778333.5100002</v>
      </c>
      <c r="D19" s="787">
        <v>4136409.2575710937</v>
      </c>
      <c r="E19" s="784">
        <v>120725539893.38997</v>
      </c>
      <c r="F19" s="784">
        <v>-1252932531.7299995</v>
      </c>
      <c r="G19" s="787">
        <v>4087161.8983578049</v>
      </c>
      <c r="H19" s="784">
        <v>121366838905.84999</v>
      </c>
      <c r="I19" s="784">
        <v>-1176315323.3699999</v>
      </c>
      <c r="J19" s="787">
        <v>3820891.7369586094</v>
      </c>
      <c r="K19" s="784">
        <v>120620439375.41333</v>
      </c>
      <c r="L19" s="784">
        <v>-1345697049.1900001</v>
      </c>
      <c r="M19" s="787">
        <v>4388457.7480223794</v>
      </c>
      <c r="N19" s="784">
        <v>123877060219.38335</v>
      </c>
      <c r="O19" s="784">
        <v>-1379187017.5299997</v>
      </c>
      <c r="P19" s="787">
        <v>4379583.1095775897</v>
      </c>
      <c r="Q19" s="784">
        <v>130934983531.20332</v>
      </c>
      <c r="R19" s="784">
        <v>-1397904295.6100001</v>
      </c>
      <c r="S19" s="787">
        <v>4202624.7018394303</v>
      </c>
      <c r="T19" s="784">
        <v>138726751397.51666</v>
      </c>
      <c r="U19" s="784">
        <v>-1422363809.9100001</v>
      </c>
      <c r="V19" s="787">
        <v>4038551.2289520474</v>
      </c>
      <c r="W19" s="784">
        <v>155977465515.28671</v>
      </c>
      <c r="X19" s="784">
        <v>-1481732352.7199991</v>
      </c>
      <c r="Y19" s="787">
        <v>3746058.6356335091</v>
      </c>
      <c r="Z19" s="784">
        <v>153809527183.43335</v>
      </c>
      <c r="AA19" s="784">
        <v>-1994326193.8099999</v>
      </c>
      <c r="AB19" s="787">
        <v>5086478.4881438082</v>
      </c>
    </row>
    <row r="20" spans="1:28" s="28" customFormat="1" ht="14">
      <c r="A20" s="1262" t="s">
        <v>110</v>
      </c>
      <c r="B20" s="857">
        <v>23927880318.903332</v>
      </c>
      <c r="C20" s="784">
        <v>-311941250.56000012</v>
      </c>
      <c r="D20" s="787">
        <v>5113600.5452342546</v>
      </c>
      <c r="E20" s="784">
        <v>24995117435.166668</v>
      </c>
      <c r="F20" s="784">
        <v>-367508016.78999966</v>
      </c>
      <c r="G20" s="787">
        <v>5752833.3435940435</v>
      </c>
      <c r="H20" s="784">
        <v>25322074474.543335</v>
      </c>
      <c r="I20" s="784">
        <v>-409097262.02000004</v>
      </c>
      <c r="J20" s="787">
        <v>6307377.313009955</v>
      </c>
      <c r="K20" s="784">
        <v>24738719259.720001</v>
      </c>
      <c r="L20" s="784">
        <v>-445326889.6200003</v>
      </c>
      <c r="M20" s="787">
        <v>7008380.7724315878</v>
      </c>
      <c r="N20" s="784">
        <v>22734622711.166668</v>
      </c>
      <c r="O20" s="784">
        <v>-358374520.34999996</v>
      </c>
      <c r="P20" s="787">
        <v>6157822.5086704968</v>
      </c>
      <c r="Q20" s="784">
        <v>23849905343.75</v>
      </c>
      <c r="R20" s="784">
        <v>-356384672.60999984</v>
      </c>
      <c r="S20" s="787">
        <v>5844482.1881091688</v>
      </c>
      <c r="T20" s="784">
        <v>22764741677.733337</v>
      </c>
      <c r="U20" s="784">
        <v>-381129592.54000002</v>
      </c>
      <c r="V20" s="787">
        <v>6530530.688152181</v>
      </c>
      <c r="W20" s="784">
        <v>24723730388.523335</v>
      </c>
      <c r="X20" s="784">
        <v>-327936912.41999978</v>
      </c>
      <c r="Y20" s="787">
        <v>5200991.1442622459</v>
      </c>
      <c r="Z20" s="784">
        <v>25975051558.153336</v>
      </c>
      <c r="AA20" s="784">
        <v>-372200419.60000002</v>
      </c>
      <c r="AB20" s="787">
        <v>5609638.0518620312</v>
      </c>
    </row>
    <row r="21" spans="1:28" s="28" customFormat="1" ht="14">
      <c r="A21" s="1263" t="s">
        <v>1114</v>
      </c>
      <c r="B21" s="856">
        <v>215722889145.91003</v>
      </c>
      <c r="C21" s="786">
        <v>-5509347148.2600002</v>
      </c>
      <c r="D21" s="791">
        <v>9830876.6583637409</v>
      </c>
      <c r="E21" s="786">
        <v>237732061205.51331</v>
      </c>
      <c r="F21" s="786">
        <v>-6037693283.9599991</v>
      </c>
      <c r="G21" s="791">
        <v>9778325.2211102843</v>
      </c>
      <c r="H21" s="786">
        <v>256745378144.40338</v>
      </c>
      <c r="I21" s="786">
        <v>-6801591015.250001</v>
      </c>
      <c r="J21" s="791">
        <v>10182937.634897616</v>
      </c>
      <c r="K21" s="786">
        <v>264870369311.43665</v>
      </c>
      <c r="L21" s="786">
        <v>-6497213083.4399996</v>
      </c>
      <c r="M21" s="791">
        <v>9456755.3330851421</v>
      </c>
      <c r="N21" s="786">
        <v>272547196206.80331</v>
      </c>
      <c r="O21" s="786">
        <v>-6242937236.4299994</v>
      </c>
      <c r="P21" s="791">
        <v>8852329.4573478401</v>
      </c>
      <c r="Q21" s="786">
        <v>271792309383.79996</v>
      </c>
      <c r="R21" s="786">
        <v>-6095259066.6200008</v>
      </c>
      <c r="S21" s="791">
        <v>8673192.3718093131</v>
      </c>
      <c r="T21" s="786">
        <v>275390978444.72668</v>
      </c>
      <c r="U21" s="786">
        <v>-6299577416.6399994</v>
      </c>
      <c r="V21" s="791">
        <v>8840813.0286536161</v>
      </c>
      <c r="W21" s="786">
        <v>296338108388.86328</v>
      </c>
      <c r="X21" s="786">
        <v>-6920980226.6599998</v>
      </c>
      <c r="Y21" s="791">
        <v>9019796.9420232624</v>
      </c>
      <c r="Z21" s="786">
        <v>331137128341.60333</v>
      </c>
      <c r="AA21" s="786">
        <v>-8662998658.5499992</v>
      </c>
      <c r="AB21" s="791">
        <v>10061010.366664635</v>
      </c>
    </row>
    <row r="22" spans="1:28" s="28" customFormat="1" ht="14">
      <c r="A22" s="1262" t="s">
        <v>308</v>
      </c>
      <c r="B22" s="857">
        <v>131358864106.02667</v>
      </c>
      <c r="C22" s="784">
        <v>-3820470244.9200001</v>
      </c>
      <c r="D22" s="787">
        <v>11135922.573418068</v>
      </c>
      <c r="E22" s="784">
        <v>153994211654.56665</v>
      </c>
      <c r="F22" s="784">
        <v>-4353477591.8099995</v>
      </c>
      <c r="G22" s="787">
        <v>10837603.592394294</v>
      </c>
      <c r="H22" s="784">
        <v>171407961245.81668</v>
      </c>
      <c r="I22" s="784">
        <v>-5017892500.1300001</v>
      </c>
      <c r="J22" s="787">
        <v>11205585.643465564</v>
      </c>
      <c r="K22" s="784">
        <v>180905200887.08667</v>
      </c>
      <c r="L22" s="784">
        <v>-4736718282.2300005</v>
      </c>
      <c r="M22" s="787">
        <v>10069161.266145531</v>
      </c>
      <c r="N22" s="784">
        <v>187793658319.91</v>
      </c>
      <c r="O22" s="784">
        <v>-4599651933.9700003</v>
      </c>
      <c r="P22" s="787">
        <v>9443140.4160964843</v>
      </c>
      <c r="Q22" s="784">
        <v>186482203638.67996</v>
      </c>
      <c r="R22" s="784">
        <v>-4379314723.9499998</v>
      </c>
      <c r="S22" s="787">
        <v>9067784.5801335871</v>
      </c>
      <c r="T22" s="784">
        <v>192024984196.30331</v>
      </c>
      <c r="U22" s="784">
        <v>-4636116475.5299997</v>
      </c>
      <c r="V22" s="787">
        <v>9313175.2735497113</v>
      </c>
      <c r="W22" s="784">
        <v>201716755248.14331</v>
      </c>
      <c r="X22" s="784">
        <v>-4982948553.4499998</v>
      </c>
      <c r="Y22" s="787">
        <v>9520938.5134418439</v>
      </c>
      <c r="Z22" s="784">
        <v>219304628462.5</v>
      </c>
      <c r="AA22" s="784">
        <v>-5993346361.4499998</v>
      </c>
      <c r="AB22" s="787">
        <v>10491534.135704005</v>
      </c>
    </row>
    <row r="23" spans="1:28" s="4" customFormat="1" ht="14">
      <c r="A23" s="1262" t="s">
        <v>309</v>
      </c>
      <c r="B23" s="857">
        <v>12064938239.303335</v>
      </c>
      <c r="C23" s="784">
        <v>-323604935.11000001</v>
      </c>
      <c r="D23" s="787">
        <v>10304789.325678766</v>
      </c>
      <c r="E23" s="784">
        <v>13198269668.686666</v>
      </c>
      <c r="F23" s="784">
        <v>-336726327.14999998</v>
      </c>
      <c r="G23" s="787">
        <v>9821220.8236178365</v>
      </c>
      <c r="H23" s="784">
        <v>14395808686.276667</v>
      </c>
      <c r="I23" s="784">
        <v>-386547463.35000002</v>
      </c>
      <c r="J23" s="787">
        <v>10315649.382196024</v>
      </c>
      <c r="K23" s="784">
        <v>14682674925.473333</v>
      </c>
      <c r="L23" s="784">
        <v>-346897373.98000002</v>
      </c>
      <c r="M23" s="787">
        <v>9120845.2270468045</v>
      </c>
      <c r="N23" s="784">
        <v>14576278941.843332</v>
      </c>
      <c r="O23" s="784">
        <v>-320553459.01999998</v>
      </c>
      <c r="P23" s="787">
        <v>8510635.2262416035</v>
      </c>
      <c r="Q23" s="784">
        <v>14359889159.639999</v>
      </c>
      <c r="R23" s="784">
        <v>-303785127.40999997</v>
      </c>
      <c r="S23" s="787">
        <v>8197290.2758894684</v>
      </c>
      <c r="T23" s="784">
        <v>14157295708.493334</v>
      </c>
      <c r="U23" s="784">
        <v>-311618850.23000002</v>
      </c>
      <c r="V23" s="787">
        <v>8518020.7427496221</v>
      </c>
      <c r="W23" s="784">
        <v>14373722458.086668</v>
      </c>
      <c r="X23" s="784">
        <v>-323517648.93999994</v>
      </c>
      <c r="Y23" s="787">
        <v>8703610.9602093399</v>
      </c>
      <c r="Z23" s="784">
        <v>15238530414.683334</v>
      </c>
      <c r="AA23" s="784">
        <v>-390254333.31999999</v>
      </c>
      <c r="AB23" s="787">
        <v>9857044.885436805</v>
      </c>
    </row>
    <row r="24" spans="1:28" s="4" customFormat="1" ht="14">
      <c r="A24" s="1262" t="s">
        <v>550</v>
      </c>
      <c r="B24" s="857">
        <v>6123571938.2599993</v>
      </c>
      <c r="C24" s="784">
        <v>-185706535.24000001</v>
      </c>
      <c r="D24" s="787">
        <v>11589855.763657721</v>
      </c>
      <c r="E24" s="784">
        <v>8918810579.7766666</v>
      </c>
      <c r="F24" s="784">
        <v>-281909683.34999996</v>
      </c>
      <c r="G24" s="787">
        <v>12056451.774729449</v>
      </c>
      <c r="H24" s="784">
        <v>9227634919.9099998</v>
      </c>
      <c r="I24" s="784">
        <v>-308614685.92000002</v>
      </c>
      <c r="J24" s="787">
        <v>12721558.765327811</v>
      </c>
      <c r="K24" s="784">
        <v>9518466339.75</v>
      </c>
      <c r="L24" s="784">
        <v>-282564616.86999995</v>
      </c>
      <c r="M24" s="787">
        <v>11356009.527102752</v>
      </c>
      <c r="N24" s="784">
        <v>8485560048.4766665</v>
      </c>
      <c r="O24" s="784">
        <v>-231430880.40000001</v>
      </c>
      <c r="P24" s="787">
        <v>10471151.473775065</v>
      </c>
      <c r="Q24" s="784">
        <v>8066456222.75</v>
      </c>
      <c r="R24" s="784">
        <v>-214092826.22</v>
      </c>
      <c r="S24" s="787">
        <v>10201220.29892111</v>
      </c>
      <c r="T24" s="784">
        <v>8288355174.2300005</v>
      </c>
      <c r="U24" s="784">
        <v>-226414562.79000002</v>
      </c>
      <c r="V24" s="787">
        <v>10487236.48578418</v>
      </c>
      <c r="W24" s="784">
        <v>12410440139.706667</v>
      </c>
      <c r="X24" s="784">
        <v>-325613327.29000008</v>
      </c>
      <c r="Y24" s="787">
        <v>10088967.058150256</v>
      </c>
      <c r="Z24" s="784">
        <v>27098132884.343334</v>
      </c>
      <c r="AA24" s="784">
        <v>-788642589.53999996</v>
      </c>
      <c r="AB24" s="787">
        <v>11142873.447919421</v>
      </c>
    </row>
    <row r="25" spans="1:28" s="4" customFormat="1" ht="14">
      <c r="A25" s="1262" t="s">
        <v>1070</v>
      </c>
      <c r="B25" s="857">
        <v>30500874.056666669</v>
      </c>
      <c r="C25" s="784">
        <v>-956356.96</v>
      </c>
      <c r="D25" s="787">
        <v>11964376.702549051</v>
      </c>
      <c r="E25" s="784">
        <v>19011330.956666667</v>
      </c>
      <c r="F25" s="784">
        <v>-672311.34000000008</v>
      </c>
      <c r="G25" s="787">
        <v>13412665.384678934</v>
      </c>
      <c r="H25" s="784">
        <v>25618276.833333332</v>
      </c>
      <c r="I25" s="784">
        <v>-641276.93000000005</v>
      </c>
      <c r="J25" s="787">
        <v>9643077.3992798869</v>
      </c>
      <c r="K25" s="784">
        <v>65841681.913333327</v>
      </c>
      <c r="L25" s="784">
        <v>-1457280.44</v>
      </c>
      <c r="M25" s="787">
        <v>8563627.9950754847</v>
      </c>
      <c r="N25" s="784">
        <v>310504512.56333333</v>
      </c>
      <c r="O25" s="784">
        <v>-6577991.2999999998</v>
      </c>
      <c r="P25" s="787">
        <v>8208443.9531787354</v>
      </c>
      <c r="Q25" s="784">
        <v>257831575.1866667</v>
      </c>
      <c r="R25" s="784">
        <v>-6860904.8099999996</v>
      </c>
      <c r="S25" s="787">
        <v>10226640.96809127</v>
      </c>
      <c r="T25" s="784">
        <v>215995095.92999998</v>
      </c>
      <c r="U25" s="784">
        <v>-5530970.7300000004</v>
      </c>
      <c r="V25" s="787">
        <v>9856015.4435652792</v>
      </c>
      <c r="W25" s="784">
        <v>248282272.04999998</v>
      </c>
      <c r="X25" s="784">
        <v>-6432492.8099999987</v>
      </c>
      <c r="Y25" s="787">
        <v>9967369.9062796216</v>
      </c>
      <c r="Z25" s="784">
        <v>176071957.33666667</v>
      </c>
      <c r="AA25" s="784">
        <v>-5267471.12</v>
      </c>
      <c r="AB25" s="787">
        <v>11440261.6675504</v>
      </c>
    </row>
    <row r="26" spans="1:28" s="4" customFormat="1" ht="14">
      <c r="A26" s="1262" t="s">
        <v>1074</v>
      </c>
      <c r="B26" s="857">
        <v>36084053895.136665</v>
      </c>
      <c r="C26" s="784">
        <v>-516427901.84000003</v>
      </c>
      <c r="D26" s="787">
        <v>5602993.2926441757</v>
      </c>
      <c r="E26" s="784">
        <v>39141757026.989998</v>
      </c>
      <c r="F26" s="784">
        <v>-562964598.50000024</v>
      </c>
      <c r="G26" s="787">
        <v>5630152.9794385741</v>
      </c>
      <c r="H26" s="784">
        <v>38771764100.790001</v>
      </c>
      <c r="I26" s="784">
        <v>-588799194.49000013</v>
      </c>
      <c r="J26" s="787">
        <v>5937536.983517033</v>
      </c>
      <c r="K26" s="784">
        <v>38640022361.293335</v>
      </c>
      <c r="L26" s="784">
        <v>-594455377.01999986</v>
      </c>
      <c r="M26" s="787">
        <v>6013220.9654415799</v>
      </c>
      <c r="N26" s="784">
        <v>38098413227.303337</v>
      </c>
      <c r="O26" s="784">
        <v>-578929149.83999991</v>
      </c>
      <c r="P26" s="787">
        <v>5941103.4593230048</v>
      </c>
      <c r="Q26" s="784">
        <v>39762994542.530006</v>
      </c>
      <c r="R26" s="784">
        <v>-607277476.12999988</v>
      </c>
      <c r="S26" s="787">
        <v>5970442.4721359732</v>
      </c>
      <c r="T26" s="784">
        <v>40436288041.723335</v>
      </c>
      <c r="U26" s="784">
        <v>-630267470.5999999</v>
      </c>
      <c r="V26" s="787">
        <v>6090413.9131259248</v>
      </c>
      <c r="W26" s="784">
        <v>43275841081.946663</v>
      </c>
      <c r="X26" s="784">
        <v>-642625121.05000043</v>
      </c>
      <c r="Y26" s="787">
        <v>5808804.9045632482</v>
      </c>
      <c r="Z26" s="784">
        <v>36742459199.536667</v>
      </c>
      <c r="AA26" s="784">
        <v>-572583073.87</v>
      </c>
      <c r="AB26" s="787">
        <v>6089272.865152562</v>
      </c>
    </row>
    <row r="27" spans="1:28" s="4" customFormat="1" ht="14.5" thickBot="1">
      <c r="A27" s="859" t="s">
        <v>386</v>
      </c>
      <c r="B27" s="860">
        <v>30060960093.126663</v>
      </c>
      <c r="C27" s="785">
        <v>-662181174.19000006</v>
      </c>
      <c r="D27" s="788">
        <v>8524291.6723943241</v>
      </c>
      <c r="E27" s="785">
        <v>22460000944.536667</v>
      </c>
      <c r="F27" s="785">
        <v>-501942771.80999994</v>
      </c>
      <c r="G27" s="788">
        <v>8644090.7398065105</v>
      </c>
      <c r="H27" s="785">
        <v>22916590914.776669</v>
      </c>
      <c r="I27" s="785">
        <v>-499095894.43000001</v>
      </c>
      <c r="J27" s="788">
        <v>8431040.5616309084</v>
      </c>
      <c r="K27" s="785">
        <v>21058163115.919998</v>
      </c>
      <c r="L27" s="785">
        <v>-535120152.90000004</v>
      </c>
      <c r="M27" s="788">
        <v>9783686.7037735656</v>
      </c>
      <c r="N27" s="785">
        <v>23282781156.706665</v>
      </c>
      <c r="O27" s="785">
        <v>-505793821.89999998</v>
      </c>
      <c r="P27" s="788">
        <v>8410498.1577803548</v>
      </c>
      <c r="Q27" s="785">
        <v>22862934245.013332</v>
      </c>
      <c r="R27" s="785">
        <v>-583928008.10000002</v>
      </c>
      <c r="S27" s="788">
        <v>9831386.6203590184</v>
      </c>
      <c r="T27" s="785">
        <v>20268060228.046665</v>
      </c>
      <c r="U27" s="785">
        <v>-489629086.75999999</v>
      </c>
      <c r="V27" s="788">
        <v>9318516.9931404125</v>
      </c>
      <c r="W27" s="785">
        <v>24313067188.930004</v>
      </c>
      <c r="X27" s="785">
        <v>-639843083.12000012</v>
      </c>
      <c r="Y27" s="788">
        <v>10118432.715713521</v>
      </c>
      <c r="Z27" s="785">
        <v>32577305423.203327</v>
      </c>
      <c r="AA27" s="785">
        <v>-912904829.25</v>
      </c>
      <c r="AB27" s="788">
        <v>10746666.189765384</v>
      </c>
    </row>
    <row r="28" spans="1:28" s="4" customFormat="1" ht="14.5" thickTop="1">
      <c r="A28" s="4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4" customFormat="1" ht="14">
      <c r="A29" s="4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s="4" customFormat="1" ht="14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s="4" customFormat="1" ht="14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s="4" customFormat="1" ht="14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</sheetData>
  <mergeCells count="9">
    <mergeCell ref="Q3:S3"/>
    <mergeCell ref="T3:V3"/>
    <mergeCell ref="W3:Y3"/>
    <mergeCell ref="Z3:AB3"/>
    <mergeCell ref="B3:D3"/>
    <mergeCell ref="E3:G3"/>
    <mergeCell ref="H3:J3"/>
    <mergeCell ref="K3:M3"/>
    <mergeCell ref="N3:P3"/>
  </mergeCells>
  <hyperlinks>
    <hyperlink ref="A4" location="Índice!A1" display="Índice!A1" xr:uid="{D5D29C4A-1CF3-4AE4-9B49-AF7C3A89048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B84D-CFA1-481B-BB2B-750ADA8D077E}">
  <sheetPr codeName="Plan75">
    <tabColor theme="0"/>
  </sheetPr>
  <dimension ref="A1:M71"/>
  <sheetViews>
    <sheetView showGridLines="0" showRowColHeaders="0" zoomScaleNormal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19" sqref="A19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13" s="24" customFormat="1" ht="16.399999999999999" customHeight="1">
      <c r="A1" s="170"/>
      <c r="B1" s="169"/>
      <c r="C1" s="169"/>
      <c r="D1" s="169"/>
      <c r="E1" s="169"/>
      <c r="F1" s="169"/>
      <c r="G1" s="169"/>
      <c r="H1" s="169"/>
      <c r="I1" s="169"/>
      <c r="J1" s="169"/>
    </row>
    <row r="2" spans="1:13" s="25" customFormat="1" ht="33" customHeight="1">
      <c r="A2" s="154" t="s">
        <v>1194</v>
      </c>
      <c r="B2" s="169"/>
      <c r="C2" s="169"/>
      <c r="D2" s="169"/>
      <c r="E2" s="169"/>
      <c r="F2" s="169"/>
      <c r="G2" s="169"/>
      <c r="H2" s="169"/>
      <c r="I2" s="169"/>
      <c r="J2" s="169"/>
      <c r="M2" s="818"/>
    </row>
    <row r="3" spans="1:13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M3" s="818"/>
    </row>
    <row r="4" spans="1:13" s="26" customFormat="1" ht="16.399999999999999" customHeight="1">
      <c r="A4" s="843" t="s">
        <v>531</v>
      </c>
      <c r="B4" s="158" t="s">
        <v>1076</v>
      </c>
      <c r="C4" s="158" t="s">
        <v>1078</v>
      </c>
      <c r="D4" s="158" t="s">
        <v>1080</v>
      </c>
      <c r="E4" s="158" t="s">
        <v>1082</v>
      </c>
      <c r="F4" s="159" t="s">
        <v>1145</v>
      </c>
      <c r="G4" s="159" t="s">
        <v>1146</v>
      </c>
      <c r="H4" s="159" t="s">
        <v>1147</v>
      </c>
      <c r="I4" s="159" t="s">
        <v>1148</v>
      </c>
      <c r="J4" s="159" t="s">
        <v>1246</v>
      </c>
      <c r="M4" s="24"/>
    </row>
    <row r="5" spans="1:13" s="2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</row>
    <row r="6" spans="1:13" s="12" customFormat="1" ht="14">
      <c r="A6" s="502"/>
      <c r="B6" s="33"/>
      <c r="C6" s="34"/>
      <c r="D6" s="34"/>
      <c r="E6" s="34"/>
      <c r="F6" s="34"/>
      <c r="G6" s="34"/>
      <c r="H6" s="34"/>
      <c r="I6" s="34"/>
      <c r="J6" s="34"/>
      <c r="M6" s="73"/>
    </row>
    <row r="7" spans="1:13" s="28" customFormat="1" ht="14">
      <c r="A7" s="880" t="s">
        <v>123</v>
      </c>
      <c r="B7" s="601">
        <v>21137790609.965801</v>
      </c>
      <c r="C7" s="601">
        <v>22910457754.708183</v>
      </c>
      <c r="D7" s="601">
        <v>23679772921.04092</v>
      </c>
      <c r="E7" s="601">
        <v>25768770602.174305</v>
      </c>
      <c r="F7" s="601">
        <v>25733694343.99667</v>
      </c>
      <c r="G7" s="601">
        <v>25548935271.354393</v>
      </c>
      <c r="H7" s="601">
        <v>25870190444.316952</v>
      </c>
      <c r="I7" s="601">
        <v>26790721522.289295</v>
      </c>
      <c r="J7" s="601">
        <v>23881289872.829536</v>
      </c>
      <c r="M7" s="191"/>
    </row>
    <row r="8" spans="1:13" s="28" customFormat="1" ht="14">
      <c r="A8" s="881" t="s">
        <v>554</v>
      </c>
      <c r="B8" s="202">
        <v>32304148162.110016</v>
      </c>
      <c r="C8" s="202">
        <v>33614132507.999977</v>
      </c>
      <c r="D8" s="202">
        <v>34430342107.449997</v>
      </c>
      <c r="E8" s="202">
        <v>35146189752.750008</v>
      </c>
      <c r="F8" s="202">
        <v>34298631378.870003</v>
      </c>
      <c r="G8" s="202">
        <v>34703923748.399971</v>
      </c>
      <c r="H8" s="202">
        <v>35412427274.780006</v>
      </c>
      <c r="I8" s="202">
        <v>37101819479.829971</v>
      </c>
      <c r="J8" s="202">
        <v>42037570905.889984</v>
      </c>
      <c r="M8" s="796"/>
    </row>
    <row r="9" spans="1:13" s="28" customFormat="1" ht="14">
      <c r="A9" s="881" t="s">
        <v>1135</v>
      </c>
      <c r="B9" s="202">
        <v>-18424346264.450005</v>
      </c>
      <c r="C9" s="202">
        <v>-19547209840.110001</v>
      </c>
      <c r="D9" s="202">
        <v>-21116869823.239998</v>
      </c>
      <c r="E9" s="202">
        <v>-19810768241</v>
      </c>
      <c r="F9" s="202">
        <v>-17508963267.529999</v>
      </c>
      <c r="G9" s="202">
        <v>-16932875517.750008</v>
      </c>
      <c r="H9" s="202">
        <v>-17348510698.509998</v>
      </c>
      <c r="I9" s="202">
        <v>-18675129557.049999</v>
      </c>
      <c r="J9" s="202">
        <v>-21088923622.699997</v>
      </c>
      <c r="M9" s="796"/>
    </row>
    <row r="10" spans="1:13" s="28" customFormat="1" ht="14">
      <c r="A10" s="881" t="s">
        <v>575</v>
      </c>
      <c r="B10" s="202">
        <v>-2857751896.73</v>
      </c>
      <c r="C10" s="202">
        <v>-2864962727.0699997</v>
      </c>
      <c r="D10" s="202">
        <v>-2699126941.3400002</v>
      </c>
      <c r="E10" s="202">
        <v>-2941177355.1700006</v>
      </c>
      <c r="F10" s="202">
        <v>-2993984365.7299995</v>
      </c>
      <c r="G10" s="202">
        <v>-3122916842.6699996</v>
      </c>
      <c r="H10" s="202">
        <v>-3053437971.46</v>
      </c>
      <c r="I10" s="202">
        <v>-3451762392.4599991</v>
      </c>
      <c r="J10" s="202">
        <v>-4268456686.4699998</v>
      </c>
      <c r="M10" s="796"/>
    </row>
    <row r="11" spans="1:13" s="28" customFormat="1" ht="14.5" thickBot="1">
      <c r="A11" s="882" t="s">
        <v>581</v>
      </c>
      <c r="B11" s="605">
        <v>10115740609.035791</v>
      </c>
      <c r="C11" s="605">
        <v>11708497813.888205</v>
      </c>
      <c r="D11" s="605">
        <v>13065427578.170921</v>
      </c>
      <c r="E11" s="605">
        <v>13374526445.594299</v>
      </c>
      <c r="F11" s="605">
        <v>11938010598.386665</v>
      </c>
      <c r="G11" s="605">
        <v>10900803883.374426</v>
      </c>
      <c r="H11" s="605">
        <v>10859711839.506941</v>
      </c>
      <c r="I11" s="605">
        <v>11815793991.969322</v>
      </c>
      <c r="J11" s="605">
        <v>7201099276.1095524</v>
      </c>
      <c r="M11" s="819"/>
    </row>
    <row r="12" spans="1:13" s="28" customFormat="1" ht="14.5" thickTop="1">
      <c r="A12" s="883"/>
      <c r="C12" s="30"/>
      <c r="D12" s="30"/>
      <c r="E12" s="30"/>
      <c r="F12" s="30"/>
      <c r="G12" s="30"/>
      <c r="H12" s="30"/>
      <c r="I12" s="30"/>
      <c r="J12" s="30"/>
      <c r="M12" s="29"/>
    </row>
    <row r="13" spans="1:13" s="28" customFormat="1" ht="14">
      <c r="A13" s="884"/>
      <c r="C13" s="30"/>
      <c r="D13" s="30"/>
      <c r="E13" s="30"/>
      <c r="F13" s="30"/>
      <c r="G13" s="30"/>
      <c r="H13" s="30"/>
      <c r="I13" s="30"/>
      <c r="J13" s="30"/>
      <c r="M13" s="27"/>
    </row>
    <row r="14" spans="1:13" s="28" customFormat="1" ht="14.5" thickBot="1">
      <c r="A14" s="885"/>
      <c r="B14" s="804"/>
      <c r="C14" s="805"/>
      <c r="D14" s="805"/>
      <c r="E14" s="805"/>
      <c r="F14" s="805"/>
      <c r="G14" s="805"/>
      <c r="H14" s="805"/>
      <c r="I14" s="805"/>
      <c r="J14" s="805"/>
      <c r="M14" s="27"/>
    </row>
    <row r="15" spans="1:13" s="28" customFormat="1" ht="14">
      <c r="A15" s="886" t="s">
        <v>123</v>
      </c>
      <c r="B15" s="201">
        <v>21137790609.965801</v>
      </c>
      <c r="C15" s="201">
        <v>22910457754.708183</v>
      </c>
      <c r="D15" s="201">
        <v>23679772921.04092</v>
      </c>
      <c r="E15" s="201">
        <v>25768770602.174305</v>
      </c>
      <c r="F15" s="201">
        <v>25733694343.99667</v>
      </c>
      <c r="G15" s="201">
        <v>25548935271.354393</v>
      </c>
      <c r="H15" s="201">
        <v>25870190444.316952</v>
      </c>
      <c r="I15" s="201">
        <v>26790721522.289295</v>
      </c>
      <c r="J15" s="201">
        <v>23881289872.829536</v>
      </c>
      <c r="M15" s="802"/>
    </row>
    <row r="16" spans="1:13" s="28" customFormat="1" ht="14">
      <c r="A16" s="886" t="s">
        <v>554</v>
      </c>
      <c r="B16" s="201">
        <v>32304148162.110012</v>
      </c>
      <c r="C16" s="201">
        <v>33614132507.999981</v>
      </c>
      <c r="D16" s="201">
        <v>34430342107.449989</v>
      </c>
      <c r="E16" s="201">
        <v>35146189752.750008</v>
      </c>
      <c r="F16" s="201">
        <v>34298631378.87001</v>
      </c>
      <c r="G16" s="201">
        <v>34703923748.399971</v>
      </c>
      <c r="H16" s="201">
        <v>35412427274.780006</v>
      </c>
      <c r="I16" s="201">
        <v>37101819479.829971</v>
      </c>
      <c r="J16" s="201">
        <v>42037570905.889999</v>
      </c>
      <c r="M16" s="802"/>
    </row>
    <row r="17" spans="1:13" s="28" customFormat="1" ht="14">
      <c r="A17" s="887" t="s">
        <v>560</v>
      </c>
      <c r="B17" s="202">
        <v>13051377089.329998</v>
      </c>
      <c r="C17" s="202">
        <v>13466892709.999996</v>
      </c>
      <c r="D17" s="202">
        <v>13996704880.08</v>
      </c>
      <c r="E17" s="202">
        <v>13993177088.109999</v>
      </c>
      <c r="F17" s="202">
        <v>14062683767.100002</v>
      </c>
      <c r="G17" s="202">
        <v>14153138972.889999</v>
      </c>
      <c r="H17" s="202">
        <v>14576375862.519997</v>
      </c>
      <c r="I17" s="202">
        <v>14718448235.329996</v>
      </c>
      <c r="J17" s="202">
        <v>15020904764.27</v>
      </c>
      <c r="M17" s="801"/>
    </row>
    <row r="18" spans="1:13" s="28" customFormat="1" ht="14">
      <c r="A18" s="887" t="s">
        <v>561</v>
      </c>
      <c r="B18" s="202">
        <v>9508019949.610014</v>
      </c>
      <c r="C18" s="202">
        <v>9628535730.6599827</v>
      </c>
      <c r="D18" s="202">
        <v>9824287930.9199963</v>
      </c>
      <c r="E18" s="202">
        <v>9941882052.4000034</v>
      </c>
      <c r="F18" s="202">
        <v>9853757271.9899998</v>
      </c>
      <c r="G18" s="202">
        <v>9877502890.7399731</v>
      </c>
      <c r="H18" s="202">
        <v>9944206864.3500004</v>
      </c>
      <c r="I18" s="202">
        <v>10470316295.279985</v>
      </c>
      <c r="J18" s="202">
        <v>15028171386.799995</v>
      </c>
      <c r="M18" s="801"/>
    </row>
    <row r="19" spans="1:13" s="28" customFormat="1" ht="14">
      <c r="A19" s="887" t="s">
        <v>562</v>
      </c>
      <c r="B19" s="202">
        <v>7865509127.4900026</v>
      </c>
      <c r="C19" s="202">
        <v>8251140349.3000002</v>
      </c>
      <c r="D19" s="202">
        <v>8507064778.5999985</v>
      </c>
      <c r="E19" s="202">
        <v>8512181117.0700054</v>
      </c>
      <c r="F19" s="202">
        <v>8467244410.1400061</v>
      </c>
      <c r="G19" s="202">
        <v>8896377216.0299988</v>
      </c>
      <c r="H19" s="202">
        <v>9050029846.2400093</v>
      </c>
      <c r="I19" s="202">
        <v>9641996977.7199898</v>
      </c>
      <c r="J19" s="202">
        <v>9926587638.3799992</v>
      </c>
      <c r="M19" s="801"/>
    </row>
    <row r="20" spans="1:13" s="28" customFormat="1" ht="14">
      <c r="A20" s="887" t="s">
        <v>564</v>
      </c>
      <c r="B20" s="202">
        <v>1218888371.0899997</v>
      </c>
      <c r="C20" s="202">
        <v>1390872547.8799996</v>
      </c>
      <c r="D20" s="202">
        <v>1456435182.7399993</v>
      </c>
      <c r="E20" s="202">
        <v>1951148154.3899994</v>
      </c>
      <c r="F20" s="202">
        <v>1308594210.0600004</v>
      </c>
      <c r="G20" s="202">
        <v>1246829264.21</v>
      </c>
      <c r="H20" s="202">
        <v>1418459881.0700002</v>
      </c>
      <c r="I20" s="202">
        <v>1652602128.2899995</v>
      </c>
      <c r="J20" s="202">
        <v>1748748878.97</v>
      </c>
      <c r="M20" s="801"/>
    </row>
    <row r="21" spans="1:13" s="28" customFormat="1" ht="14">
      <c r="A21" s="887" t="s">
        <v>565</v>
      </c>
      <c r="B21" s="202">
        <v>196366032.13</v>
      </c>
      <c r="C21" s="202">
        <v>350398379.27999997</v>
      </c>
      <c r="D21" s="202">
        <v>300314140.18000001</v>
      </c>
      <c r="E21" s="202">
        <v>262084311.79000002</v>
      </c>
      <c r="F21" s="202">
        <v>288902761.55000001</v>
      </c>
      <c r="G21" s="202">
        <v>291450323.50000006</v>
      </c>
      <c r="H21" s="202">
        <v>245485001.84999996</v>
      </c>
      <c r="I21" s="202">
        <v>283121494.75999999</v>
      </c>
      <c r="J21" s="202">
        <v>262895538.04000002</v>
      </c>
      <c r="M21" s="801"/>
    </row>
    <row r="22" spans="1:13" s="28" customFormat="1" ht="14">
      <c r="A22" s="887" t="s">
        <v>566</v>
      </c>
      <c r="B22" s="202">
        <v>443368769.58999997</v>
      </c>
      <c r="C22" s="202">
        <v>499377827.64000005</v>
      </c>
      <c r="D22" s="202">
        <v>315347048.18000001</v>
      </c>
      <c r="E22" s="202">
        <v>455042739.23999995</v>
      </c>
      <c r="F22" s="202">
        <v>293938411.03000003</v>
      </c>
      <c r="G22" s="202">
        <v>216150509.19999999</v>
      </c>
      <c r="H22" s="202">
        <v>153474224.04000002</v>
      </c>
      <c r="I22" s="202">
        <v>304625355.94999999</v>
      </c>
      <c r="J22" s="202">
        <v>24412250.760000002</v>
      </c>
      <c r="M22" s="801"/>
    </row>
    <row r="23" spans="1:13" s="28" customFormat="1" ht="14">
      <c r="A23" s="887" t="s">
        <v>37</v>
      </c>
      <c r="B23" s="202">
        <v>20618822.870000005</v>
      </c>
      <c r="C23" s="202">
        <v>26914963.23999998</v>
      </c>
      <c r="D23" s="202">
        <v>30188146.75</v>
      </c>
      <c r="E23" s="202">
        <v>30674289.750000007</v>
      </c>
      <c r="F23" s="202">
        <v>23510547.000000015</v>
      </c>
      <c r="G23" s="202">
        <v>22474571.829999983</v>
      </c>
      <c r="H23" s="202">
        <v>24395594.710000005</v>
      </c>
      <c r="I23" s="202">
        <v>30708992.499999989</v>
      </c>
      <c r="J23" s="202">
        <v>25850448.670000006</v>
      </c>
      <c r="M23" s="801"/>
    </row>
    <row r="24" spans="1:13" s="28" customFormat="1" ht="14">
      <c r="A24" s="886" t="s">
        <v>1135</v>
      </c>
      <c r="B24" s="201">
        <v>-18424346264.450001</v>
      </c>
      <c r="C24" s="201">
        <v>-19547209840.109997</v>
      </c>
      <c r="D24" s="201">
        <v>-21116869823.240002</v>
      </c>
      <c r="E24" s="201">
        <v>-19810768241.000004</v>
      </c>
      <c r="F24" s="201">
        <v>-17508963267.529999</v>
      </c>
      <c r="G24" s="201">
        <v>-16932875517.750006</v>
      </c>
      <c r="H24" s="201">
        <v>-17348510698.509998</v>
      </c>
      <c r="I24" s="201">
        <v>-18675129557.049999</v>
      </c>
      <c r="J24" s="201">
        <v>-21088923622.700001</v>
      </c>
      <c r="M24" s="802"/>
    </row>
    <row r="25" spans="1:13" s="28" customFormat="1" ht="14">
      <c r="A25" s="888" t="s">
        <v>567</v>
      </c>
      <c r="B25" s="201">
        <v>-15944292394.02</v>
      </c>
      <c r="C25" s="201">
        <v>-16562405707.76</v>
      </c>
      <c r="D25" s="201">
        <v>-17534176066.110001</v>
      </c>
      <c r="E25" s="201">
        <v>-16293368640.040001</v>
      </c>
      <c r="F25" s="201">
        <v>-14098427728.169998</v>
      </c>
      <c r="G25" s="201">
        <v>-13758870843.860006</v>
      </c>
      <c r="H25" s="201">
        <v>-14042721000.859999</v>
      </c>
      <c r="I25" s="201">
        <v>-15101176220.460001</v>
      </c>
      <c r="J25" s="201">
        <v>-16529122876.33</v>
      </c>
      <c r="M25" s="800"/>
    </row>
    <row r="26" spans="1:13" s="28" customFormat="1" ht="14">
      <c r="A26" s="887" t="s">
        <v>568</v>
      </c>
      <c r="B26" s="202">
        <v>-6160558575.3600006</v>
      </c>
      <c r="C26" s="202">
        <v>-6777198978.7099991</v>
      </c>
      <c r="D26" s="202">
        <v>-7648786686.2800007</v>
      </c>
      <c r="E26" s="202">
        <v>-7453062334.6099987</v>
      </c>
      <c r="F26" s="202">
        <v>-5315914002.5999994</v>
      </c>
      <c r="G26" s="202">
        <v>-4713635539.6600056</v>
      </c>
      <c r="H26" s="202">
        <v>-4907824170.8899984</v>
      </c>
      <c r="I26" s="202">
        <v>-5696330596.880002</v>
      </c>
      <c r="J26" s="202">
        <v>-6367538070.6199999</v>
      </c>
      <c r="M26" s="801"/>
    </row>
    <row r="27" spans="1:13" s="28" customFormat="1" ht="14">
      <c r="A27" s="887" t="s">
        <v>569</v>
      </c>
      <c r="B27" s="202">
        <v>-4009135758.2399998</v>
      </c>
      <c r="C27" s="202">
        <v>-3879065859.1599998</v>
      </c>
      <c r="D27" s="202">
        <v>-3939165018.8399997</v>
      </c>
      <c r="E27" s="202">
        <v>-3477418873.3900008</v>
      </c>
      <c r="F27" s="202">
        <v>-3240410314.9300003</v>
      </c>
      <c r="G27" s="202">
        <v>-3408097196.6599998</v>
      </c>
      <c r="H27" s="202">
        <v>-3575708046.9700003</v>
      </c>
      <c r="I27" s="202">
        <v>-3639241923.6899996</v>
      </c>
      <c r="J27" s="202">
        <v>-3911014633.46</v>
      </c>
      <c r="M27" s="801"/>
    </row>
    <row r="28" spans="1:13" s="28" customFormat="1" ht="14">
      <c r="A28" s="887" t="s">
        <v>570</v>
      </c>
      <c r="B28" s="202">
        <v>-5774598060.4200001</v>
      </c>
      <c r="C28" s="202">
        <v>-5906140869.8900013</v>
      </c>
      <c r="D28" s="202">
        <v>-5946224360.9899988</v>
      </c>
      <c r="E28" s="202">
        <v>-5362887432.0400019</v>
      </c>
      <c r="F28" s="202">
        <v>-5542103410.6399994</v>
      </c>
      <c r="G28" s="202">
        <v>-5637138107.5400009</v>
      </c>
      <c r="H28" s="202">
        <v>-5559188783</v>
      </c>
      <c r="I28" s="202">
        <v>-5765603699.8899994</v>
      </c>
      <c r="J28" s="202">
        <v>-6250570172.25</v>
      </c>
      <c r="M28" s="801"/>
    </row>
    <row r="29" spans="1:13" s="28" customFormat="1" ht="14">
      <c r="A29" s="888" t="s">
        <v>571</v>
      </c>
      <c r="B29" s="201">
        <v>-4145031536.9900002</v>
      </c>
      <c r="C29" s="201">
        <v>-4690876230.2999992</v>
      </c>
      <c r="D29" s="201">
        <v>-5405081240.4100008</v>
      </c>
      <c r="E29" s="201">
        <v>-5085072936.6500006</v>
      </c>
      <c r="F29" s="201">
        <v>-4926783384.29</v>
      </c>
      <c r="G29" s="201">
        <v>-4689960756.1700001</v>
      </c>
      <c r="H29" s="201">
        <v>-4953266296.4899998</v>
      </c>
      <c r="I29" s="201">
        <v>-5312898695.1999998</v>
      </c>
      <c r="J29" s="201">
        <v>-6388868165.8899994</v>
      </c>
      <c r="M29" s="800"/>
    </row>
    <row r="30" spans="1:13" s="28" customFormat="1" ht="14">
      <c r="A30" s="887" t="s">
        <v>572</v>
      </c>
      <c r="B30" s="202">
        <v>-3820470244.9200001</v>
      </c>
      <c r="C30" s="202">
        <v>-4353477591.8099995</v>
      </c>
      <c r="D30" s="202">
        <v>-5017892500.1300001</v>
      </c>
      <c r="E30" s="202">
        <v>-4736718282.2300005</v>
      </c>
      <c r="F30" s="202">
        <v>-4599651933.9700003</v>
      </c>
      <c r="G30" s="202">
        <v>-4379314723.9499998</v>
      </c>
      <c r="H30" s="202">
        <v>-4636116475.5299997</v>
      </c>
      <c r="I30" s="202">
        <v>-4982948553.4499998</v>
      </c>
      <c r="J30" s="202">
        <v>-5993346361.4499998</v>
      </c>
      <c r="M30" s="801"/>
    </row>
    <row r="31" spans="1:13" s="28" customFormat="1" ht="14">
      <c r="A31" s="887" t="s">
        <v>573</v>
      </c>
      <c r="B31" s="202">
        <v>-323604935.11000001</v>
      </c>
      <c r="C31" s="202">
        <v>-336726327.14999998</v>
      </c>
      <c r="D31" s="202">
        <v>-386547463.35000002</v>
      </c>
      <c r="E31" s="202">
        <v>-346897373.98000002</v>
      </c>
      <c r="F31" s="202">
        <v>-320553459.01999998</v>
      </c>
      <c r="G31" s="202">
        <v>-303785127.40999997</v>
      </c>
      <c r="H31" s="202">
        <v>-311618850.23000002</v>
      </c>
      <c r="I31" s="202">
        <v>-323517648.93999994</v>
      </c>
      <c r="J31" s="202">
        <v>-390254333.31999999</v>
      </c>
      <c r="M31" s="801"/>
    </row>
    <row r="32" spans="1:13" s="28" customFormat="1" ht="14">
      <c r="A32" s="887" t="s">
        <v>1136</v>
      </c>
      <c r="B32" s="202">
        <v>-956356.96</v>
      </c>
      <c r="C32" s="202">
        <v>-672311.34000000008</v>
      </c>
      <c r="D32" s="202">
        <v>-641276.93000000005</v>
      </c>
      <c r="E32" s="202">
        <v>-1457280.44</v>
      </c>
      <c r="F32" s="202">
        <v>-6577991.2999999998</v>
      </c>
      <c r="G32" s="202">
        <v>-6860904.8099999996</v>
      </c>
      <c r="H32" s="202">
        <v>-5530970.7300000004</v>
      </c>
      <c r="I32" s="202">
        <v>-6432492.8099999987</v>
      </c>
      <c r="J32" s="202">
        <v>-5267471.12</v>
      </c>
      <c r="M32" s="801"/>
    </row>
    <row r="33" spans="1:13" s="28" customFormat="1" ht="14">
      <c r="A33" s="888" t="s">
        <v>1123</v>
      </c>
      <c r="B33" s="201">
        <v>1846982272.3399999</v>
      </c>
      <c r="C33" s="201">
        <v>1896088089.22</v>
      </c>
      <c r="D33" s="201">
        <v>2021744292.0500002</v>
      </c>
      <c r="E33" s="201">
        <v>1769239037.2500002</v>
      </c>
      <c r="F33" s="201">
        <v>1721873241.8899999</v>
      </c>
      <c r="G33" s="201">
        <v>1724697728.4900002</v>
      </c>
      <c r="H33" s="201">
        <v>1865636353</v>
      </c>
      <c r="I33" s="201">
        <v>1963017915.3800001</v>
      </c>
      <c r="J33" s="201">
        <v>2061609694.2099998</v>
      </c>
      <c r="M33" s="800"/>
    </row>
    <row r="34" spans="1:13" s="28" customFormat="1" ht="14">
      <c r="A34" s="888" t="s">
        <v>574</v>
      </c>
      <c r="B34" s="201">
        <v>-182004605.78</v>
      </c>
      <c r="C34" s="201">
        <v>-190015991.27000001</v>
      </c>
      <c r="D34" s="201">
        <v>-199356808.77000001</v>
      </c>
      <c r="E34" s="201">
        <v>-201565701.55999997</v>
      </c>
      <c r="F34" s="201">
        <v>-205625396.96000001</v>
      </c>
      <c r="G34" s="201">
        <v>-208741646.21000001</v>
      </c>
      <c r="H34" s="201">
        <v>-218159754.16</v>
      </c>
      <c r="I34" s="201">
        <v>-224072556.77000001</v>
      </c>
      <c r="J34" s="201">
        <v>-232542274.69</v>
      </c>
      <c r="M34" s="800"/>
    </row>
    <row r="35" spans="1:13" s="28" customFormat="1" ht="14">
      <c r="A35" s="886" t="s">
        <v>575</v>
      </c>
      <c r="B35" s="201">
        <v>-2857751896.7300005</v>
      </c>
      <c r="C35" s="201">
        <v>-2864962727.0700002</v>
      </c>
      <c r="D35" s="201">
        <v>-2699126941.3400002</v>
      </c>
      <c r="E35" s="201">
        <v>-2941177355.1700001</v>
      </c>
      <c r="F35" s="201">
        <v>-2993984365.73</v>
      </c>
      <c r="G35" s="201">
        <v>-3122916842.6699996</v>
      </c>
      <c r="H35" s="201">
        <v>-3053437971.46</v>
      </c>
      <c r="I35" s="201">
        <v>-3451762392.4599991</v>
      </c>
      <c r="J35" s="201">
        <v>-4268456686.4699998</v>
      </c>
      <c r="M35" s="802"/>
    </row>
    <row r="36" spans="1:13" s="28" customFormat="1" ht="14">
      <c r="A36" s="888" t="s">
        <v>580</v>
      </c>
      <c r="B36" s="201">
        <v>-1493436285.46</v>
      </c>
      <c r="C36" s="201">
        <v>-1518145673.4099998</v>
      </c>
      <c r="D36" s="201">
        <v>-1302617166.5</v>
      </c>
      <c r="E36" s="201">
        <v>-1529037208.3800006</v>
      </c>
      <c r="F36" s="201">
        <v>-1677830513.5899999</v>
      </c>
      <c r="G36" s="201">
        <v>-1717618532.2199998</v>
      </c>
      <c r="H36" s="201">
        <v>-1707126851.3099999</v>
      </c>
      <c r="I36" s="201">
        <v>-1843680860.9999988</v>
      </c>
      <c r="J36" s="201">
        <v>-1994326193.8099999</v>
      </c>
      <c r="M36" s="800"/>
    </row>
    <row r="37" spans="1:13" s="28" customFormat="1" ht="14">
      <c r="A37" s="888" t="s">
        <v>918</v>
      </c>
      <c r="B37" s="201">
        <v>-662181174.19000006</v>
      </c>
      <c r="C37" s="201">
        <v>-501942771.81000006</v>
      </c>
      <c r="D37" s="201">
        <v>-499095894.43000001</v>
      </c>
      <c r="E37" s="201">
        <v>-535120152.90000004</v>
      </c>
      <c r="F37" s="201">
        <v>-505793821.89999998</v>
      </c>
      <c r="G37" s="201">
        <v>-583928008.0999999</v>
      </c>
      <c r="H37" s="201">
        <v>-489629086.75999999</v>
      </c>
      <c r="I37" s="201">
        <v>-639843083.12000012</v>
      </c>
      <c r="J37" s="201">
        <v>-912904829.25</v>
      </c>
      <c r="M37" s="800"/>
    </row>
    <row r="38" spans="1:13" s="28" customFormat="1" ht="14">
      <c r="A38" s="887" t="s">
        <v>1124</v>
      </c>
      <c r="B38" s="202">
        <v>-95306132.689999998</v>
      </c>
      <c r="C38" s="202">
        <v>-97004942.129999995</v>
      </c>
      <c r="D38" s="202">
        <v>-130058723.24000001</v>
      </c>
      <c r="E38" s="202">
        <v>-171387833.37</v>
      </c>
      <c r="F38" s="202">
        <v>-216763563.34999999</v>
      </c>
      <c r="G38" s="202">
        <v>-258737095.72</v>
      </c>
      <c r="H38" s="202">
        <v>-280643044.70999998</v>
      </c>
      <c r="I38" s="202">
        <v>-419655020.98000008</v>
      </c>
      <c r="J38" s="202">
        <v>-692106263.69000006</v>
      </c>
      <c r="M38" s="801"/>
    </row>
    <row r="39" spans="1:13" s="28" customFormat="1" ht="14">
      <c r="A39" s="887" t="s">
        <v>1125</v>
      </c>
      <c r="B39" s="202">
        <v>-566875041.5</v>
      </c>
      <c r="C39" s="202">
        <v>-404937829.68000007</v>
      </c>
      <c r="D39" s="202">
        <v>-369037171.19</v>
      </c>
      <c r="E39" s="202">
        <v>-363732319.53000003</v>
      </c>
      <c r="F39" s="202">
        <v>-289030258.55000001</v>
      </c>
      <c r="G39" s="202">
        <v>-325190912.37999994</v>
      </c>
      <c r="H39" s="202">
        <v>-208986042.05000001</v>
      </c>
      <c r="I39" s="202">
        <v>-220188062.14000002</v>
      </c>
      <c r="J39" s="202">
        <v>-220798565.56</v>
      </c>
      <c r="K39" s="27"/>
      <c r="L39" s="27"/>
      <c r="M39" s="801"/>
    </row>
    <row r="40" spans="1:13" s="28" customFormat="1" ht="14">
      <c r="A40" s="888" t="s">
        <v>579</v>
      </c>
      <c r="B40" s="201">
        <v>-516427901.84000003</v>
      </c>
      <c r="C40" s="201">
        <v>-562964598.50000024</v>
      </c>
      <c r="D40" s="201">
        <v>-588799194.49000013</v>
      </c>
      <c r="E40" s="201">
        <v>-594455377.01999986</v>
      </c>
      <c r="F40" s="201">
        <v>-578929149.83999991</v>
      </c>
      <c r="G40" s="201">
        <v>-607277476.12999988</v>
      </c>
      <c r="H40" s="201">
        <v>-630267470.5999999</v>
      </c>
      <c r="I40" s="201">
        <v>-642625121.05000043</v>
      </c>
      <c r="J40" s="201">
        <v>-572583073.87</v>
      </c>
      <c r="K40" s="27"/>
      <c r="L40" s="27"/>
      <c r="M40" s="800"/>
    </row>
    <row r="41" spans="1:13" s="28" customFormat="1" ht="14">
      <c r="A41" s="888" t="s">
        <v>550</v>
      </c>
      <c r="B41" s="201">
        <v>-185706535.24000001</v>
      </c>
      <c r="C41" s="201">
        <v>-281909683.34999996</v>
      </c>
      <c r="D41" s="201">
        <v>-308614685.92000002</v>
      </c>
      <c r="E41" s="201">
        <v>-282564616.86999995</v>
      </c>
      <c r="F41" s="201">
        <v>-231430880.40000001</v>
      </c>
      <c r="G41" s="201">
        <v>-214092826.22</v>
      </c>
      <c r="H41" s="201">
        <v>-226414562.79000002</v>
      </c>
      <c r="I41" s="201">
        <v>-325613327.29000008</v>
      </c>
      <c r="J41" s="201">
        <v>-788642589.53999996</v>
      </c>
      <c r="K41" s="27"/>
      <c r="L41" s="27"/>
      <c r="M41" s="800"/>
    </row>
    <row r="42" spans="1:13" s="28" customFormat="1" ht="14">
      <c r="A42" s="886" t="s">
        <v>581</v>
      </c>
      <c r="B42" s="201">
        <v>10115740609.035789</v>
      </c>
      <c r="C42" s="201">
        <v>11708497813.888205</v>
      </c>
      <c r="D42" s="201">
        <v>13065427578.170923</v>
      </c>
      <c r="E42" s="201">
        <v>13374526445.594299</v>
      </c>
      <c r="F42" s="201">
        <v>11938010598.386665</v>
      </c>
      <c r="G42" s="201">
        <v>10900803883.374424</v>
      </c>
      <c r="H42" s="201">
        <v>10859711839.506945</v>
      </c>
      <c r="I42" s="201">
        <v>11815793991.96932</v>
      </c>
      <c r="J42" s="201">
        <v>7201099276.1094704</v>
      </c>
      <c r="K42" s="27"/>
      <c r="L42" s="27"/>
      <c r="M42" s="802"/>
    </row>
    <row r="43" spans="1:13" s="28" customFormat="1" ht="14">
      <c r="A43" s="888" t="s">
        <v>134</v>
      </c>
      <c r="B43" s="201">
        <v>8135805106.9499922</v>
      </c>
      <c r="C43" s="201">
        <v>10596408235.819996</v>
      </c>
      <c r="D43" s="201">
        <v>10952811275.02</v>
      </c>
      <c r="E43" s="201">
        <v>9997444420.0300026</v>
      </c>
      <c r="F43" s="201">
        <v>9106737055.1700001</v>
      </c>
      <c r="G43" s="201">
        <v>8531686318.1499901</v>
      </c>
      <c r="H43" s="201">
        <v>9079111492.0127296</v>
      </c>
      <c r="I43" s="201">
        <v>9719021681.6581764</v>
      </c>
      <c r="J43" s="201">
        <v>6321399560.904541</v>
      </c>
      <c r="K43" s="797"/>
      <c r="L43" s="27"/>
      <c r="M43" s="800"/>
    </row>
    <row r="44" spans="1:13" s="28" customFormat="1" ht="14">
      <c r="A44" s="888" t="s">
        <v>1127</v>
      </c>
      <c r="B44" s="201">
        <v>888529026.42999935</v>
      </c>
      <c r="C44" s="201">
        <v>620790811.83999729</v>
      </c>
      <c r="D44" s="201">
        <v>741994146.78000164</v>
      </c>
      <c r="E44" s="201">
        <v>1805068797.75</v>
      </c>
      <c r="F44" s="201">
        <v>1293234744.5300002</v>
      </c>
      <c r="G44" s="201">
        <v>637119376.39999676</v>
      </c>
      <c r="H44" s="201">
        <v>223051792.30000067</v>
      </c>
      <c r="I44" s="201">
        <v>182035597.30999851</v>
      </c>
      <c r="J44" s="201">
        <v>145859887.67000189</v>
      </c>
      <c r="K44" s="798"/>
      <c r="L44" s="27"/>
      <c r="M44" s="800"/>
    </row>
    <row r="45" spans="1:13" s="28" customFormat="1" ht="14">
      <c r="A45" s="887" t="s">
        <v>883</v>
      </c>
      <c r="B45" s="202">
        <v>14342579316.119999</v>
      </c>
      <c r="C45" s="202">
        <v>14297917477.91</v>
      </c>
      <c r="D45" s="202">
        <v>15650413111.17</v>
      </c>
      <c r="E45" s="202">
        <v>14731072023.639999</v>
      </c>
      <c r="F45" s="202">
        <v>12856342031.92</v>
      </c>
      <c r="G45" s="202">
        <v>10743160496.539999</v>
      </c>
      <c r="H45" s="202">
        <v>11225955343.960001</v>
      </c>
      <c r="I45" s="202">
        <v>11748514029.949997</v>
      </c>
      <c r="J45" s="202">
        <v>9825144679.5500011</v>
      </c>
      <c r="K45" s="799"/>
      <c r="L45" s="27"/>
      <c r="M45" s="801"/>
    </row>
    <row r="46" spans="1:13" s="28" customFormat="1" ht="14">
      <c r="A46" s="887" t="s">
        <v>99</v>
      </c>
      <c r="B46" s="202">
        <v>-13454050289.690002</v>
      </c>
      <c r="C46" s="202">
        <v>-13677126666.070002</v>
      </c>
      <c r="D46" s="202">
        <v>-14908418964.389999</v>
      </c>
      <c r="E46" s="202">
        <v>-12926003225.889999</v>
      </c>
      <c r="F46" s="202">
        <v>-11563107287.389999</v>
      </c>
      <c r="G46" s="202">
        <v>-10106041120.140003</v>
      </c>
      <c r="H46" s="202">
        <v>-11002903551.66</v>
      </c>
      <c r="I46" s="202">
        <v>-11566478432.639999</v>
      </c>
      <c r="J46" s="202">
        <v>-9679284791.8799992</v>
      </c>
      <c r="K46" s="799"/>
      <c r="L46" s="27"/>
      <c r="M46" s="801"/>
    </row>
    <row r="47" spans="1:13" s="28" customFormat="1" ht="14">
      <c r="A47" s="888" t="s">
        <v>1128</v>
      </c>
      <c r="B47" s="201">
        <v>373124927.30000001</v>
      </c>
      <c r="C47" s="201">
        <v>301710280.70999914</v>
      </c>
      <c r="D47" s="201">
        <v>362130401.99999946</v>
      </c>
      <c r="E47" s="201">
        <v>377374891.1000002</v>
      </c>
      <c r="F47" s="201">
        <v>635800249.95999992</v>
      </c>
      <c r="G47" s="201">
        <v>574994174.2099998</v>
      </c>
      <c r="H47" s="201">
        <v>703732922.92999971</v>
      </c>
      <c r="I47" s="201">
        <v>695266768.48000073</v>
      </c>
      <c r="J47" s="201">
        <v>457121603.47000003</v>
      </c>
      <c r="K47" s="798"/>
      <c r="L47" s="27"/>
      <c r="M47" s="800"/>
    </row>
    <row r="48" spans="1:13" s="28" customFormat="1" ht="14.5" thickBot="1">
      <c r="A48" s="889" t="s">
        <v>1126</v>
      </c>
      <c r="B48" s="809">
        <v>718281548.35580039</v>
      </c>
      <c r="C48" s="809">
        <v>189588485.51821178</v>
      </c>
      <c r="D48" s="809">
        <v>1008491754.3709201</v>
      </c>
      <c r="E48" s="809">
        <v>1194638336.7142944</v>
      </c>
      <c r="F48" s="809">
        <v>902238548.72666597</v>
      </c>
      <c r="G48" s="809">
        <v>1157004014.61444</v>
      </c>
      <c r="H48" s="809">
        <v>853815632.26421213</v>
      </c>
      <c r="I48" s="809">
        <v>1219469944.5211446</v>
      </c>
      <c r="J48" s="809">
        <v>276718224.06492925</v>
      </c>
      <c r="K48" s="798"/>
      <c r="L48" s="27"/>
      <c r="M48" s="820"/>
    </row>
    <row r="49" spans="1:13" s="28" customFormat="1" ht="14">
      <c r="A49" s="883"/>
      <c r="B49" s="30"/>
      <c r="C49" s="30"/>
      <c r="D49" s="30"/>
      <c r="E49" s="30"/>
      <c r="F49" s="30"/>
      <c r="G49" s="30"/>
      <c r="H49" s="30"/>
      <c r="I49" s="30"/>
      <c r="J49" s="30"/>
      <c r="K49" s="27"/>
      <c r="L49" s="27"/>
      <c r="M49" s="29"/>
    </row>
    <row r="50" spans="1:13" s="28" customFormat="1" ht="14">
      <c r="A50" s="884"/>
      <c r="C50" s="30"/>
      <c r="D50" s="30"/>
      <c r="E50" s="30"/>
      <c r="F50" s="30"/>
      <c r="G50" s="30"/>
      <c r="H50" s="30"/>
      <c r="I50" s="30"/>
      <c r="J50" s="30"/>
      <c r="L50" s="27"/>
      <c r="M50" s="27"/>
    </row>
    <row r="51" spans="1:13" s="28" customFormat="1" ht="14">
      <c r="A51" s="884"/>
      <c r="C51" s="30"/>
      <c r="D51" s="30"/>
      <c r="E51" s="30"/>
      <c r="F51" s="30"/>
      <c r="G51" s="30"/>
      <c r="H51" s="30"/>
      <c r="I51" s="30"/>
      <c r="J51" s="30"/>
      <c r="L51" s="27"/>
      <c r="M51" s="27"/>
    </row>
    <row r="52" spans="1:13" s="28" customFormat="1" ht="14">
      <c r="A52" s="880" t="s">
        <v>123</v>
      </c>
      <c r="B52" s="600">
        <v>21161.004382380001</v>
      </c>
      <c r="C52" s="600">
        <v>22887.243982300115</v>
      </c>
      <c r="D52" s="600">
        <v>23679.772921040007</v>
      </c>
      <c r="E52" s="600">
        <v>25768.770602170083</v>
      </c>
      <c r="F52" s="600">
        <v>25733.694343990002</v>
      </c>
      <c r="G52" s="600">
        <v>25548.935271359922</v>
      </c>
      <c r="H52" s="600">
        <v>25870.190444309999</v>
      </c>
      <c r="I52" s="600">
        <v>26790.702890759989</v>
      </c>
      <c r="J52" s="600">
        <v>23881.026055410399</v>
      </c>
      <c r="L52" s="191"/>
      <c r="M52" s="191"/>
    </row>
    <row r="53" spans="1:13" s="28" customFormat="1" ht="14">
      <c r="A53" s="881" t="s">
        <v>946</v>
      </c>
      <c r="B53" s="195">
        <v>19474.611294360002</v>
      </c>
      <c r="C53" s="195">
        <v>20049.290358129991</v>
      </c>
      <c r="D53" s="195">
        <v>20573.64628877999</v>
      </c>
      <c r="E53" s="195">
        <v>20160.386885390013</v>
      </c>
      <c r="F53" s="195">
        <v>20277.160060380011</v>
      </c>
      <c r="G53" s="195">
        <v>19852.32776827996</v>
      </c>
      <c r="H53" s="195">
        <v>20758.128227180001</v>
      </c>
      <c r="I53" s="195">
        <v>20794.914347089983</v>
      </c>
      <c r="J53" s="195">
        <v>20328.290268890003</v>
      </c>
      <c r="L53" s="193"/>
      <c r="M53" s="193"/>
    </row>
    <row r="54" spans="1:13" s="28" customFormat="1" ht="14">
      <c r="A54" s="890" t="s">
        <v>1129</v>
      </c>
      <c r="B54" s="195">
        <v>14073.055466870006</v>
      </c>
      <c r="C54" s="195">
        <v>14777.706503899992</v>
      </c>
      <c r="D54" s="195">
        <v>15229.048126099991</v>
      </c>
      <c r="E54" s="195">
        <v>15528.452173590013</v>
      </c>
      <c r="F54" s="195">
        <v>15645.831646980016</v>
      </c>
      <c r="G54" s="195">
        <v>15530.246404279966</v>
      </c>
      <c r="H54" s="195">
        <v>15943.962610780001</v>
      </c>
      <c r="I54" s="195">
        <v>16066.378955779983</v>
      </c>
      <c r="J54" s="195">
        <v>15202.242267280006</v>
      </c>
      <c r="L54" s="205"/>
      <c r="M54" s="205"/>
    </row>
    <row r="55" spans="1:13" s="28" customFormat="1" ht="14">
      <c r="A55" s="890" t="s">
        <v>1130</v>
      </c>
      <c r="B55" s="195">
        <v>5401.5558274899977</v>
      </c>
      <c r="C55" s="195">
        <v>5271.5838542300007</v>
      </c>
      <c r="D55" s="195">
        <v>5344.5981626800012</v>
      </c>
      <c r="E55" s="195">
        <v>4631.9347117999987</v>
      </c>
      <c r="F55" s="195">
        <v>4631.328413399996</v>
      </c>
      <c r="G55" s="195">
        <v>4322.0813639999951</v>
      </c>
      <c r="H55" s="195">
        <v>4814.1656163999978</v>
      </c>
      <c r="I55" s="195">
        <v>4728.535391309998</v>
      </c>
      <c r="J55" s="195">
        <v>5126.0480016099991</v>
      </c>
      <c r="L55" s="205"/>
      <c r="M55" s="205"/>
    </row>
    <row r="56" spans="1:13" s="28" customFormat="1" ht="14">
      <c r="A56" s="881" t="s">
        <v>949</v>
      </c>
      <c r="B56" s="195">
        <v>1686.3930880199987</v>
      </c>
      <c r="C56" s="195">
        <v>2837.9536241701244</v>
      </c>
      <c r="D56" s="195">
        <v>3106.1266322600172</v>
      </c>
      <c r="E56" s="195">
        <v>5608.3837167800757</v>
      </c>
      <c r="F56" s="195">
        <v>5456.5342836099917</v>
      </c>
      <c r="G56" s="195">
        <v>5696.6075030799548</v>
      </c>
      <c r="H56" s="195">
        <v>5112.0622171300001</v>
      </c>
      <c r="I56" s="195">
        <v>5995.7885436700053</v>
      </c>
      <c r="J56" s="195">
        <v>3552.7357865203926</v>
      </c>
      <c r="L56" s="205"/>
      <c r="M56" s="193"/>
    </row>
    <row r="57" spans="1:13" s="28" customFormat="1" ht="14">
      <c r="A57" s="891" t="s">
        <v>1137</v>
      </c>
      <c r="B57" s="806">
        <v>5854.83725426</v>
      </c>
      <c r="C57" s="806">
        <v>7176.3259042399986</v>
      </c>
      <c r="D57" s="806">
        <v>7516.3828664599996</v>
      </c>
      <c r="E57" s="806">
        <v>9983.4460982899982</v>
      </c>
      <c r="F57" s="806">
        <v>8541.1093743199999</v>
      </c>
      <c r="G57" s="806">
        <v>7807.0561373299997</v>
      </c>
      <c r="H57" s="806">
        <v>10086.3396204001</v>
      </c>
      <c r="I57" s="806">
        <v>9263.0030405100006</v>
      </c>
      <c r="J57" s="806">
        <v>10151.538159470001</v>
      </c>
      <c r="L57" s="205"/>
      <c r="M57" s="193"/>
    </row>
    <row r="58" spans="1:13" s="28" customFormat="1" ht="14.5" thickBot="1">
      <c r="A58" s="892" t="s">
        <v>1131</v>
      </c>
      <c r="B58" s="223">
        <v>13619.774040100001</v>
      </c>
      <c r="C58" s="223">
        <v>12872.964453889992</v>
      </c>
      <c r="D58" s="223">
        <v>13057.263422319989</v>
      </c>
      <c r="E58" s="223">
        <v>10176.940787100015</v>
      </c>
      <c r="F58" s="223">
        <v>11736.050686060011</v>
      </c>
      <c r="G58" s="223">
        <v>12045.271630949959</v>
      </c>
      <c r="H58" s="223">
        <v>10671.788606779901</v>
      </c>
      <c r="I58" s="223">
        <v>11531.911306579983</v>
      </c>
      <c r="J58" s="223">
        <v>10176.752109420002</v>
      </c>
      <c r="K58" s="810"/>
      <c r="L58" s="193"/>
      <c r="M58" s="193"/>
    </row>
    <row r="59" spans="1:13" s="28" customFormat="1" ht="14.5" thickTop="1">
      <c r="A59" s="883"/>
      <c r="C59" s="30"/>
      <c r="D59" s="30"/>
      <c r="E59" s="30"/>
      <c r="F59" s="30"/>
      <c r="G59" s="30"/>
      <c r="H59" s="30"/>
      <c r="I59" s="30"/>
      <c r="J59" s="30"/>
      <c r="L59" s="27"/>
      <c r="M59" s="29"/>
    </row>
    <row r="60" spans="1:13" s="28" customFormat="1" ht="14">
      <c r="A60" s="893"/>
      <c r="C60" s="30"/>
      <c r="D60" s="30"/>
      <c r="E60" s="30"/>
      <c r="F60" s="30"/>
      <c r="G60" s="30"/>
      <c r="H60" s="30"/>
      <c r="I60" s="30"/>
      <c r="J60" s="30"/>
      <c r="L60" s="27"/>
      <c r="M60" s="116"/>
    </row>
    <row r="61" spans="1:13" s="28" customFormat="1" ht="14">
      <c r="A61" s="884"/>
      <c r="C61" s="30"/>
      <c r="D61" s="30"/>
      <c r="E61" s="30"/>
      <c r="F61" s="30"/>
      <c r="G61" s="30"/>
      <c r="H61" s="30"/>
      <c r="I61" s="30"/>
      <c r="J61" s="30"/>
      <c r="K61" s="27"/>
      <c r="L61" s="27"/>
      <c r="M61" s="27"/>
    </row>
    <row r="62" spans="1:13" s="28" customFormat="1" ht="14">
      <c r="A62" s="884"/>
      <c r="B62" s="807"/>
      <c r="C62" s="808"/>
      <c r="D62" s="808"/>
      <c r="E62" s="808"/>
      <c r="F62" s="808"/>
      <c r="G62" s="808"/>
      <c r="H62" s="808"/>
      <c r="I62" s="808"/>
      <c r="J62" s="808"/>
      <c r="K62" s="27"/>
      <c r="L62" s="27"/>
      <c r="M62" s="27"/>
    </row>
    <row r="63" spans="1:13" s="28" customFormat="1" ht="14">
      <c r="A63" s="880" t="s">
        <v>1132</v>
      </c>
      <c r="B63" s="201">
        <v>8135805106.9499922</v>
      </c>
      <c r="C63" s="201">
        <v>10596408235.819996</v>
      </c>
      <c r="D63" s="201">
        <v>10952811275.02</v>
      </c>
      <c r="E63" s="201">
        <v>9997444420.0300026</v>
      </c>
      <c r="F63" s="201">
        <v>9106737055.170002</v>
      </c>
      <c r="G63" s="201">
        <v>8531686318.1499901</v>
      </c>
      <c r="H63" s="201">
        <v>9079111492.0127296</v>
      </c>
      <c r="I63" s="201">
        <v>9719021681.6581783</v>
      </c>
      <c r="J63" s="201">
        <v>6321399560.904542</v>
      </c>
      <c r="K63" s="27"/>
      <c r="L63" s="191"/>
      <c r="M63" s="191"/>
    </row>
    <row r="64" spans="1:13" s="28" customFormat="1" ht="14">
      <c r="A64" s="867" t="s">
        <v>1133</v>
      </c>
      <c r="B64" s="202">
        <v>8220926603.2099924</v>
      </c>
      <c r="C64" s="202">
        <v>9781875722.8699951</v>
      </c>
      <c r="D64" s="202">
        <v>10804378809.43</v>
      </c>
      <c r="E64" s="202">
        <v>9472700454.2500038</v>
      </c>
      <c r="F64" s="202">
        <v>8993784163.8200016</v>
      </c>
      <c r="G64" s="202">
        <v>8626769493.8099899</v>
      </c>
      <c r="H64" s="202">
        <v>8984981095.022728</v>
      </c>
      <c r="I64" s="202">
        <v>9734495947.5481777</v>
      </c>
      <c r="J64" s="202">
        <v>5965394020.5745411</v>
      </c>
      <c r="K64" s="27"/>
      <c r="L64" s="176"/>
      <c r="M64" s="176"/>
    </row>
    <row r="65" spans="1:13" s="28" customFormat="1" ht="14">
      <c r="A65" s="867" t="s">
        <v>413</v>
      </c>
      <c r="B65" s="202">
        <v>-101921298.91999999</v>
      </c>
      <c r="C65" s="202">
        <v>436961682.29000008</v>
      </c>
      <c r="D65" s="202">
        <v>191334406.63999996</v>
      </c>
      <c r="E65" s="202">
        <v>271781071.56000006</v>
      </c>
      <c r="F65" s="202">
        <v>169435920.60000002</v>
      </c>
      <c r="G65" s="202">
        <v>59124093.440000072</v>
      </c>
      <c r="H65" s="202">
        <v>118596448.03999999</v>
      </c>
      <c r="I65" s="202">
        <v>4277297.7100000605</v>
      </c>
      <c r="J65" s="202">
        <v>189561615.44000006</v>
      </c>
      <c r="K65" s="27"/>
      <c r="L65" s="177"/>
      <c r="M65" s="176"/>
    </row>
    <row r="66" spans="1:13" s="28" customFormat="1" ht="14.5" thickBot="1">
      <c r="A66" s="894" t="s">
        <v>1134</v>
      </c>
      <c r="B66" s="803">
        <v>16799802.659999967</v>
      </c>
      <c r="C66" s="803">
        <v>377570830.66000009</v>
      </c>
      <c r="D66" s="803">
        <v>-42901941.049999975</v>
      </c>
      <c r="E66" s="803">
        <v>252962894.21999991</v>
      </c>
      <c r="F66" s="803">
        <v>-56483029.249999993</v>
      </c>
      <c r="G66" s="803">
        <v>-154207269.09999999</v>
      </c>
      <c r="H66" s="803">
        <v>-24466051.050000012</v>
      </c>
      <c r="I66" s="803">
        <v>-19751563.599999949</v>
      </c>
      <c r="J66" s="803">
        <v>166443924.88999999</v>
      </c>
      <c r="K66" s="27"/>
      <c r="L66" s="193"/>
      <c r="M66" s="193"/>
    </row>
    <row r="67" spans="1:13" s="28" customFormat="1" ht="14">
      <c r="A67" s="176"/>
      <c r="B67" s="9"/>
      <c r="C67" s="9"/>
      <c r="D67" s="9"/>
      <c r="E67" s="9"/>
      <c r="F67" s="9"/>
      <c r="G67" s="9"/>
      <c r="H67" s="9"/>
      <c r="I67" s="9"/>
      <c r="J67" s="9"/>
      <c r="K67" s="27"/>
      <c r="L67" s="27"/>
      <c r="M67" s="176"/>
    </row>
    <row r="68" spans="1:13" s="28" customFormat="1" ht="14">
      <c r="A68" s="13"/>
      <c r="B68" s="4"/>
      <c r="C68" s="9"/>
      <c r="D68" s="9"/>
      <c r="E68" s="9"/>
      <c r="F68" s="9"/>
      <c r="G68" s="9"/>
      <c r="H68" s="9"/>
      <c r="I68" s="9"/>
      <c r="J68" s="9"/>
      <c r="K68" s="27"/>
      <c r="L68" s="27"/>
      <c r="M68" s="27"/>
    </row>
    <row r="69" spans="1:13" s="28" customFormat="1" ht="14">
      <c r="A69" s="4"/>
      <c r="B69" s="4"/>
      <c r="C69" s="9"/>
      <c r="D69" s="9"/>
      <c r="E69" s="9"/>
      <c r="F69" s="9"/>
      <c r="G69" s="9"/>
      <c r="H69" s="9"/>
      <c r="I69" s="9"/>
      <c r="J69" s="9"/>
      <c r="K69" s="27"/>
      <c r="L69" s="27"/>
      <c r="M69" s="27"/>
    </row>
    <row r="70" spans="1:13" s="28" customFormat="1" ht="14">
      <c r="A70" s="293"/>
      <c r="B70" s="9"/>
      <c r="C70" s="9"/>
      <c r="D70" s="9"/>
      <c r="E70" s="9"/>
      <c r="F70" s="9"/>
      <c r="G70" s="9"/>
      <c r="H70" s="9"/>
      <c r="I70" s="9"/>
      <c r="J70" s="9"/>
      <c r="K70" s="27"/>
      <c r="L70" s="27"/>
      <c r="M70" s="27"/>
    </row>
    <row r="71" spans="1:13" s="28" customFormat="1" ht="14">
      <c r="C71" s="30"/>
      <c r="D71" s="30"/>
      <c r="E71" s="30"/>
      <c r="F71" s="30"/>
      <c r="G71" s="30"/>
      <c r="H71" s="30"/>
      <c r="I71" s="30"/>
      <c r="J71" s="30"/>
      <c r="M71" s="27"/>
    </row>
  </sheetData>
  <phoneticPr fontId="16" type="noConversion"/>
  <hyperlinks>
    <hyperlink ref="A4" location="'Índice'!D37" display="Índice!A1" xr:uid="{DA82D0EE-6DBA-4CAC-B247-0998A5EE156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8DE7-CFB3-4BFA-98CB-05E082C273C9}">
  <sheetPr codeName="Plan64">
    <tabColor theme="0"/>
  </sheetPr>
  <dimension ref="A1:J23"/>
  <sheetViews>
    <sheetView showGridLines="0" showRowColHeaders="0" zoomScaleNormal="100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10" s="24" customFormat="1" ht="16.399999999999999" customHeight="1">
      <c r="A1" s="152"/>
      <c r="B1" s="169"/>
      <c r="C1" s="169">
        <v>3</v>
      </c>
      <c r="D1" s="169"/>
      <c r="E1" s="169"/>
      <c r="F1" s="169"/>
      <c r="G1" s="169"/>
      <c r="H1" s="169"/>
      <c r="I1" s="169"/>
      <c r="J1" s="169"/>
    </row>
    <row r="2" spans="1:10" s="25" customFormat="1" ht="33" customHeight="1">
      <c r="A2" s="154" t="s">
        <v>950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s="26" customFormat="1" ht="16.399999999999999" customHeight="1">
      <c r="A4" s="843" t="s">
        <v>531</v>
      </c>
      <c r="B4" s="158" t="s">
        <v>1076</v>
      </c>
      <c r="C4" s="158" t="s">
        <v>1078</v>
      </c>
      <c r="D4" s="158" t="s">
        <v>1080</v>
      </c>
      <c r="E4" s="158" t="s">
        <v>1082</v>
      </c>
      <c r="F4" s="159" t="s">
        <v>1145</v>
      </c>
      <c r="G4" s="159" t="s">
        <v>1146</v>
      </c>
      <c r="H4" s="159" t="s">
        <v>1147</v>
      </c>
      <c r="I4" s="159" t="s">
        <v>1148</v>
      </c>
      <c r="J4" s="159" t="s">
        <v>1246</v>
      </c>
    </row>
    <row r="5" spans="1:10" s="2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</row>
    <row r="6" spans="1:10" s="28" customFormat="1" ht="14">
      <c r="A6" s="1042" t="s">
        <v>596</v>
      </c>
      <c r="B6" s="1037">
        <v>1866172436307.333</v>
      </c>
      <c r="C6" s="1037">
        <v>1890511776451.7441</v>
      </c>
      <c r="D6" s="1037">
        <v>1960368847248.4402</v>
      </c>
      <c r="E6" s="1037">
        <v>1975021452127.7207</v>
      </c>
      <c r="F6" s="1037">
        <v>2053404444429.1367</v>
      </c>
      <c r="G6" s="1037">
        <v>2093335885293.2061</v>
      </c>
      <c r="H6" s="1037">
        <v>2164328868922.4644</v>
      </c>
      <c r="I6" s="1037">
        <v>2197792438505.6196</v>
      </c>
      <c r="J6" s="1037">
        <v>2172167761481.9905</v>
      </c>
    </row>
    <row r="7" spans="1:10" s="28" customFormat="1" ht="14">
      <c r="A7" s="1042" t="s">
        <v>597</v>
      </c>
      <c r="B7" s="1037">
        <v>1636078928992.2666</v>
      </c>
      <c r="C7" s="1037">
        <v>1648904667574.0867</v>
      </c>
      <c r="D7" s="1037">
        <v>1713451165309.5364</v>
      </c>
      <c r="E7" s="1037">
        <v>1716784947361.3198</v>
      </c>
      <c r="F7" s="1037">
        <v>1772931821663.9097</v>
      </c>
      <c r="G7" s="1037">
        <v>1811913094373.0969</v>
      </c>
      <c r="H7" s="1037">
        <v>1868562804593.0933</v>
      </c>
      <c r="I7" s="1037">
        <v>1909598436016.5703</v>
      </c>
      <c r="J7" s="1037">
        <v>1892076298855.8398</v>
      </c>
    </row>
    <row r="8" spans="1:10" s="28" customFormat="1" ht="14">
      <c r="A8" s="1043" t="s">
        <v>598</v>
      </c>
      <c r="B8" s="1038">
        <v>21137790609.965801</v>
      </c>
      <c r="C8" s="1038">
        <v>22910457754.708183</v>
      </c>
      <c r="D8" s="1038">
        <v>23679772921.04092</v>
      </c>
      <c r="E8" s="1038">
        <v>25768770602.174305</v>
      </c>
      <c r="F8" s="1038">
        <v>25733694343.99667</v>
      </c>
      <c r="G8" s="1038">
        <v>25548935271.354393</v>
      </c>
      <c r="H8" s="1038">
        <v>25870190444.316952</v>
      </c>
      <c r="I8" s="1038">
        <v>26790721522.289295</v>
      </c>
      <c r="J8" s="1038">
        <v>23881289872.829536</v>
      </c>
    </row>
    <row r="9" spans="1:10" s="28" customFormat="1" ht="14">
      <c r="A9" s="881" t="s">
        <v>595</v>
      </c>
      <c r="B9" s="1037">
        <v>20845171619.340012</v>
      </c>
      <c r="C9" s="1037">
        <v>23176098402.140038</v>
      </c>
      <c r="D9" s="1037">
        <v>22996939818.570015</v>
      </c>
      <c r="E9" s="1037">
        <v>24959038126.20993</v>
      </c>
      <c r="F9" s="1037">
        <v>25335724688.28997</v>
      </c>
      <c r="G9" s="1037">
        <v>24920387139.559929</v>
      </c>
      <c r="H9" s="1037">
        <v>25519297607.612679</v>
      </c>
      <c r="I9" s="1037">
        <v>26157272642.818207</v>
      </c>
      <c r="J9" s="1037">
        <v>23837113923.454521</v>
      </c>
    </row>
    <row r="10" spans="1:10" s="28" customFormat="1" ht="14">
      <c r="A10" s="890" t="s">
        <v>599</v>
      </c>
      <c r="B10" s="1037">
        <v>64441402938.580009</v>
      </c>
      <c r="C10" s="1037">
        <v>66887006246.290024</v>
      </c>
      <c r="D10" s="1037">
        <v>69695215055.430008</v>
      </c>
      <c r="E10" s="1037">
        <v>68208582068.249954</v>
      </c>
      <c r="F10" s="1037">
        <v>64751957396.759972</v>
      </c>
      <c r="G10" s="1037">
        <v>63621788227.249931</v>
      </c>
      <c r="H10" s="1037">
        <v>65891935503.20269</v>
      </c>
      <c r="I10" s="1037">
        <v>68570078843.278206</v>
      </c>
      <c r="J10" s="1037">
        <v>70492784223.944519</v>
      </c>
    </row>
    <row r="11" spans="1:10" s="28" customFormat="1" ht="14">
      <c r="A11" s="890" t="s">
        <v>600</v>
      </c>
      <c r="B11" s="1037">
        <v>-43596231319.239998</v>
      </c>
      <c r="C11" s="1037">
        <v>-43710907844.149986</v>
      </c>
      <c r="D11" s="1037">
        <v>-46698275236.859993</v>
      </c>
      <c r="E11" s="1037">
        <v>-43249543942.040024</v>
      </c>
      <c r="F11" s="1037">
        <v>-39416232708.470001</v>
      </c>
      <c r="G11" s="1037">
        <v>-38701401087.690002</v>
      </c>
      <c r="H11" s="1037">
        <v>-40372637895.590012</v>
      </c>
      <c r="I11" s="1037">
        <v>-42412806200.459999</v>
      </c>
      <c r="J11" s="1037">
        <v>-46655670300.489998</v>
      </c>
    </row>
    <row r="12" spans="1:10" s="28" customFormat="1" ht="14">
      <c r="A12" s="881" t="s">
        <v>601</v>
      </c>
      <c r="B12" s="1037">
        <v>292618990.62578964</v>
      </c>
      <c r="C12" s="1037">
        <v>-265640647.43185425</v>
      </c>
      <c r="D12" s="1037">
        <v>682833102.4709053</v>
      </c>
      <c r="E12" s="1037">
        <v>809732475.96437454</v>
      </c>
      <c r="F12" s="1037">
        <v>397969655.70669937</v>
      </c>
      <c r="G12" s="1037">
        <v>628548131.79446411</v>
      </c>
      <c r="H12" s="1037">
        <v>350892836.70427322</v>
      </c>
      <c r="I12" s="1037">
        <v>633448879.47108841</v>
      </c>
      <c r="J12" s="1037">
        <v>44175949.375015259</v>
      </c>
    </row>
    <row r="13" spans="1:10" s="28" customFormat="1" ht="14">
      <c r="A13" s="1044" t="s">
        <v>602</v>
      </c>
      <c r="B13" s="1039">
        <v>87670297.618886635</v>
      </c>
      <c r="C13" s="1039">
        <v>87220015.665222466</v>
      </c>
      <c r="D13" s="1039">
        <v>87404529.39325802</v>
      </c>
      <c r="E13" s="1039">
        <v>86924875.95574221</v>
      </c>
      <c r="F13" s="1039">
        <v>86341092.056845099</v>
      </c>
      <c r="G13" s="1039">
        <v>86556252.491668761</v>
      </c>
      <c r="H13" s="1039">
        <v>86334513.734198734</v>
      </c>
      <c r="I13" s="1039">
        <v>86887114.659243897</v>
      </c>
      <c r="J13" s="1039">
        <v>87105440.583693475</v>
      </c>
    </row>
    <row r="14" spans="1:10" s="12" customFormat="1" ht="14">
      <c r="A14" s="1042" t="s">
        <v>603</v>
      </c>
      <c r="B14" s="1040">
        <v>14544588.919497436</v>
      </c>
      <c r="C14" s="1040">
        <v>14921082.309200084</v>
      </c>
      <c r="D14" s="1040">
        <v>14997342.076228492</v>
      </c>
      <c r="E14" s="1040">
        <v>14546490.203391315</v>
      </c>
      <c r="F14" s="1040">
        <v>13222856.623454971</v>
      </c>
      <c r="G14" s="1040">
        <v>12722553.392661307</v>
      </c>
      <c r="H14" s="1040">
        <v>12745298.771081526</v>
      </c>
      <c r="I14" s="1040">
        <v>13076098.688467797</v>
      </c>
      <c r="J14" s="1040">
        <v>13626784.248529967</v>
      </c>
    </row>
    <row r="15" spans="1:10" s="12" customFormat="1" ht="14">
      <c r="A15" s="1042" t="s">
        <v>604</v>
      </c>
      <c r="B15" s="1040">
        <v>11092360.126958868</v>
      </c>
      <c r="C15" s="1040">
        <v>11032761.735981399</v>
      </c>
      <c r="D15" s="1040">
        <v>11355389.896630829</v>
      </c>
      <c r="E15" s="1040">
        <v>10464092.202931941</v>
      </c>
      <c r="F15" s="1040">
        <v>9193876.2955704238</v>
      </c>
      <c r="G15" s="1040">
        <v>8821418.8351653181</v>
      </c>
      <c r="H15" s="1040">
        <v>8926655.0339047294</v>
      </c>
      <c r="I15" s="1040">
        <v>9184516.9505196493</v>
      </c>
      <c r="J15" s="1040">
        <v>10234238.124902163</v>
      </c>
    </row>
    <row r="16" spans="1:10" s="12" customFormat="1" ht="14">
      <c r="A16" s="1042" t="s">
        <v>605</v>
      </c>
      <c r="B16" s="1040">
        <v>3452228.7925385684</v>
      </c>
      <c r="C16" s="1040">
        <v>3888320.5732186846</v>
      </c>
      <c r="D16" s="1040">
        <v>3641952.1795976628</v>
      </c>
      <c r="E16" s="1040">
        <v>4082398.0004593749</v>
      </c>
      <c r="F16" s="1040">
        <v>4028980.3278845474</v>
      </c>
      <c r="G16" s="1040">
        <v>3901134.5574959889</v>
      </c>
      <c r="H16" s="1040">
        <v>3818643.7371767964</v>
      </c>
      <c r="I16" s="1040">
        <v>3891581.7379481476</v>
      </c>
      <c r="J16" s="1040">
        <v>3392546.1236278042</v>
      </c>
    </row>
    <row r="17" spans="1:10" s="12" customFormat="1" ht="14">
      <c r="A17" s="1042" t="s">
        <v>606</v>
      </c>
      <c r="B17" s="1040">
        <v>4543426.0163985882</v>
      </c>
      <c r="C17" s="1040">
        <v>4994578.0630276995</v>
      </c>
      <c r="D17" s="1040">
        <v>4775586.3719102675</v>
      </c>
      <c r="E17" s="1040">
        <v>5151571.5702947108</v>
      </c>
      <c r="F17" s="1040">
        <v>5027455.1830915119</v>
      </c>
      <c r="G17" s="1040">
        <v>4847560.5844045645</v>
      </c>
      <c r="H17" s="1040">
        <v>4800416.0405922038</v>
      </c>
      <c r="I17" s="1040">
        <v>4846310.1240274087</v>
      </c>
      <c r="J17" s="1040">
        <v>4462338.7516391054</v>
      </c>
    </row>
    <row r="18" spans="1:10" s="12" customFormat="1" ht="14.5" thickBot="1">
      <c r="A18" s="1045" t="s">
        <v>607</v>
      </c>
      <c r="B18" s="1041">
        <v>4608287.1138152899</v>
      </c>
      <c r="C18" s="1041">
        <v>4936292.6523859985</v>
      </c>
      <c r="D18" s="1041">
        <v>4919949.4430592908</v>
      </c>
      <c r="E18" s="1041">
        <v>5321965.9627672387</v>
      </c>
      <c r="F18" s="1041">
        <v>5107907.2673738459</v>
      </c>
      <c r="G18" s="1041">
        <v>4972061.2454963615</v>
      </c>
      <c r="H18" s="1041">
        <v>4867603.4474571804</v>
      </c>
      <c r="I18" s="1041">
        <v>4965814.9098764202</v>
      </c>
      <c r="J18" s="1041">
        <v>4470744.6751231393</v>
      </c>
    </row>
    <row r="19" spans="1:10" s="12" customFormat="1" ht="14.5" thickTop="1">
      <c r="A19" s="29"/>
    </row>
    <row r="20" spans="1:10" s="12" customFormat="1" ht="15" customHeight="1">
      <c r="A20" s="226"/>
    </row>
    <row r="21" spans="1:10" s="12" customFormat="1" ht="29.15" customHeight="1">
      <c r="A21" s="226"/>
    </row>
    <row r="22" spans="1:10" s="12" customFormat="1" ht="58">
      <c r="A22" s="893" t="s">
        <v>608</v>
      </c>
    </row>
    <row r="23" spans="1:10" s="12" customFormat="1" ht="14">
      <c r="A23" s="893" t="s">
        <v>609</v>
      </c>
    </row>
  </sheetData>
  <sheetProtection sheet="1" objects="1" scenarios="1"/>
  <hyperlinks>
    <hyperlink ref="A4" location="Índice!A1" display="Índice!A1" xr:uid="{5D8DEDD1-B3B2-4D5D-9F70-43CB807C190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451D-EAE2-4B9F-A5E6-8BEB2D6ED918}">
  <sheetPr codeName="Plan63">
    <tabColor theme="0"/>
  </sheetPr>
  <dimension ref="A1:AX22"/>
  <sheetViews>
    <sheetView showGridLines="0" showRowColHeaders="0" zoomScaleNormal="100" workbookViewId="0">
      <pane xSplit="1" ySplit="5" topLeftCell="AQ6" activePane="bottomRight" state="frozen"/>
      <selection pane="topRight" activeCell="B1" sqref="B1"/>
      <selection pane="bottomLeft" activeCell="A6" sqref="A6"/>
      <selection pane="bottomRight" activeCell="A17" sqref="A17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50" s="24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</row>
    <row r="2" spans="1:50" s="25" customFormat="1" ht="33" customHeight="1">
      <c r="A2" s="154" t="s">
        <v>591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</row>
    <row r="3" spans="1:50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</row>
    <row r="4" spans="1:50" s="26" customFormat="1" ht="16.399999999999999" customHeight="1">
      <c r="A4" s="843" t="s">
        <v>531</v>
      </c>
      <c r="B4" s="158" t="s">
        <v>647</v>
      </c>
      <c r="C4" s="158" t="s">
        <v>648</v>
      </c>
      <c r="D4" s="158" t="s">
        <v>649</v>
      </c>
      <c r="E4" s="158" t="s">
        <v>650</v>
      </c>
      <c r="F4" s="159" t="s">
        <v>656</v>
      </c>
      <c r="G4" s="159" t="s">
        <v>657</v>
      </c>
      <c r="H4" s="159" t="s">
        <v>658</v>
      </c>
      <c r="I4" s="159" t="s">
        <v>659</v>
      </c>
      <c r="J4" s="159" t="s">
        <v>1269</v>
      </c>
      <c r="K4" s="159" t="s">
        <v>1270</v>
      </c>
      <c r="L4" s="159" t="s">
        <v>1271</v>
      </c>
      <c r="M4" s="159" t="s">
        <v>1272</v>
      </c>
      <c r="N4" s="159" t="s">
        <v>1273</v>
      </c>
      <c r="O4" s="159" t="s">
        <v>1274</v>
      </c>
      <c r="P4" s="159" t="s">
        <v>1275</v>
      </c>
      <c r="Q4" s="159" t="s">
        <v>1276</v>
      </c>
      <c r="R4" s="159" t="s">
        <v>972</v>
      </c>
      <c r="S4" s="159" t="s">
        <v>973</v>
      </c>
      <c r="T4" s="159" t="s">
        <v>974</v>
      </c>
      <c r="U4" s="159" t="s">
        <v>975</v>
      </c>
      <c r="V4" s="159" t="s">
        <v>1277</v>
      </c>
      <c r="W4" s="159" t="s">
        <v>1278</v>
      </c>
      <c r="X4" s="159" t="s">
        <v>1279</v>
      </c>
      <c r="Y4" s="159" t="s">
        <v>1280</v>
      </c>
      <c r="Z4" s="159" t="s">
        <v>1019</v>
      </c>
      <c r="AA4" s="159" t="s">
        <v>1020</v>
      </c>
      <c r="AB4" s="159" t="s">
        <v>1021</v>
      </c>
      <c r="AC4" s="159" t="s">
        <v>889</v>
      </c>
      <c r="AD4" s="159" t="s">
        <v>911</v>
      </c>
      <c r="AE4" s="159" t="s">
        <v>913</v>
      </c>
      <c r="AF4" s="159" t="s">
        <v>915</v>
      </c>
      <c r="AG4" s="159" t="s">
        <v>1281</v>
      </c>
      <c r="AH4" s="159" t="s">
        <v>1282</v>
      </c>
      <c r="AI4" s="159" t="s">
        <v>1283</v>
      </c>
      <c r="AJ4" s="159" t="s">
        <v>1284</v>
      </c>
      <c r="AK4" s="159" t="s">
        <v>1285</v>
      </c>
      <c r="AL4" s="159" t="s">
        <v>1286</v>
      </c>
      <c r="AM4" s="159" t="s">
        <v>1287</v>
      </c>
      <c r="AN4" s="159" t="s">
        <v>1288</v>
      </c>
      <c r="AO4" s="159" t="s">
        <v>1289</v>
      </c>
      <c r="AP4" s="159" t="s">
        <v>1076</v>
      </c>
      <c r="AQ4" s="159" t="s">
        <v>1078</v>
      </c>
      <c r="AR4" s="159" t="s">
        <v>1080</v>
      </c>
      <c r="AS4" s="159" t="s">
        <v>1082</v>
      </c>
      <c r="AT4" s="159" t="s">
        <v>1145</v>
      </c>
      <c r="AU4" s="159" t="s">
        <v>1146</v>
      </c>
      <c r="AV4" s="159" t="s">
        <v>1147</v>
      </c>
      <c r="AW4" s="844" t="s">
        <v>1148</v>
      </c>
      <c r="AX4" s="844" t="s">
        <v>1246</v>
      </c>
    </row>
    <row r="5" spans="1:50" s="2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845"/>
      <c r="AX5" s="845"/>
    </row>
    <row r="6" spans="1:50" s="14" customFormat="1" ht="14">
      <c r="A6" s="895" t="s">
        <v>591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047"/>
      <c r="AX6" s="1047"/>
    </row>
    <row r="7" spans="1:50" s="14" customFormat="1" ht="14">
      <c r="A7" s="895" t="s">
        <v>36</v>
      </c>
      <c r="B7" s="194">
        <v>8063.9700463985355</v>
      </c>
      <c r="C7" s="194">
        <v>8219.6490689803468</v>
      </c>
      <c r="D7" s="194">
        <v>8384.5475094574504</v>
      </c>
      <c r="E7" s="194">
        <v>8468.6196797038174</v>
      </c>
      <c r="F7" s="194">
        <v>8697.6337915999993</v>
      </c>
      <c r="G7" s="194">
        <v>9295.3140930000009</v>
      </c>
      <c r="H7" s="194">
        <v>9528.4561717500001</v>
      </c>
      <c r="I7" s="194">
        <v>9797.3627043300003</v>
      </c>
      <c r="J7" s="194">
        <v>9669.3052805784464</v>
      </c>
      <c r="K7" s="194">
        <v>9997.73954444011</v>
      </c>
      <c r="L7" s="194">
        <v>10233.45773926</v>
      </c>
      <c r="M7" s="194">
        <v>10970.910146640001</v>
      </c>
      <c r="N7" s="194" t="e">
        <v>#N/A</v>
      </c>
      <c r="O7" s="194" t="e">
        <v>#N/A</v>
      </c>
      <c r="P7" s="194" t="e">
        <v>#N/A</v>
      </c>
      <c r="Q7" s="194" t="e">
        <v>#N/A</v>
      </c>
      <c r="R7" s="194" t="e">
        <v>#N/A</v>
      </c>
      <c r="S7" s="194" t="e">
        <v>#N/A</v>
      </c>
      <c r="T7" s="194" t="e">
        <v>#N/A</v>
      </c>
      <c r="U7" s="194" t="e">
        <v>#N/A</v>
      </c>
      <c r="V7" s="194" t="e">
        <v>#N/A</v>
      </c>
      <c r="W7" s="194" t="e">
        <v>#N/A</v>
      </c>
      <c r="X7" s="194" t="e">
        <v>#N/A</v>
      </c>
      <c r="Y7" s="194" t="e">
        <v>#N/A</v>
      </c>
      <c r="Z7" s="194" t="e">
        <v>#N/A</v>
      </c>
      <c r="AA7" s="194" t="e">
        <v>#N/A</v>
      </c>
      <c r="AB7" s="194" t="e">
        <v>#N/A</v>
      </c>
      <c r="AC7" s="194" t="e">
        <v>#N/A</v>
      </c>
      <c r="AD7" s="194" t="e">
        <v>#N/A</v>
      </c>
      <c r="AE7" s="194" t="e">
        <v>#N/A</v>
      </c>
      <c r="AF7" s="194" t="e">
        <v>#N/A</v>
      </c>
      <c r="AG7" s="194" t="e">
        <v>#N/A</v>
      </c>
      <c r="AH7" s="194" t="e">
        <v>#N/A</v>
      </c>
      <c r="AI7" s="194" t="e">
        <v>#N/A</v>
      </c>
      <c r="AJ7" s="194" t="e">
        <v>#N/A</v>
      </c>
      <c r="AK7" s="194" t="e">
        <v>#N/A</v>
      </c>
      <c r="AL7" s="194" t="e">
        <v>#N/A</v>
      </c>
      <c r="AM7" s="194" t="e">
        <v>#N/A</v>
      </c>
      <c r="AN7" s="194" t="e">
        <v>#N/A</v>
      </c>
      <c r="AO7" s="194" t="e">
        <v>#N/A</v>
      </c>
      <c r="AP7" s="194">
        <v>13716.097252309997</v>
      </c>
      <c r="AQ7" s="194">
        <v>14291.493423080001</v>
      </c>
      <c r="AR7" s="194">
        <v>14711.832869829999</v>
      </c>
      <c r="AS7" s="194">
        <v>15070.984977749999</v>
      </c>
      <c r="AT7" s="194">
        <v>15059.330047129999</v>
      </c>
      <c r="AU7" s="1047">
        <v>15136.091951299997</v>
      </c>
      <c r="AV7" s="1047">
        <v>15224.954025970001</v>
      </c>
      <c r="AW7" s="1047">
        <v>15701.029882589999</v>
      </c>
      <c r="AX7" s="1047">
        <v>14864.81822913</v>
      </c>
    </row>
    <row r="8" spans="1:50" s="14" customFormat="1" ht="14">
      <c r="A8" s="881" t="s">
        <v>289</v>
      </c>
      <c r="B8" s="195">
        <v>4008.2208467185342</v>
      </c>
      <c r="C8" s="195">
        <v>4009.0167293403465</v>
      </c>
      <c r="D8" s="195">
        <v>4062.9822053074508</v>
      </c>
      <c r="E8" s="195">
        <v>4021.4873039138183</v>
      </c>
      <c r="F8" s="195">
        <v>3813.5014095900005</v>
      </c>
      <c r="G8" s="195">
        <v>3975.0101300899996</v>
      </c>
      <c r="H8" s="195">
        <v>4134.3284808899998</v>
      </c>
      <c r="I8" s="195">
        <v>4155.6910583499994</v>
      </c>
      <c r="J8" s="195">
        <v>4166.8617738299999</v>
      </c>
      <c r="K8" s="195">
        <v>4483.1255987899985</v>
      </c>
      <c r="L8" s="195">
        <v>4836.2173446699999</v>
      </c>
      <c r="M8" s="195">
        <v>5137.6630429400011</v>
      </c>
      <c r="N8" s="195" t="e">
        <v>#N/A</v>
      </c>
      <c r="O8" s="195" t="e">
        <v>#N/A</v>
      </c>
      <c r="P8" s="195" t="e">
        <v>#N/A</v>
      </c>
      <c r="Q8" s="195" t="e">
        <v>#N/A</v>
      </c>
      <c r="R8" s="195" t="e">
        <v>#N/A</v>
      </c>
      <c r="S8" s="195" t="e">
        <v>#N/A</v>
      </c>
      <c r="T8" s="195" t="e">
        <v>#N/A</v>
      </c>
      <c r="U8" s="195" t="e">
        <v>#N/A</v>
      </c>
      <c r="V8" s="195" t="e">
        <v>#N/A</v>
      </c>
      <c r="W8" s="195" t="e">
        <v>#N/A</v>
      </c>
      <c r="X8" s="195" t="e">
        <v>#N/A</v>
      </c>
      <c r="Y8" s="195" t="e">
        <v>#N/A</v>
      </c>
      <c r="Z8" s="195" t="e">
        <v>#N/A</v>
      </c>
      <c r="AA8" s="195" t="e">
        <v>#N/A</v>
      </c>
      <c r="AB8" s="195" t="e">
        <v>#N/A</v>
      </c>
      <c r="AC8" s="195" t="e">
        <v>#N/A</v>
      </c>
      <c r="AD8" s="195" t="e">
        <v>#N/A</v>
      </c>
      <c r="AE8" s="195" t="e">
        <v>#N/A</v>
      </c>
      <c r="AF8" s="195" t="e">
        <v>#N/A</v>
      </c>
      <c r="AG8" s="195" t="e">
        <v>#N/A</v>
      </c>
      <c r="AH8" s="195" t="e">
        <v>#N/A</v>
      </c>
      <c r="AI8" s="195" t="e">
        <v>#N/A</v>
      </c>
      <c r="AJ8" s="195" t="e">
        <v>#N/A</v>
      </c>
      <c r="AK8" s="195" t="e">
        <v>#N/A</v>
      </c>
      <c r="AL8" s="195" t="e">
        <v>#N/A</v>
      </c>
      <c r="AM8" s="195" t="e">
        <v>#N/A</v>
      </c>
      <c r="AN8" s="195" t="e">
        <v>#N/A</v>
      </c>
      <c r="AO8" s="195" t="e">
        <v>#N/A</v>
      </c>
      <c r="AP8" s="195">
        <v>7261.6726971699991</v>
      </c>
      <c r="AQ8" s="195">
        <v>7469.1761413200002</v>
      </c>
      <c r="AR8" s="195">
        <v>7551.8131964599997</v>
      </c>
      <c r="AS8" s="195">
        <v>7814.5230869700008</v>
      </c>
      <c r="AT8" s="195">
        <v>7822.5514045700002</v>
      </c>
      <c r="AU8" s="967">
        <v>7808.2275332299996</v>
      </c>
      <c r="AV8" s="967">
        <v>7805.2720196800001</v>
      </c>
      <c r="AW8" s="967">
        <v>7917.1331177099983</v>
      </c>
      <c r="AX8" s="967">
        <v>7888.6765487700013</v>
      </c>
    </row>
    <row r="9" spans="1:50" s="14" customFormat="1" ht="14">
      <c r="A9" s="881" t="s">
        <v>803</v>
      </c>
      <c r="B9" s="195">
        <v>2744.5522922300006</v>
      </c>
      <c r="C9" s="195">
        <v>2858.1317873400003</v>
      </c>
      <c r="D9" s="195">
        <v>2805.5327135299999</v>
      </c>
      <c r="E9" s="195">
        <v>2859.0118113000003</v>
      </c>
      <c r="F9" s="195">
        <v>3125.7705551699987</v>
      </c>
      <c r="G9" s="195">
        <v>3422.9902393200014</v>
      </c>
      <c r="H9" s="195">
        <v>3407.9063584100004</v>
      </c>
      <c r="I9" s="195">
        <v>3615.3131925300004</v>
      </c>
      <c r="J9" s="195">
        <v>3552.8172271200001</v>
      </c>
      <c r="K9" s="195">
        <v>3573.6124370799985</v>
      </c>
      <c r="L9" s="195">
        <v>3541.1376971200002</v>
      </c>
      <c r="M9" s="195">
        <v>3807.1758642099999</v>
      </c>
      <c r="N9" s="195" t="e">
        <v>#N/A</v>
      </c>
      <c r="O9" s="195" t="e">
        <v>#N/A</v>
      </c>
      <c r="P9" s="195" t="e">
        <v>#N/A</v>
      </c>
      <c r="Q9" s="195" t="e">
        <v>#N/A</v>
      </c>
      <c r="R9" s="195" t="e">
        <v>#N/A</v>
      </c>
      <c r="S9" s="195" t="e">
        <v>#N/A</v>
      </c>
      <c r="T9" s="195" t="e">
        <v>#N/A</v>
      </c>
      <c r="U9" s="195" t="e">
        <v>#N/A</v>
      </c>
      <c r="V9" s="195" t="e">
        <v>#N/A</v>
      </c>
      <c r="W9" s="195" t="e">
        <v>#N/A</v>
      </c>
      <c r="X9" s="195" t="e">
        <v>#N/A</v>
      </c>
      <c r="Y9" s="195" t="e">
        <v>#N/A</v>
      </c>
      <c r="Z9" s="195" t="e">
        <v>#N/A</v>
      </c>
      <c r="AA9" s="195" t="e">
        <v>#N/A</v>
      </c>
      <c r="AB9" s="195" t="e">
        <v>#N/A</v>
      </c>
      <c r="AC9" s="195" t="e">
        <v>#N/A</v>
      </c>
      <c r="AD9" s="195" t="e">
        <v>#N/A</v>
      </c>
      <c r="AE9" s="195" t="e">
        <v>#N/A</v>
      </c>
      <c r="AF9" s="195" t="e">
        <v>#N/A</v>
      </c>
      <c r="AG9" s="195" t="e">
        <v>#N/A</v>
      </c>
      <c r="AH9" s="195" t="e">
        <v>#N/A</v>
      </c>
      <c r="AI9" s="195" t="e">
        <v>#N/A</v>
      </c>
      <c r="AJ9" s="195" t="e">
        <v>#N/A</v>
      </c>
      <c r="AK9" s="195" t="e">
        <v>#N/A</v>
      </c>
      <c r="AL9" s="195" t="e">
        <v>#N/A</v>
      </c>
      <c r="AM9" s="195" t="e">
        <v>#N/A</v>
      </c>
      <c r="AN9" s="195" t="e">
        <v>#N/A</v>
      </c>
      <c r="AO9" s="195" t="e">
        <v>#N/A</v>
      </c>
      <c r="AP9" s="195">
        <v>2781.0791549799997</v>
      </c>
      <c r="AQ9" s="195">
        <v>2954.6368801600001</v>
      </c>
      <c r="AR9" s="195">
        <v>3118.5929590999995</v>
      </c>
      <c r="AS9" s="195">
        <v>3170.4170913700004</v>
      </c>
      <c r="AT9" s="195">
        <v>3279.9747675699996</v>
      </c>
      <c r="AU9" s="967">
        <v>3293.5465725700005</v>
      </c>
      <c r="AV9" s="967">
        <v>3160.6334461299998</v>
      </c>
      <c r="AW9" s="967">
        <v>3183.1266685600003</v>
      </c>
      <c r="AX9" s="967">
        <v>2866.4415448099999</v>
      </c>
    </row>
    <row r="10" spans="1:50" s="14" customFormat="1" ht="14">
      <c r="A10" s="881" t="s">
        <v>292</v>
      </c>
      <c r="B10" s="195">
        <v>1311.19690745</v>
      </c>
      <c r="C10" s="195">
        <v>1352.5005523</v>
      </c>
      <c r="D10" s="195">
        <v>1516.0325906200001</v>
      </c>
      <c r="E10" s="195">
        <v>1588.1205644899999</v>
      </c>
      <c r="F10" s="195">
        <v>1758.36182684</v>
      </c>
      <c r="G10" s="195">
        <v>1897.3137235899999</v>
      </c>
      <c r="H10" s="195">
        <v>1986.2213324500003</v>
      </c>
      <c r="I10" s="195">
        <v>2026.3584534500001</v>
      </c>
      <c r="J10" s="195">
        <v>1949.6262796284454</v>
      </c>
      <c r="K10" s="195">
        <v>1941.0015085701129</v>
      </c>
      <c r="L10" s="195">
        <v>1856.1026974700003</v>
      </c>
      <c r="M10" s="195">
        <v>2026.0712394900004</v>
      </c>
      <c r="N10" s="195" t="e">
        <v>#N/A</v>
      </c>
      <c r="O10" s="195" t="e">
        <v>#N/A</v>
      </c>
      <c r="P10" s="195" t="e">
        <v>#N/A</v>
      </c>
      <c r="Q10" s="195" t="e">
        <v>#N/A</v>
      </c>
      <c r="R10" s="195" t="e">
        <v>#N/A</v>
      </c>
      <c r="S10" s="195" t="e">
        <v>#N/A</v>
      </c>
      <c r="T10" s="195" t="e">
        <v>#N/A</v>
      </c>
      <c r="U10" s="195" t="e">
        <v>#N/A</v>
      </c>
      <c r="V10" s="195" t="e">
        <v>#N/A</v>
      </c>
      <c r="W10" s="195" t="e">
        <v>#N/A</v>
      </c>
      <c r="X10" s="195" t="e">
        <v>#N/A</v>
      </c>
      <c r="Y10" s="195" t="e">
        <v>#N/A</v>
      </c>
      <c r="Z10" s="195" t="e">
        <v>#N/A</v>
      </c>
      <c r="AA10" s="195" t="e">
        <v>#N/A</v>
      </c>
      <c r="AB10" s="195" t="e">
        <v>#N/A</v>
      </c>
      <c r="AC10" s="195" t="e">
        <v>#N/A</v>
      </c>
      <c r="AD10" s="195" t="e">
        <v>#N/A</v>
      </c>
      <c r="AE10" s="195" t="e">
        <v>#N/A</v>
      </c>
      <c r="AF10" s="195" t="e">
        <v>#N/A</v>
      </c>
      <c r="AG10" s="195" t="e">
        <v>#N/A</v>
      </c>
      <c r="AH10" s="195" t="e">
        <v>#N/A</v>
      </c>
      <c r="AI10" s="195" t="e">
        <v>#N/A</v>
      </c>
      <c r="AJ10" s="195" t="e">
        <v>#N/A</v>
      </c>
      <c r="AK10" s="195" t="e">
        <v>#N/A</v>
      </c>
      <c r="AL10" s="195" t="e">
        <v>#N/A</v>
      </c>
      <c r="AM10" s="195" t="e">
        <v>#N/A</v>
      </c>
      <c r="AN10" s="195" t="e">
        <v>#N/A</v>
      </c>
      <c r="AO10" s="195" t="e">
        <v>#N/A</v>
      </c>
      <c r="AP10" s="195">
        <v>2772.7442153299999</v>
      </c>
      <c r="AQ10" s="195">
        <v>2991.2177911500003</v>
      </c>
      <c r="AR10" s="195">
        <v>3169.5019090199994</v>
      </c>
      <c r="AS10" s="195">
        <v>3040.2566929599998</v>
      </c>
      <c r="AT10" s="195">
        <v>2950.6542557499997</v>
      </c>
      <c r="AU10" s="967">
        <v>2970.5319064599994</v>
      </c>
      <c r="AV10" s="967">
        <v>3124.9753992200003</v>
      </c>
      <c r="AW10" s="967">
        <v>3452.4690886599988</v>
      </c>
      <c r="AX10" s="967">
        <v>3419.7325564799994</v>
      </c>
    </row>
    <row r="11" spans="1:50" s="14" customFormat="1" ht="14.5" thickBot="1">
      <c r="A11" s="892" t="s">
        <v>49</v>
      </c>
      <c r="B11" s="223">
        <v>0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v>0</v>
      </c>
      <c r="M11" s="223">
        <v>0</v>
      </c>
      <c r="N11" s="223" t="e">
        <v>#N/A</v>
      </c>
      <c r="O11" s="223" t="e">
        <v>#N/A</v>
      </c>
      <c r="P11" s="223" t="e">
        <v>#N/A</v>
      </c>
      <c r="Q11" s="223" t="e">
        <v>#N/A</v>
      </c>
      <c r="R11" s="223" t="e">
        <v>#N/A</v>
      </c>
      <c r="S11" s="223" t="e">
        <v>#N/A</v>
      </c>
      <c r="T11" s="223" t="e">
        <v>#N/A</v>
      </c>
      <c r="U11" s="223" t="e">
        <v>#N/A</v>
      </c>
      <c r="V11" s="223" t="e">
        <v>#N/A</v>
      </c>
      <c r="W11" s="223" t="e">
        <v>#N/A</v>
      </c>
      <c r="X11" s="223" t="e">
        <v>#N/A</v>
      </c>
      <c r="Y11" s="223" t="e">
        <v>#N/A</v>
      </c>
      <c r="Z11" s="223" t="e">
        <v>#N/A</v>
      </c>
      <c r="AA11" s="223" t="e">
        <v>#N/A</v>
      </c>
      <c r="AB11" s="223" t="e">
        <v>#N/A</v>
      </c>
      <c r="AC11" s="223" t="e">
        <v>#N/A</v>
      </c>
      <c r="AD11" s="223" t="e">
        <v>#N/A</v>
      </c>
      <c r="AE11" s="223" t="e">
        <v>#N/A</v>
      </c>
      <c r="AF11" s="223" t="e">
        <v>#N/A</v>
      </c>
      <c r="AG11" s="223" t="e">
        <v>#N/A</v>
      </c>
      <c r="AH11" s="223" t="e">
        <v>#N/A</v>
      </c>
      <c r="AI11" s="223" t="e">
        <v>#N/A</v>
      </c>
      <c r="AJ11" s="223" t="e">
        <v>#N/A</v>
      </c>
      <c r="AK11" s="223" t="e">
        <v>#N/A</v>
      </c>
      <c r="AL11" s="223" t="e">
        <v>#N/A</v>
      </c>
      <c r="AM11" s="223" t="e">
        <v>#N/A</v>
      </c>
      <c r="AN11" s="223" t="e">
        <v>#N/A</v>
      </c>
      <c r="AO11" s="223" t="e">
        <v>#N/A</v>
      </c>
      <c r="AP11" s="223">
        <v>900.6011848299986</v>
      </c>
      <c r="AQ11" s="223">
        <v>876.46261045000028</v>
      </c>
      <c r="AR11" s="223">
        <v>871.92480525000065</v>
      </c>
      <c r="AS11" s="223">
        <v>1045.7881064499979</v>
      </c>
      <c r="AT11" s="223">
        <v>1006.1496192399991</v>
      </c>
      <c r="AU11" s="1048">
        <v>1063.785939039999</v>
      </c>
      <c r="AV11" s="1048">
        <v>1134.0731609400009</v>
      </c>
      <c r="AW11" s="1048">
        <v>1148.3010076600021</v>
      </c>
      <c r="AX11" s="1048">
        <v>689.96757907000028</v>
      </c>
    </row>
    <row r="12" spans="1:50" s="14" customFormat="1" ht="14.5" thickTop="1">
      <c r="A12" s="89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1049"/>
      <c r="AX12" s="1049"/>
    </row>
    <row r="13" spans="1:50" s="28" customFormat="1" ht="14">
      <c r="A13" s="1046" t="s">
        <v>592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1050"/>
      <c r="AX13" s="1050"/>
    </row>
    <row r="14" spans="1:50" s="12" customFormat="1" ht="14">
      <c r="A14" s="895" t="s">
        <v>36</v>
      </c>
      <c r="B14" s="211">
        <v>7.7793719964875052</v>
      </c>
      <c r="C14" s="211">
        <v>7.5554574568434285</v>
      </c>
      <c r="D14" s="211">
        <v>7.2803949094928821</v>
      </c>
      <c r="E14" s="211">
        <v>7.0201728114065887</v>
      </c>
      <c r="F14" s="211">
        <v>6.846575737880034</v>
      </c>
      <c r="G14" s="211">
        <v>7.0578757172527373</v>
      </c>
      <c r="H14" s="211">
        <v>7.0301787858153109</v>
      </c>
      <c r="I14" s="211">
        <v>7.0357337099673734</v>
      </c>
      <c r="J14" s="211">
        <v>6.8753760146033294</v>
      </c>
      <c r="K14" s="211">
        <v>6.9960735332827984</v>
      </c>
      <c r="L14" s="211">
        <v>7.126206481272046</v>
      </c>
      <c r="M14" s="211">
        <v>7.4485530390779653</v>
      </c>
      <c r="N14" s="211" t="e">
        <v>#N/A</v>
      </c>
      <c r="O14" s="211" t="e">
        <v>#N/A</v>
      </c>
      <c r="P14" s="211" t="e">
        <v>#N/A</v>
      </c>
      <c r="Q14" s="211" t="e">
        <v>#N/A</v>
      </c>
      <c r="R14" s="211" t="e">
        <v>#N/A</v>
      </c>
      <c r="S14" s="211" t="e">
        <v>#N/A</v>
      </c>
      <c r="T14" s="211" t="e">
        <v>#N/A</v>
      </c>
      <c r="U14" s="211" t="e">
        <v>#N/A</v>
      </c>
      <c r="V14" s="211" t="e">
        <v>#N/A</v>
      </c>
      <c r="W14" s="211" t="e">
        <v>#N/A</v>
      </c>
      <c r="X14" s="211" t="e">
        <v>#N/A</v>
      </c>
      <c r="Y14" s="211" t="e">
        <v>#N/A</v>
      </c>
      <c r="Z14" s="211" t="e">
        <v>#N/A</v>
      </c>
      <c r="AA14" s="211" t="e">
        <v>#N/A</v>
      </c>
      <c r="AB14" s="211" t="e">
        <v>#N/A</v>
      </c>
      <c r="AC14" s="211" t="e">
        <v>#N/A</v>
      </c>
      <c r="AD14" s="211" t="e">
        <v>#N/A</v>
      </c>
      <c r="AE14" s="211" t="e">
        <v>#N/A</v>
      </c>
      <c r="AF14" s="211" t="e">
        <v>#N/A</v>
      </c>
      <c r="AG14" s="211" t="e">
        <v>#N/A</v>
      </c>
      <c r="AH14" s="211" t="e">
        <v>#N/A</v>
      </c>
      <c r="AI14" s="211" t="e">
        <v>#N/A</v>
      </c>
      <c r="AJ14" s="211" t="e">
        <v>#N/A</v>
      </c>
      <c r="AK14" s="211" t="e">
        <v>#N/A</v>
      </c>
      <c r="AL14" s="211" t="e">
        <v>#N/A</v>
      </c>
      <c r="AM14" s="211" t="e">
        <v>#N/A</v>
      </c>
      <c r="AN14" s="211" t="e">
        <v>#N/A</v>
      </c>
      <c r="AO14" s="211" t="e">
        <v>#N/A</v>
      </c>
      <c r="AP14" s="211">
        <v>7.0289504826589688</v>
      </c>
      <c r="AQ14" s="211">
        <v>7.213244616530079</v>
      </c>
      <c r="AR14" s="211">
        <v>7.2980870470330084</v>
      </c>
      <c r="AS14" s="211">
        <v>7.2337572638196734</v>
      </c>
      <c r="AT14" s="211">
        <v>7.0118851118456282</v>
      </c>
      <c r="AU14" s="1051">
        <v>6.8961084875309053</v>
      </c>
      <c r="AV14" s="1051">
        <v>6.7960734081482954</v>
      </c>
      <c r="AW14" s="1051">
        <v>6.8245788746993608</v>
      </c>
      <c r="AX14" s="1051">
        <v>6.2692818534162642</v>
      </c>
    </row>
    <row r="15" spans="1:50" s="12" customFormat="1" ht="14">
      <c r="A15" s="881" t="s">
        <v>289</v>
      </c>
      <c r="B15" s="212">
        <v>16.831055071658096</v>
      </c>
      <c r="C15" s="212">
        <v>16.021864954482901</v>
      </c>
      <c r="D15" s="212">
        <v>15.377088364610936</v>
      </c>
      <c r="E15" s="212">
        <v>14.616508722363397</v>
      </c>
      <c r="F15" s="212">
        <v>13.868869248251038</v>
      </c>
      <c r="G15" s="212">
        <v>13.929427018937002</v>
      </c>
      <c r="H15" s="212">
        <v>13.983186477066244</v>
      </c>
      <c r="I15" s="212">
        <v>13.793302456888213</v>
      </c>
      <c r="J15" s="212">
        <v>13.508217168519266</v>
      </c>
      <c r="K15" s="212">
        <v>14.002324598193837</v>
      </c>
      <c r="L15" s="212">
        <v>14.855357472614127</v>
      </c>
      <c r="M15" s="212">
        <v>15.465463154265603</v>
      </c>
      <c r="N15" s="212" t="e">
        <v>#N/A</v>
      </c>
      <c r="O15" s="212" t="e">
        <v>#N/A</v>
      </c>
      <c r="P15" s="212" t="e">
        <v>#N/A</v>
      </c>
      <c r="Q15" s="212" t="e">
        <v>#N/A</v>
      </c>
      <c r="R15" s="212" t="e">
        <v>#N/A</v>
      </c>
      <c r="S15" s="212" t="e">
        <v>#N/A</v>
      </c>
      <c r="T15" s="212" t="e">
        <v>#N/A</v>
      </c>
      <c r="U15" s="212" t="e">
        <v>#N/A</v>
      </c>
      <c r="V15" s="212" t="e">
        <v>#N/A</v>
      </c>
      <c r="W15" s="212" t="e">
        <v>#N/A</v>
      </c>
      <c r="X15" s="212" t="e">
        <v>#N/A</v>
      </c>
      <c r="Y15" s="212" t="e">
        <v>#N/A</v>
      </c>
      <c r="Z15" s="212" t="e">
        <v>#N/A</v>
      </c>
      <c r="AA15" s="212" t="e">
        <v>#N/A</v>
      </c>
      <c r="AB15" s="212" t="e">
        <v>#N/A</v>
      </c>
      <c r="AC15" s="212" t="e">
        <v>#N/A</v>
      </c>
      <c r="AD15" s="212" t="e">
        <v>#N/A</v>
      </c>
      <c r="AE15" s="212" t="e">
        <v>#N/A</v>
      </c>
      <c r="AF15" s="212" t="e">
        <v>#N/A</v>
      </c>
      <c r="AG15" s="212" t="e">
        <v>#N/A</v>
      </c>
      <c r="AH15" s="212" t="e">
        <v>#N/A</v>
      </c>
      <c r="AI15" s="212" t="e">
        <v>#N/A</v>
      </c>
      <c r="AJ15" s="212" t="e">
        <v>#N/A</v>
      </c>
      <c r="AK15" s="212" t="e">
        <v>#N/A</v>
      </c>
      <c r="AL15" s="212" t="e">
        <v>#N/A</v>
      </c>
      <c r="AM15" s="212" t="e">
        <v>#N/A</v>
      </c>
      <c r="AN15" s="212" t="e">
        <v>#N/A</v>
      </c>
      <c r="AO15" s="212" t="e">
        <v>#N/A</v>
      </c>
      <c r="AP15" s="212">
        <v>13.581833321503822</v>
      </c>
      <c r="AQ15" s="212">
        <v>13.69604432343956</v>
      </c>
      <c r="AR15" s="212">
        <v>13.76183708244556</v>
      </c>
      <c r="AS15" s="212">
        <v>13.960356741527891</v>
      </c>
      <c r="AT15" s="212">
        <v>13.772168753631897</v>
      </c>
      <c r="AU15" s="1052">
        <v>13.590354325271758</v>
      </c>
      <c r="AV15" s="1052">
        <v>13.453684496939955</v>
      </c>
      <c r="AW15" s="1052">
        <v>13.452732883061858</v>
      </c>
      <c r="AX15" s="1052">
        <v>13.154101276213993</v>
      </c>
    </row>
    <row r="16" spans="1:50" s="12" customFormat="1" ht="14">
      <c r="A16" s="881" t="s">
        <v>803</v>
      </c>
      <c r="B16" s="212">
        <v>5.5783755173250515</v>
      </c>
      <c r="C16" s="212">
        <v>5.5570924964726043</v>
      </c>
      <c r="D16" s="212">
        <v>5.2950625427908848</v>
      </c>
      <c r="E16" s="212">
        <v>5.2258946952527863</v>
      </c>
      <c r="F16" s="212">
        <v>5.3005451030495587</v>
      </c>
      <c r="G16" s="212">
        <v>5.5303763016178786</v>
      </c>
      <c r="H16" s="212">
        <v>5.5265114392361925</v>
      </c>
      <c r="I16" s="212">
        <v>5.6680276590288514</v>
      </c>
      <c r="J16" s="212">
        <v>5.4885229081241826</v>
      </c>
      <c r="K16" s="212">
        <v>5.6206962545940486</v>
      </c>
      <c r="L16" s="212">
        <v>5.7149208417041963</v>
      </c>
      <c r="M16" s="212">
        <v>5.8324611101140844</v>
      </c>
      <c r="N16" s="212" t="e">
        <v>#N/A</v>
      </c>
      <c r="O16" s="212" t="e">
        <v>#N/A</v>
      </c>
      <c r="P16" s="212" t="e">
        <v>#N/A</v>
      </c>
      <c r="Q16" s="212" t="e">
        <v>#N/A</v>
      </c>
      <c r="R16" s="212" t="e">
        <v>#N/A</v>
      </c>
      <c r="S16" s="212" t="e">
        <v>#N/A</v>
      </c>
      <c r="T16" s="212" t="e">
        <v>#N/A</v>
      </c>
      <c r="U16" s="212" t="e">
        <v>#N/A</v>
      </c>
      <c r="V16" s="212" t="e">
        <v>#N/A</v>
      </c>
      <c r="W16" s="212" t="e">
        <v>#N/A</v>
      </c>
      <c r="X16" s="212" t="e">
        <v>#N/A</v>
      </c>
      <c r="Y16" s="212" t="e">
        <v>#N/A</v>
      </c>
      <c r="Z16" s="212" t="e">
        <v>#N/A</v>
      </c>
      <c r="AA16" s="212" t="e">
        <v>#N/A</v>
      </c>
      <c r="AB16" s="212" t="e">
        <v>#N/A</v>
      </c>
      <c r="AC16" s="212" t="e">
        <v>#N/A</v>
      </c>
      <c r="AD16" s="212" t="e">
        <v>#N/A</v>
      </c>
      <c r="AE16" s="212" t="e">
        <v>#N/A</v>
      </c>
      <c r="AF16" s="212" t="e">
        <v>#N/A</v>
      </c>
      <c r="AG16" s="212" t="e">
        <v>#N/A</v>
      </c>
      <c r="AH16" s="212" t="e">
        <v>#N/A</v>
      </c>
      <c r="AI16" s="212" t="e">
        <v>#N/A</v>
      </c>
      <c r="AJ16" s="212" t="e">
        <v>#N/A</v>
      </c>
      <c r="AK16" s="212" t="e">
        <v>#N/A</v>
      </c>
      <c r="AL16" s="212" t="e">
        <v>#N/A</v>
      </c>
      <c r="AM16" s="212" t="e">
        <v>#N/A</v>
      </c>
      <c r="AN16" s="212" t="e">
        <v>#N/A</v>
      </c>
      <c r="AO16" s="212" t="e">
        <v>#N/A</v>
      </c>
      <c r="AP16" s="212">
        <v>5.7050527588794031</v>
      </c>
      <c r="AQ16" s="212">
        <v>5.8714433092917906</v>
      </c>
      <c r="AR16" s="212">
        <v>6.1551169935634142</v>
      </c>
      <c r="AS16" s="212">
        <v>6.1971844127959308</v>
      </c>
      <c r="AT16" s="212">
        <v>6.2006606757746718</v>
      </c>
      <c r="AU16" s="1052">
        <v>6.1401380431144181</v>
      </c>
      <c r="AV16" s="1052">
        <v>5.7534171731692396</v>
      </c>
      <c r="AW16" s="1052">
        <v>5.744522405293595</v>
      </c>
      <c r="AX16" s="1052">
        <v>4.974312018906768</v>
      </c>
    </row>
    <row r="17" spans="1:50" s="12" customFormat="1" ht="14.5" thickBot="1">
      <c r="A17" s="892" t="s">
        <v>292</v>
      </c>
      <c r="B17" s="224">
        <v>4.7411672386607817</v>
      </c>
      <c r="C17" s="224">
        <v>4.6715547800701085</v>
      </c>
      <c r="D17" s="224">
        <v>4.7316700805844381</v>
      </c>
      <c r="E17" s="224">
        <v>4.6723199889354028</v>
      </c>
      <c r="F17" s="224">
        <v>4.7812065785899804</v>
      </c>
      <c r="G17" s="224">
        <v>4.9432182922108936</v>
      </c>
      <c r="H17" s="224">
        <v>5.0659034762450705</v>
      </c>
      <c r="I17" s="224">
        <v>5.0558056708269072</v>
      </c>
      <c r="J17" s="224">
        <v>4.9371780953283206</v>
      </c>
      <c r="K17" s="224">
        <v>4.8362747499222092</v>
      </c>
      <c r="L17" s="224">
        <v>4.5211428504526419</v>
      </c>
      <c r="M17" s="224">
        <v>4.7988797170010811</v>
      </c>
      <c r="N17" s="224" t="e">
        <v>#N/A</v>
      </c>
      <c r="O17" s="224" t="e">
        <v>#N/A</v>
      </c>
      <c r="P17" s="224" t="e">
        <v>#N/A</v>
      </c>
      <c r="Q17" s="224" t="e">
        <v>#N/A</v>
      </c>
      <c r="R17" s="224" t="e">
        <v>#N/A</v>
      </c>
      <c r="S17" s="224" t="e">
        <v>#N/A</v>
      </c>
      <c r="T17" s="224" t="e">
        <v>#N/A</v>
      </c>
      <c r="U17" s="224" t="e">
        <v>#N/A</v>
      </c>
      <c r="V17" s="224" t="e">
        <v>#N/A</v>
      </c>
      <c r="W17" s="224" t="e">
        <v>#N/A</v>
      </c>
      <c r="X17" s="224" t="e">
        <v>#N/A</v>
      </c>
      <c r="Y17" s="224" t="e">
        <v>#N/A</v>
      </c>
      <c r="Z17" s="224" t="e">
        <v>#N/A</v>
      </c>
      <c r="AA17" s="224" t="e">
        <v>#N/A</v>
      </c>
      <c r="AB17" s="224" t="e">
        <v>#N/A</v>
      </c>
      <c r="AC17" s="224" t="e">
        <v>#N/A</v>
      </c>
      <c r="AD17" s="224" t="e">
        <v>#N/A</v>
      </c>
      <c r="AE17" s="224" t="e">
        <v>#N/A</v>
      </c>
      <c r="AF17" s="224" t="e">
        <v>#N/A</v>
      </c>
      <c r="AG17" s="224" t="e">
        <v>#N/A</v>
      </c>
      <c r="AH17" s="224" t="e">
        <v>#N/A</v>
      </c>
      <c r="AI17" s="224" t="e">
        <v>#N/A</v>
      </c>
      <c r="AJ17" s="224" t="e">
        <v>#N/A</v>
      </c>
      <c r="AK17" s="224" t="e">
        <v>#N/A</v>
      </c>
      <c r="AL17" s="224" t="e">
        <v>#N/A</v>
      </c>
      <c r="AM17" s="224" t="e">
        <v>#N/A</v>
      </c>
      <c r="AN17" s="224" t="e">
        <v>#N/A</v>
      </c>
      <c r="AO17" s="224" t="e">
        <v>#N/A</v>
      </c>
      <c r="AP17" s="224">
        <v>3.8783671818225285</v>
      </c>
      <c r="AQ17" s="224">
        <v>4.1592086186438726</v>
      </c>
      <c r="AR17" s="224">
        <v>4.3349321783866523</v>
      </c>
      <c r="AS17" s="224">
        <v>3.9463792170197243</v>
      </c>
      <c r="AT17" s="224">
        <v>3.691913867793839</v>
      </c>
      <c r="AU17" s="1053">
        <v>3.6266605780366667</v>
      </c>
      <c r="AV17" s="1053">
        <v>3.7951833669096491</v>
      </c>
      <c r="AW17" s="1053">
        <v>4.0280263660106508</v>
      </c>
      <c r="AX17" s="1053">
        <v>3.8748152055675611</v>
      </c>
    </row>
    <row r="18" spans="1:50" s="12" customFormat="1" ht="14.5" thickTop="1">
      <c r="A18" s="41"/>
    </row>
    <row r="19" spans="1:50" s="12" customFormat="1" ht="14"/>
    <row r="20" spans="1:50" s="12" customFormat="1" ht="14">
      <c r="A20" s="1192" t="s">
        <v>802</v>
      </c>
    </row>
    <row r="21" spans="1:50" s="12" customFormat="1" ht="14"/>
    <row r="22" spans="1:50" s="12" customFormat="1" ht="14"/>
  </sheetData>
  <sheetProtection sheet="1" objects="1" scenarios="1"/>
  <hyperlinks>
    <hyperlink ref="A4" location="'Índice'!F16" display="Índice!A1" xr:uid="{CC4FE1C0-CAA1-4E34-8D90-DB8100535BB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3A58-E081-4B0A-9BC9-483232502740}">
  <sheetPr codeName="Plan82">
    <tabColor theme="0"/>
  </sheetPr>
  <dimension ref="A1:M30"/>
  <sheetViews>
    <sheetView showGridLines="0" showRowColHeaders="0" tabSelected="1" zoomScaleNormal="100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K16" sqref="K16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13" s="42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</row>
    <row r="2" spans="1:13" s="42" customFormat="1" ht="33" customHeight="1">
      <c r="A2" s="154" t="s">
        <v>1188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3" s="42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M3" s="779"/>
    </row>
    <row r="4" spans="1:13" s="43" customFormat="1" ht="16.399999999999999" customHeight="1">
      <c r="A4" s="843" t="s">
        <v>531</v>
      </c>
      <c r="B4" s="158" t="s">
        <v>1075</v>
      </c>
      <c r="C4" s="158" t="s">
        <v>1077</v>
      </c>
      <c r="D4" s="158" t="s">
        <v>1079</v>
      </c>
      <c r="E4" s="158" t="s">
        <v>1081</v>
      </c>
      <c r="F4" s="159" t="s">
        <v>1141</v>
      </c>
      <c r="G4" s="159" t="s">
        <v>1142</v>
      </c>
      <c r="H4" s="159" t="s">
        <v>1143</v>
      </c>
      <c r="I4" s="159" t="s">
        <v>1144</v>
      </c>
      <c r="J4" s="159" t="s">
        <v>1244</v>
      </c>
      <c r="M4" s="780"/>
    </row>
    <row r="5" spans="1:13" s="44" customFormat="1" ht="4.5" customHeight="1" thickBot="1">
      <c r="A5" s="144"/>
      <c r="B5" s="190"/>
      <c r="C5" s="190"/>
      <c r="D5" s="190"/>
      <c r="E5" s="190"/>
      <c r="F5" s="190"/>
      <c r="G5" s="190"/>
      <c r="H5" s="190"/>
      <c r="I5" s="190"/>
      <c r="J5" s="190"/>
    </row>
    <row r="6" spans="1:13" s="45" customFormat="1" ht="14.5" thickTop="1">
      <c r="A6" s="853" t="s">
        <v>1083</v>
      </c>
      <c r="B6" s="774">
        <v>997396268448.7998</v>
      </c>
      <c r="C6" s="774">
        <v>1035857216041.41</v>
      </c>
      <c r="D6" s="774">
        <v>1058121624518.9697</v>
      </c>
      <c r="E6" s="774">
        <v>1098648042906.4298</v>
      </c>
      <c r="F6" s="774">
        <v>1083290659587.9202</v>
      </c>
      <c r="G6" s="774">
        <v>1106396765928.5</v>
      </c>
      <c r="H6" s="774">
        <v>1151042052917.3398</v>
      </c>
      <c r="I6" s="774">
        <v>1217768236579.4998</v>
      </c>
      <c r="J6" s="774">
        <v>1240081417709.0798</v>
      </c>
      <c r="M6" s="149"/>
    </row>
    <row r="7" spans="1:13" s="46" customFormat="1" ht="14">
      <c r="A7" s="854" t="s">
        <v>205</v>
      </c>
      <c r="B7" s="1264">
        <v>899812290562.02991</v>
      </c>
      <c r="C7" s="1264">
        <v>943653071845.31006</v>
      </c>
      <c r="D7" s="1264">
        <v>963146316354.35974</v>
      </c>
      <c r="E7" s="1264">
        <v>1010315535112.9899</v>
      </c>
      <c r="F7" s="1264">
        <v>999877633728.75012</v>
      </c>
      <c r="G7" s="1264">
        <v>1025325597682.8101</v>
      </c>
      <c r="H7" s="1264">
        <v>1059934721515</v>
      </c>
      <c r="I7" s="1264">
        <v>1094592158182.7599</v>
      </c>
      <c r="J7" s="1264">
        <v>1105710078751.51</v>
      </c>
      <c r="M7" s="773"/>
    </row>
    <row r="8" spans="1:13" s="46" customFormat="1" ht="14">
      <c r="A8" s="1265" t="s">
        <v>108</v>
      </c>
      <c r="B8" s="1266">
        <v>101578731274.35002</v>
      </c>
      <c r="C8" s="1266">
        <v>105334152172.23996</v>
      </c>
      <c r="D8" s="1266">
        <v>105374134459.18999</v>
      </c>
      <c r="E8" s="1266">
        <v>109118615710.63995</v>
      </c>
      <c r="F8" s="1266">
        <v>103234215024.19997</v>
      </c>
      <c r="G8" s="1266">
        <v>106834289647.06012</v>
      </c>
      <c r="H8" s="1266">
        <v>108368430000.52002</v>
      </c>
      <c r="I8" s="1266">
        <v>107706846092.0401</v>
      </c>
      <c r="J8" s="1266">
        <v>100629167273.81001</v>
      </c>
      <c r="M8" s="781"/>
    </row>
    <row r="9" spans="1:13" s="46" customFormat="1" ht="14">
      <c r="A9" s="1265" t="s">
        <v>109</v>
      </c>
      <c r="B9" s="1266">
        <v>206768061081.49005</v>
      </c>
      <c r="C9" s="1266">
        <v>205952535109.21997</v>
      </c>
      <c r="D9" s="1266">
        <v>206503684875.22998</v>
      </c>
      <c r="E9" s="1266">
        <v>206915086362.06998</v>
      </c>
      <c r="F9" s="1266">
        <v>205678657937.94</v>
      </c>
      <c r="G9" s="1266">
        <v>212664315847.94003</v>
      </c>
      <c r="H9" s="1266">
        <v>215320756663.70999</v>
      </c>
      <c r="I9" s="1266">
        <v>218362609338.91</v>
      </c>
      <c r="J9" s="1266">
        <v>213379180024.27997</v>
      </c>
      <c r="M9" s="781"/>
    </row>
    <row r="10" spans="1:13" s="46" customFormat="1" ht="14">
      <c r="A10" s="1265" t="s">
        <v>111</v>
      </c>
      <c r="B10" s="1266">
        <v>210575319801.26978</v>
      </c>
      <c r="C10" s="1266">
        <v>215230502586.61008</v>
      </c>
      <c r="D10" s="1266">
        <v>223726525989.14978</v>
      </c>
      <c r="E10" s="1266">
        <v>212443122342.24991</v>
      </c>
      <c r="F10" s="1266">
        <v>219755501184.61017</v>
      </c>
      <c r="G10" s="1266">
        <v>234441663772.08002</v>
      </c>
      <c r="H10" s="1266">
        <v>260016458039.88989</v>
      </c>
      <c r="I10" s="1266">
        <v>287374732920.27002</v>
      </c>
      <c r="J10" s="1266">
        <v>287734966791.54987</v>
      </c>
      <c r="M10" s="781"/>
    </row>
    <row r="11" spans="1:13" s="46" customFormat="1" ht="14">
      <c r="A11" s="1265" t="s">
        <v>222</v>
      </c>
      <c r="B11" s="1266">
        <v>220792376611.16003</v>
      </c>
      <c r="C11" s="1266">
        <v>230961968363.82999</v>
      </c>
      <c r="D11" s="1266">
        <v>227069639394.62997</v>
      </c>
      <c r="E11" s="1266">
        <v>272294474718.35999</v>
      </c>
      <c r="F11" s="1266">
        <v>259620476026.36002</v>
      </c>
      <c r="G11" s="1266">
        <v>256758484860.26001</v>
      </c>
      <c r="H11" s="1266">
        <v>255705076288.99002</v>
      </c>
      <c r="I11" s="1266">
        <v>247815304717.82001</v>
      </c>
      <c r="J11" s="1266">
        <v>249311580752.15002</v>
      </c>
      <c r="M11" s="781"/>
    </row>
    <row r="12" spans="1:13" s="46" customFormat="1" ht="14">
      <c r="A12" s="1265" t="s">
        <v>726</v>
      </c>
      <c r="B12" s="1266">
        <v>10657167581.49</v>
      </c>
      <c r="C12" s="1266">
        <v>10715447383.820002</v>
      </c>
      <c r="D12" s="1266">
        <v>10958066912.290001</v>
      </c>
      <c r="E12" s="1266">
        <v>10932885085.609999</v>
      </c>
      <c r="F12" s="1266">
        <v>11105900895.159998</v>
      </c>
      <c r="G12" s="1266">
        <v>11559115060.269999</v>
      </c>
      <c r="H12" s="1266">
        <v>11946060890.76</v>
      </c>
      <c r="I12" s="1266">
        <v>12257374207.189999</v>
      </c>
      <c r="J12" s="1266">
        <v>13917487533.199999</v>
      </c>
      <c r="M12" s="781"/>
    </row>
    <row r="13" spans="1:13" s="46" customFormat="1" ht="14">
      <c r="A13" s="1265" t="s">
        <v>1069</v>
      </c>
      <c r="B13" s="1266">
        <v>137334827759.23001</v>
      </c>
      <c r="C13" s="1266">
        <v>161467922014.38998</v>
      </c>
      <c r="D13" s="1266">
        <v>174967586512</v>
      </c>
      <c r="E13" s="1266">
        <v>183753790182.54001</v>
      </c>
      <c r="F13" s="1266">
        <v>185832663326.10001</v>
      </c>
      <c r="G13" s="1266">
        <v>188586757253.17999</v>
      </c>
      <c r="H13" s="1266">
        <v>194220414377.33002</v>
      </c>
      <c r="I13" s="1266">
        <v>206142331247.01001</v>
      </c>
      <c r="J13" s="1266">
        <v>225379310238.41998</v>
      </c>
      <c r="M13" s="781"/>
    </row>
    <row r="14" spans="1:13" s="46" customFormat="1" ht="14">
      <c r="A14" s="1265" t="s">
        <v>939</v>
      </c>
      <c r="B14" s="1266">
        <v>12075309102.15</v>
      </c>
      <c r="C14" s="1266">
        <v>13974361618.040001</v>
      </c>
      <c r="D14" s="1266">
        <v>14510284343.82</v>
      </c>
      <c r="E14" s="1266">
        <v>14760631668.290001</v>
      </c>
      <c r="F14" s="1266">
        <v>14295613067.59</v>
      </c>
      <c r="G14" s="1266">
        <v>14238703994.309999</v>
      </c>
      <c r="H14" s="1266">
        <v>14134629923.65</v>
      </c>
      <c r="I14" s="1266">
        <v>14706576688.32</v>
      </c>
      <c r="J14" s="1266">
        <v>15184445303.290001</v>
      </c>
      <c r="M14" s="781"/>
    </row>
    <row r="15" spans="1:13" s="46" customFormat="1" ht="14">
      <c r="A15" s="1265" t="s">
        <v>1070</v>
      </c>
      <c r="B15" s="1266">
        <v>30497350.890000001</v>
      </c>
      <c r="C15" s="1266">
        <v>16182597.160000002</v>
      </c>
      <c r="D15" s="1266">
        <v>36393868.050000004</v>
      </c>
      <c r="E15" s="1266">
        <v>96929043.230000004</v>
      </c>
      <c r="F15" s="1266">
        <v>354606266.79000002</v>
      </c>
      <c r="G15" s="1266">
        <v>242267247.71000001</v>
      </c>
      <c r="H15" s="1266">
        <v>222895330.15000001</v>
      </c>
      <c r="I15" s="1266">
        <v>226382971.19999999</v>
      </c>
      <c r="J15" s="1266">
        <v>173940834.81</v>
      </c>
      <c r="M15" s="781"/>
    </row>
    <row r="16" spans="1:13" s="46" customFormat="1" ht="14">
      <c r="A16" s="854" t="s">
        <v>1085</v>
      </c>
      <c r="B16" s="1264">
        <v>192578623813.20996</v>
      </c>
      <c r="C16" s="1264">
        <v>189339371470.73996</v>
      </c>
      <c r="D16" s="1264">
        <v>194597955087.17999</v>
      </c>
      <c r="E16" s="1264">
        <v>190138407606.83997</v>
      </c>
      <c r="F16" s="1264">
        <v>195194977026.66</v>
      </c>
      <c r="G16" s="1264">
        <v>201816440533.78998</v>
      </c>
      <c r="H16" s="1264">
        <v>211461185704.66998</v>
      </c>
      <c r="I16" s="1264">
        <v>238873667656.56</v>
      </c>
      <c r="J16" s="1264">
        <v>248886655579.44</v>
      </c>
      <c r="M16" s="773"/>
    </row>
    <row r="17" spans="1:13" s="46" customFormat="1" ht="14">
      <c r="A17" s="1265" t="s">
        <v>1071</v>
      </c>
      <c r="B17" s="1266">
        <v>118532974020.81999</v>
      </c>
      <c r="C17" s="1266">
        <v>120387419536.24998</v>
      </c>
      <c r="D17" s="1266">
        <v>120993806603.7</v>
      </c>
      <c r="E17" s="1266">
        <v>122195590761.49998</v>
      </c>
      <c r="F17" s="1266">
        <v>124912507017.46002</v>
      </c>
      <c r="G17" s="1266">
        <v>134277263388.96999</v>
      </c>
      <c r="H17" s="1266">
        <v>141393907115.85001</v>
      </c>
      <c r="I17" s="1266">
        <v>149052163342.14001</v>
      </c>
      <c r="J17" s="1266">
        <v>151326358514.01001</v>
      </c>
      <c r="M17" s="781"/>
    </row>
    <row r="18" spans="1:13" s="46" customFormat="1" ht="14">
      <c r="A18" s="1265" t="s">
        <v>1072</v>
      </c>
      <c r="B18" s="1266">
        <v>2607012514.3699999</v>
      </c>
      <c r="C18" s="1266">
        <v>2964283283.1300001</v>
      </c>
      <c r="D18" s="1266">
        <v>4726686026.3100004</v>
      </c>
      <c r="E18" s="1266">
        <v>5608182505.5100002</v>
      </c>
      <c r="F18" s="1266">
        <v>8429745802.1800003</v>
      </c>
      <c r="G18" s="1266">
        <v>8753183215.4799995</v>
      </c>
      <c r="H18" s="1266">
        <v>13213181188.98</v>
      </c>
      <c r="I18" s="1266">
        <v>14001978613.189999</v>
      </c>
      <c r="J18" s="1266">
        <v>22213509319.419998</v>
      </c>
      <c r="M18" s="781"/>
    </row>
    <row r="19" spans="1:13" s="46" customFormat="1" ht="14">
      <c r="A19" s="1265" t="s">
        <v>1073</v>
      </c>
      <c r="B19" s="1266">
        <v>27153030815.099998</v>
      </c>
      <c r="C19" s="1266">
        <v>18854214982.279999</v>
      </c>
      <c r="D19" s="1266">
        <v>19765362125.950001</v>
      </c>
      <c r="E19" s="1266">
        <v>15113602359.77</v>
      </c>
      <c r="F19" s="1266">
        <v>15887136043.560001</v>
      </c>
      <c r="G19" s="1266">
        <v>9758267858.4899998</v>
      </c>
      <c r="H19" s="1266">
        <v>9769132903.0499992</v>
      </c>
      <c r="I19" s="1266">
        <v>10870158135.620001</v>
      </c>
      <c r="J19" s="1266">
        <v>10296491429.120001</v>
      </c>
      <c r="M19" s="781"/>
    </row>
    <row r="20" spans="1:13" s="46" customFormat="1" ht="14">
      <c r="A20" s="1265" t="s">
        <v>1074</v>
      </c>
      <c r="B20" s="1266">
        <v>36547391591.589989</v>
      </c>
      <c r="C20" s="1266">
        <v>38113329114.400002</v>
      </c>
      <c r="D20" s="1266">
        <v>39783361090.620003</v>
      </c>
      <c r="E20" s="1266">
        <v>37609728122.590004</v>
      </c>
      <c r="F20" s="1266">
        <v>38042097568.350006</v>
      </c>
      <c r="G20" s="1266">
        <v>40891534668.560005</v>
      </c>
      <c r="H20" s="1266">
        <v>38722358531.709999</v>
      </c>
      <c r="I20" s="1266">
        <v>44681148273.239998</v>
      </c>
      <c r="J20" s="1266">
        <v>36404004838.940002</v>
      </c>
      <c r="M20" s="781"/>
    </row>
    <row r="21" spans="1:13" s="46" customFormat="1" ht="14">
      <c r="A21" s="1265" t="s">
        <v>550</v>
      </c>
      <c r="B21" s="1266">
        <v>7738214871.3299999</v>
      </c>
      <c r="C21" s="1266">
        <v>9020124554.6800003</v>
      </c>
      <c r="D21" s="1266">
        <v>9328739240.6000004</v>
      </c>
      <c r="E21" s="1266">
        <v>9611303857.4699993</v>
      </c>
      <c r="F21" s="1266">
        <v>7923490595.1099997</v>
      </c>
      <c r="G21" s="1266">
        <v>8136191402.29</v>
      </c>
      <c r="H21" s="1266">
        <v>8362605965.0799999</v>
      </c>
      <c r="I21" s="1266">
        <v>20268219292.369999</v>
      </c>
      <c r="J21" s="1266">
        <v>28646291477.950001</v>
      </c>
      <c r="M21" s="781"/>
    </row>
    <row r="22" spans="1:13" s="46" customFormat="1" ht="14">
      <c r="A22" s="1267" t="s">
        <v>1086</v>
      </c>
      <c r="B22" s="1268">
        <v>-94994645926.440002</v>
      </c>
      <c r="C22" s="1268">
        <v>-97135227274.639999</v>
      </c>
      <c r="D22" s="1268">
        <v>-99622646922.570023</v>
      </c>
      <c r="E22" s="1268">
        <v>-101805899813.39999</v>
      </c>
      <c r="F22" s="1268">
        <v>-111781951167.49001</v>
      </c>
      <c r="G22" s="1268">
        <v>-120745272288.10001</v>
      </c>
      <c r="H22" s="1268">
        <v>-120353854302.33</v>
      </c>
      <c r="I22" s="1268">
        <v>-115697589259.82001</v>
      </c>
      <c r="J22" s="1268">
        <v>-114515316621.87001</v>
      </c>
      <c r="M22" s="782"/>
    </row>
    <row r="23" spans="1:13" s="46" customFormat="1" ht="14">
      <c r="A23" s="855" t="s">
        <v>552</v>
      </c>
      <c r="B23" s="234">
        <v>997396268448.7998</v>
      </c>
      <c r="C23" s="234">
        <v>1035857216041.41</v>
      </c>
      <c r="D23" s="234">
        <v>1058121624518.9697</v>
      </c>
      <c r="E23" s="234">
        <v>1098648042906.4298</v>
      </c>
      <c r="F23" s="234">
        <v>1083290659587.9202</v>
      </c>
      <c r="G23" s="234">
        <v>1106396765928.5</v>
      </c>
      <c r="H23" s="234">
        <v>1151042052917.3398</v>
      </c>
      <c r="I23" s="234">
        <v>1217768236579.4998</v>
      </c>
      <c r="J23" s="234">
        <v>1240081417709.0798</v>
      </c>
      <c r="K23" s="1277"/>
      <c r="M23" s="775"/>
    </row>
    <row r="24" spans="1:13" s="46" customFormat="1" ht="14">
      <c r="A24" s="1269" t="s">
        <v>14</v>
      </c>
      <c r="B24" s="1264">
        <v>915170424215.11975</v>
      </c>
      <c r="C24" s="1264">
        <v>921558247363.55017</v>
      </c>
      <c r="D24" s="1264">
        <v>945508233451.01013</v>
      </c>
      <c r="E24" s="1264">
        <v>975349357999.99976</v>
      </c>
      <c r="F24" s="1264">
        <v>1002375065874.0801</v>
      </c>
      <c r="G24" s="1264">
        <v>1024415978042.4202</v>
      </c>
      <c r="H24" s="1264">
        <v>1050005746436.3002</v>
      </c>
      <c r="I24" s="1264">
        <v>1100471252238.1775</v>
      </c>
      <c r="J24" s="1264">
        <v>1103534366599.4307</v>
      </c>
      <c r="M24" s="782"/>
    </row>
    <row r="25" spans="1:13" s="46" customFormat="1" ht="14.5" thickBot="1">
      <c r="A25" s="1270" t="s">
        <v>1084</v>
      </c>
      <c r="B25" s="1271">
        <v>82225844233.680054</v>
      </c>
      <c r="C25" s="1271">
        <v>114298968677.85986</v>
      </c>
      <c r="D25" s="1271">
        <v>112613391067.95959</v>
      </c>
      <c r="E25" s="1271">
        <v>123298684906.43005</v>
      </c>
      <c r="F25" s="1271">
        <v>80915593713.840088</v>
      </c>
      <c r="G25" s="1271">
        <v>81980787886.079834</v>
      </c>
      <c r="H25" s="1271">
        <v>101036306481.03967</v>
      </c>
      <c r="I25" s="1271">
        <v>117296984341.32227</v>
      </c>
      <c r="J25" s="1271">
        <v>136547051109.64917</v>
      </c>
      <c r="K25" s="1277"/>
      <c r="M25" s="782"/>
    </row>
    <row r="26" spans="1:13" s="46" customFormat="1" ht="14">
      <c r="A26" s="244"/>
      <c r="B26" s="237"/>
      <c r="C26" s="237"/>
      <c r="D26" s="237"/>
      <c r="E26" s="237"/>
      <c r="F26" s="237"/>
      <c r="G26" s="237"/>
      <c r="H26" s="237"/>
      <c r="I26" s="237"/>
      <c r="J26" s="237"/>
      <c r="M26" s="783"/>
    </row>
    <row r="27" spans="1:13" s="45" customFormat="1" ht="14">
      <c r="A27" s="4"/>
      <c r="M27" s="44"/>
    </row>
    <row r="28" spans="1:13" s="45" customFormat="1" ht="14">
      <c r="A28" s="4"/>
    </row>
    <row r="29" spans="1:13" s="45" customFormat="1" ht="14">
      <c r="A29" s="4"/>
    </row>
    <row r="30" spans="1:13" s="45" customFormat="1" ht="14">
      <c r="A30" s="4"/>
    </row>
  </sheetData>
  <hyperlinks>
    <hyperlink ref="A4" location="Índice!A1" display="Índice!A1" xr:uid="{13BCA367-D719-4B38-9251-AD1084CE8436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2E4E-82E6-4B00-8CAE-39E70848EE4B}">
  <sheetPr codeName="Plan29">
    <tabColor theme="0"/>
  </sheetPr>
  <dimension ref="A1:AT31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6" s="42" customFormat="1" ht="16.399999999999999" customHeight="1">
      <c r="A1" s="152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</row>
    <row r="2" spans="1:46" s="42" customFormat="1" ht="33" customHeight="1">
      <c r="A2" s="154" t="s">
        <v>935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  <c r="AA2" s="776"/>
      <c r="AB2" s="776"/>
      <c r="AC2" s="776"/>
      <c r="AD2" s="776"/>
      <c r="AE2" s="776"/>
      <c r="AF2" s="776"/>
      <c r="AG2" s="776"/>
      <c r="AH2" s="776"/>
      <c r="AI2" s="776"/>
      <c r="AJ2" s="776"/>
      <c r="AK2" s="776"/>
      <c r="AL2" s="776"/>
      <c r="AM2" s="776"/>
      <c r="AN2" s="776"/>
      <c r="AO2" s="776"/>
      <c r="AP2" s="228"/>
      <c r="AQ2" s="228"/>
      <c r="AR2" s="228"/>
      <c r="AS2" s="228"/>
      <c r="AT2" s="228"/>
    </row>
    <row r="3" spans="1:46" s="42" customFormat="1" ht="16.399999999999999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</row>
    <row r="4" spans="1:46" s="43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9" t="s">
        <v>1144</v>
      </c>
      <c r="AT4" s="159" t="s">
        <v>1244</v>
      </c>
    </row>
    <row r="5" spans="1:46" s="44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</row>
    <row r="6" spans="1:46" s="45" customFormat="1" ht="14.5" thickBot="1">
      <c r="A6" s="230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</row>
    <row r="7" spans="1:46" s="45" customFormat="1" ht="14.5" thickTop="1">
      <c r="A7" s="231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</row>
    <row r="8" spans="1:46" s="693" customFormat="1" ht="14">
      <c r="A8" s="1054" t="s">
        <v>746</v>
      </c>
      <c r="B8" s="692">
        <v>53412.815593685518</v>
      </c>
      <c r="C8" s="692">
        <v>55977.670073950867</v>
      </c>
      <c r="D8" s="692">
        <v>51407.462571643351</v>
      </c>
      <c r="E8" s="692">
        <v>51080.595469758402</v>
      </c>
      <c r="F8" s="692">
        <v>49580.980078583045</v>
      </c>
      <c r="G8" s="692">
        <v>50397.197138126852</v>
      </c>
      <c r="H8" s="692">
        <v>50005.765295992678</v>
      </c>
      <c r="I8" s="692">
        <v>46318.438008079058</v>
      </c>
      <c r="J8" s="692">
        <v>43554.669480337383</v>
      </c>
      <c r="K8" s="692">
        <v>41137.150606880452</v>
      </c>
      <c r="L8" s="692">
        <v>40365.844180882239</v>
      </c>
      <c r="M8" s="692">
        <v>38939.65361241225</v>
      </c>
      <c r="N8" s="692">
        <v>37560.633070841512</v>
      </c>
      <c r="O8" s="692">
        <v>39079.592405534582</v>
      </c>
      <c r="P8" s="692">
        <v>37942.837409984408</v>
      </c>
      <c r="Q8" s="692">
        <v>37972.758215823138</v>
      </c>
      <c r="R8" s="692">
        <v>38158.651108412312</v>
      </c>
      <c r="S8" s="692">
        <v>37916.771555809268</v>
      </c>
      <c r="T8" s="692">
        <v>36223.062718235247</v>
      </c>
      <c r="U8" s="692">
        <v>35952.716209780003</v>
      </c>
      <c r="V8" s="692">
        <v>36398.736430331213</v>
      </c>
      <c r="W8" s="692">
        <v>35786.356211743536</v>
      </c>
      <c r="X8" s="692">
        <v>33651.824781154537</v>
      </c>
      <c r="Y8" s="692">
        <v>32464.495470841721</v>
      </c>
      <c r="Z8" s="692">
        <v>31924.459129279901</v>
      </c>
      <c r="AA8" s="692">
        <v>31702.560780202162</v>
      </c>
      <c r="AB8" s="692">
        <v>29518.378517990779</v>
      </c>
      <c r="AC8" s="692">
        <v>28877.86859668808</v>
      </c>
      <c r="AD8" s="692">
        <v>29352.821941634062</v>
      </c>
      <c r="AE8" s="692">
        <v>29411.451377889163</v>
      </c>
      <c r="AF8" s="692">
        <v>29178.276275529126</v>
      </c>
      <c r="AG8" s="692">
        <v>28251.952470660017</v>
      </c>
      <c r="AH8" s="692">
        <v>29109.727461236493</v>
      </c>
      <c r="AI8" s="692">
        <v>27786.989882110502</v>
      </c>
      <c r="AJ8" s="692">
        <v>28506.042330274089</v>
      </c>
      <c r="AK8" s="692">
        <v>28904.543082326025</v>
      </c>
      <c r="AL8" s="692">
        <v>28508.642770120321</v>
      </c>
      <c r="AM8" s="692">
        <v>31048.588640840469</v>
      </c>
      <c r="AN8" s="692">
        <v>29640.582751087182</v>
      </c>
      <c r="AO8" s="692">
        <v>25981.643811090413</v>
      </c>
      <c r="AP8" s="692">
        <v>25443.003775835074</v>
      </c>
      <c r="AQ8" s="692">
        <v>24958.806757442344</v>
      </c>
      <c r="AR8" s="692">
        <v>26989.337326108856</v>
      </c>
      <c r="AS8" s="692">
        <v>27216.177187215369</v>
      </c>
      <c r="AT8" s="692">
        <v>27540.659380359401</v>
      </c>
    </row>
    <row r="9" spans="1:46" s="693" customFormat="1" ht="14">
      <c r="A9" s="1055" t="s">
        <v>1363</v>
      </c>
      <c r="B9" s="694">
        <v>22107.094469130003</v>
      </c>
      <c r="C9" s="694">
        <v>24005.846341429999</v>
      </c>
      <c r="D9" s="694">
        <v>22369.531406329999</v>
      </c>
      <c r="E9" s="694">
        <v>21080.972517959999</v>
      </c>
      <c r="F9" s="694">
        <v>19833.052983560003</v>
      </c>
      <c r="G9" s="694">
        <v>21399.583214729999</v>
      </c>
      <c r="H9" s="694">
        <v>21540.675018310001</v>
      </c>
      <c r="I9" s="694">
        <v>18272.02969164</v>
      </c>
      <c r="J9" s="694">
        <v>15746.55224542</v>
      </c>
      <c r="K9" s="694">
        <v>14928.771427209998</v>
      </c>
      <c r="L9" s="694">
        <v>15392.10997868</v>
      </c>
      <c r="M9" s="694">
        <v>15393.399203340001</v>
      </c>
      <c r="N9" s="694">
        <v>15569.806597859999</v>
      </c>
      <c r="O9" s="694">
        <v>15710.921908010001</v>
      </c>
      <c r="P9" s="694">
        <v>15492.416904459998</v>
      </c>
      <c r="Q9" s="694">
        <v>16350.567678890002</v>
      </c>
      <c r="R9" s="694">
        <v>16057.041821929999</v>
      </c>
      <c r="S9" s="694">
        <v>15693.548159290001</v>
      </c>
      <c r="T9" s="694">
        <v>14378.83656034</v>
      </c>
      <c r="U9" s="694">
        <v>14333.967328159999</v>
      </c>
      <c r="V9" s="694">
        <v>15109.75207663</v>
      </c>
      <c r="W9" s="694">
        <v>15352.008449719999</v>
      </c>
      <c r="X9" s="694">
        <v>15394.108661079999</v>
      </c>
      <c r="Y9" s="694">
        <v>15727.620264551677</v>
      </c>
      <c r="Z9" s="694">
        <v>15005.903725492653</v>
      </c>
      <c r="AA9" s="694">
        <v>15262.848785602564</v>
      </c>
      <c r="AB9" s="694">
        <v>15187.670941300867</v>
      </c>
      <c r="AC9" s="694">
        <v>14184.904293516058</v>
      </c>
      <c r="AD9" s="694">
        <v>13587.050566528185</v>
      </c>
      <c r="AE9" s="694">
        <v>13451.121205145646</v>
      </c>
      <c r="AF9" s="694">
        <v>13398.045092373113</v>
      </c>
      <c r="AG9" s="694">
        <v>13267.494258292043</v>
      </c>
      <c r="AH9" s="694">
        <v>12452.747874517467</v>
      </c>
      <c r="AI9" s="694">
        <v>13347.5650054501</v>
      </c>
      <c r="AJ9" s="694">
        <v>11971.432518821208</v>
      </c>
      <c r="AK9" s="694">
        <v>11244.500157513734</v>
      </c>
      <c r="AL9" s="694">
        <v>10776.309678174568</v>
      </c>
      <c r="AM9" s="694">
        <v>10918.640996426569</v>
      </c>
      <c r="AN9" s="694">
        <v>9862.968293061951</v>
      </c>
      <c r="AO9" s="694">
        <v>8946.1609566961215</v>
      </c>
      <c r="AP9" s="694">
        <v>8834.4454060051212</v>
      </c>
      <c r="AQ9" s="694">
        <v>7246.8222733979683</v>
      </c>
      <c r="AR9" s="694">
        <v>6987.5643755619167</v>
      </c>
      <c r="AS9" s="694">
        <v>7110.9076884937404</v>
      </c>
      <c r="AT9" s="694">
        <v>6289.1659262918693</v>
      </c>
    </row>
    <row r="10" spans="1:46" s="693" customFormat="1" ht="14">
      <c r="A10" s="1055" t="s">
        <v>905</v>
      </c>
      <c r="B10" s="694">
        <v>16518.69162949</v>
      </c>
      <c r="C10" s="694">
        <v>17549.075791769999</v>
      </c>
      <c r="D10" s="694">
        <v>16670.20515998</v>
      </c>
      <c r="E10" s="694">
        <v>17015.475897939999</v>
      </c>
      <c r="F10" s="694">
        <v>18330.057764609999</v>
      </c>
      <c r="G10" s="694">
        <v>17487.83664148</v>
      </c>
      <c r="H10" s="694">
        <v>16991.010558149996</v>
      </c>
      <c r="I10" s="694">
        <v>16649.316404730002</v>
      </c>
      <c r="J10" s="694">
        <v>16166.269823089999</v>
      </c>
      <c r="K10" s="694">
        <v>14830.577594809998</v>
      </c>
      <c r="L10" s="694">
        <v>13556.95882706</v>
      </c>
      <c r="M10" s="694">
        <v>11688.518415459999</v>
      </c>
      <c r="N10" s="694">
        <v>10631.167713769999</v>
      </c>
      <c r="O10" s="694">
        <v>10876.482404169998</v>
      </c>
      <c r="P10" s="694">
        <v>11071.494264870002</v>
      </c>
      <c r="Q10" s="694">
        <v>11005.10724361</v>
      </c>
      <c r="R10" s="694">
        <v>11702.034748040001</v>
      </c>
      <c r="S10" s="694">
        <v>12037.176092260001</v>
      </c>
      <c r="T10" s="694">
        <v>12755.780312450001</v>
      </c>
      <c r="U10" s="694">
        <v>12074.42282578</v>
      </c>
      <c r="V10" s="694">
        <v>12094.21662494</v>
      </c>
      <c r="W10" s="694">
        <v>11362.986703029999</v>
      </c>
      <c r="X10" s="694">
        <v>11247.527576499997</v>
      </c>
      <c r="Y10" s="694">
        <v>9858.6579200285942</v>
      </c>
      <c r="Z10" s="694">
        <v>9024.3655885646785</v>
      </c>
      <c r="AA10" s="694">
        <v>8126.6853004878449</v>
      </c>
      <c r="AB10" s="694">
        <v>6578.3889462419957</v>
      </c>
      <c r="AC10" s="694">
        <v>6300.6170542836862</v>
      </c>
      <c r="AD10" s="694">
        <v>6097.0477023018866</v>
      </c>
      <c r="AE10" s="694">
        <v>6226.1280135697034</v>
      </c>
      <c r="AF10" s="694">
        <v>6201.4448028083461</v>
      </c>
      <c r="AG10" s="694">
        <v>6395.7869762540031</v>
      </c>
      <c r="AH10" s="694">
        <v>7077.0284663389775</v>
      </c>
      <c r="AI10" s="694">
        <v>5664.9536878969957</v>
      </c>
      <c r="AJ10" s="694">
        <v>6895.7643404521541</v>
      </c>
      <c r="AK10" s="694">
        <v>7028.5685038989277</v>
      </c>
      <c r="AL10" s="694">
        <v>6959.6857291766282</v>
      </c>
      <c r="AM10" s="694">
        <v>7893.0698344564053</v>
      </c>
      <c r="AN10" s="694">
        <v>7496.466237784025</v>
      </c>
      <c r="AO10" s="694">
        <v>6918.2965074938302</v>
      </c>
      <c r="AP10" s="694">
        <v>6764.6444299064042</v>
      </c>
      <c r="AQ10" s="694">
        <v>7625.6400601206988</v>
      </c>
      <c r="AR10" s="694">
        <v>8436.5567929899971</v>
      </c>
      <c r="AS10" s="694">
        <v>8606.6845235114288</v>
      </c>
      <c r="AT10" s="694">
        <v>9167.4718353919216</v>
      </c>
    </row>
    <row r="11" spans="1:46" s="693" customFormat="1" ht="14">
      <c r="A11" s="1055" t="s">
        <v>290</v>
      </c>
      <c r="B11" s="694">
        <v>9466.8804726599992</v>
      </c>
      <c r="C11" s="694">
        <v>9257.4897679599999</v>
      </c>
      <c r="D11" s="694">
        <v>8373.1930297200015</v>
      </c>
      <c r="E11" s="694">
        <v>8944.7455163099967</v>
      </c>
      <c r="F11" s="694">
        <v>7597.65296915</v>
      </c>
      <c r="G11" s="694">
        <v>7236.3429072099998</v>
      </c>
      <c r="H11" s="694">
        <v>7176.9971559799997</v>
      </c>
      <c r="I11" s="694">
        <v>6759.5005913300001</v>
      </c>
      <c r="J11" s="694">
        <v>7084.8205244699993</v>
      </c>
      <c r="K11" s="694">
        <v>6590.6569568600007</v>
      </c>
      <c r="L11" s="694">
        <v>6487.1028566599998</v>
      </c>
      <c r="M11" s="694">
        <v>6953.9815410900001</v>
      </c>
      <c r="N11" s="694">
        <v>6278.7364837299992</v>
      </c>
      <c r="O11" s="694">
        <v>6578.8166463500002</v>
      </c>
      <c r="P11" s="694">
        <v>5984.8392972899992</v>
      </c>
      <c r="Q11" s="694">
        <v>5110.5892429700016</v>
      </c>
      <c r="R11" s="694">
        <v>5009.8156406699991</v>
      </c>
      <c r="S11" s="694">
        <v>5250.1132593899993</v>
      </c>
      <c r="T11" s="694">
        <v>4471.6265843300007</v>
      </c>
      <c r="U11" s="694">
        <v>4611.9731808799988</v>
      </c>
      <c r="V11" s="694">
        <v>4404.0744746299988</v>
      </c>
      <c r="W11" s="694">
        <v>4251.6114566599999</v>
      </c>
      <c r="X11" s="694">
        <v>3516.2740264899999</v>
      </c>
      <c r="Y11" s="694">
        <v>3406.9679110386132</v>
      </c>
      <c r="Z11" s="694">
        <v>3729.9972161579331</v>
      </c>
      <c r="AA11" s="694">
        <v>4793.8441099648744</v>
      </c>
      <c r="AB11" s="694">
        <v>4232.359555504092</v>
      </c>
      <c r="AC11" s="694">
        <v>4784.6508539490324</v>
      </c>
      <c r="AD11" s="694">
        <v>4887.3479138918001</v>
      </c>
      <c r="AE11" s="694">
        <v>5974.3344553840252</v>
      </c>
      <c r="AF11" s="694">
        <v>5474.2353314666043</v>
      </c>
      <c r="AG11" s="694">
        <v>4765.3560080976249</v>
      </c>
      <c r="AH11" s="694">
        <v>5303.6785158079356</v>
      </c>
      <c r="AI11" s="694">
        <v>5435.5203543847038</v>
      </c>
      <c r="AJ11" s="694">
        <v>5251.0982106439415</v>
      </c>
      <c r="AK11" s="694">
        <v>5868.165812985606</v>
      </c>
      <c r="AL11" s="694">
        <v>5963.6828527286052</v>
      </c>
      <c r="AM11" s="694">
        <v>6690.9167883966738</v>
      </c>
      <c r="AN11" s="694">
        <v>7887.0127963148752</v>
      </c>
      <c r="AO11" s="694">
        <v>6288.9794729092082</v>
      </c>
      <c r="AP11" s="694">
        <v>6179.9125642502659</v>
      </c>
      <c r="AQ11" s="694">
        <v>6539.9292007625963</v>
      </c>
      <c r="AR11" s="694">
        <v>7727.1369604082129</v>
      </c>
      <c r="AS11" s="694">
        <v>7601.6152118860791</v>
      </c>
      <c r="AT11" s="694">
        <v>7877.0426057240757</v>
      </c>
    </row>
    <row r="12" spans="1:46" s="693" customFormat="1" ht="14">
      <c r="A12" s="1055" t="s">
        <v>289</v>
      </c>
      <c r="B12" s="694">
        <v>2982.8317773099998</v>
      </c>
      <c r="C12" s="694">
        <v>3116.5390704400002</v>
      </c>
      <c r="D12" s="694">
        <v>3228.85311413</v>
      </c>
      <c r="E12" s="694">
        <v>3389.9255218600001</v>
      </c>
      <c r="F12" s="694">
        <v>3301.1659766900002</v>
      </c>
      <c r="G12" s="694">
        <v>3532.43774708</v>
      </c>
      <c r="H12" s="694">
        <v>3549.2675857899999</v>
      </c>
      <c r="I12" s="694">
        <v>3406.2784837999998</v>
      </c>
      <c r="J12" s="694">
        <v>3401.7813097100006</v>
      </c>
      <c r="K12" s="694">
        <v>3624.1302875199999</v>
      </c>
      <c r="L12" s="694">
        <v>3752.0770686700002</v>
      </c>
      <c r="M12" s="694">
        <v>3884.7664487299994</v>
      </c>
      <c r="N12" s="694">
        <v>3950.9675747600004</v>
      </c>
      <c r="O12" s="694">
        <v>4090.9303296000003</v>
      </c>
      <c r="P12" s="694">
        <v>4168.0699359699993</v>
      </c>
      <c r="Q12" s="694">
        <v>4269.7946363900001</v>
      </c>
      <c r="R12" s="694">
        <v>4133.2983230199998</v>
      </c>
      <c r="S12" s="694">
        <v>3772.37075852</v>
      </c>
      <c r="T12" s="694">
        <v>3418.5456172200002</v>
      </c>
      <c r="U12" s="694">
        <v>3753.1136564800004</v>
      </c>
      <c r="V12" s="694">
        <v>3531.2695200200001</v>
      </c>
      <c r="W12" s="694">
        <v>3618.2557207799996</v>
      </c>
      <c r="X12" s="694">
        <v>3095.4752304600001</v>
      </c>
      <c r="Y12" s="694">
        <v>3145.424036225339</v>
      </c>
      <c r="Z12" s="694">
        <v>3040.1334858231085</v>
      </c>
      <c r="AA12" s="694">
        <v>3231.3293598404007</v>
      </c>
      <c r="AB12" s="694">
        <v>3233.64983776295</v>
      </c>
      <c r="AC12" s="694">
        <v>3317.0253053775546</v>
      </c>
      <c r="AD12" s="694">
        <v>3165.6254721521891</v>
      </c>
      <c r="AE12" s="694">
        <v>3390.0831459052024</v>
      </c>
      <c r="AF12" s="694">
        <v>3402.6070918267992</v>
      </c>
      <c r="AG12" s="694">
        <v>3432.5982798393361</v>
      </c>
      <c r="AH12" s="694">
        <v>3617.9920098821112</v>
      </c>
      <c r="AI12" s="694">
        <v>2997.4674142363101</v>
      </c>
      <c r="AJ12" s="694">
        <v>3529.8370072567859</v>
      </c>
      <c r="AK12" s="694">
        <v>3854.4299839277564</v>
      </c>
      <c r="AL12" s="694">
        <v>3878.3628532858138</v>
      </c>
      <c r="AM12" s="694">
        <v>3860.9617822320238</v>
      </c>
      <c r="AN12" s="694">
        <v>3531.8046623482987</v>
      </c>
      <c r="AO12" s="694">
        <v>3014.4365079692661</v>
      </c>
      <c r="AP12" s="694">
        <v>2849.6337806967927</v>
      </c>
      <c r="AQ12" s="694">
        <v>2778.312676230034</v>
      </c>
      <c r="AR12" s="694">
        <v>3088.4818364587304</v>
      </c>
      <c r="AS12" s="694">
        <v>3146.7262461741238</v>
      </c>
      <c r="AT12" s="694">
        <v>3232.1731214751353</v>
      </c>
    </row>
    <row r="13" spans="1:46" s="693" customFormat="1" ht="14">
      <c r="A13" s="1055" t="s">
        <v>503</v>
      </c>
      <c r="B13" s="694">
        <v>1878.95067412</v>
      </c>
      <c r="C13" s="694">
        <v>1494.2920984900002</v>
      </c>
      <c r="D13" s="694">
        <v>499.27637240000001</v>
      </c>
      <c r="E13" s="694">
        <v>500.33798345000002</v>
      </c>
      <c r="F13" s="694">
        <v>358.93427485000001</v>
      </c>
      <c r="G13" s="694">
        <v>587.64143836000005</v>
      </c>
      <c r="H13" s="694">
        <v>599.94439043000011</v>
      </c>
      <c r="I13" s="694">
        <v>1113.5107926399999</v>
      </c>
      <c r="J13" s="694">
        <v>1038.0323311300001</v>
      </c>
      <c r="K13" s="694">
        <v>1051.4215966700001</v>
      </c>
      <c r="L13" s="694">
        <v>1022.07932691</v>
      </c>
      <c r="M13" s="694">
        <v>893.73611325000002</v>
      </c>
      <c r="N13" s="694">
        <v>1031.7435237300001</v>
      </c>
      <c r="O13" s="694">
        <v>1782.5439580999998</v>
      </c>
      <c r="P13" s="694">
        <v>1133.26904526</v>
      </c>
      <c r="Q13" s="694">
        <v>1112.51827847</v>
      </c>
      <c r="R13" s="694">
        <v>1104.1193701500001</v>
      </c>
      <c r="S13" s="694">
        <v>1064.82073025</v>
      </c>
      <c r="T13" s="694">
        <v>1082.12517927</v>
      </c>
      <c r="U13" s="694">
        <v>1084.1895451300002</v>
      </c>
      <c r="V13" s="694">
        <v>1151.9053422500001</v>
      </c>
      <c r="W13" s="694">
        <v>1099.14667571</v>
      </c>
      <c r="X13" s="694">
        <v>327.31203325000001</v>
      </c>
      <c r="Y13" s="694">
        <v>241.25585556000001</v>
      </c>
      <c r="Z13" s="694">
        <v>1064.7134649630439</v>
      </c>
      <c r="AA13" s="694">
        <v>241.80659114648114</v>
      </c>
      <c r="AB13" s="694">
        <v>242.25732858087434</v>
      </c>
      <c r="AC13" s="694">
        <v>262.10701067175415</v>
      </c>
      <c r="AD13" s="694">
        <v>241.25585556000001</v>
      </c>
      <c r="AE13" s="694">
        <v>342.17629512458836</v>
      </c>
      <c r="AF13" s="694">
        <v>645.05027167329126</v>
      </c>
      <c r="AG13" s="694">
        <v>340.17244325737227</v>
      </c>
      <c r="AH13" s="694">
        <v>619.90846764000003</v>
      </c>
      <c r="AI13" s="694">
        <v>341.48342014243411</v>
      </c>
      <c r="AJ13" s="694">
        <v>857.91025309999998</v>
      </c>
      <c r="AK13" s="694">
        <v>908.87862399999995</v>
      </c>
      <c r="AL13" s="694">
        <v>930.60165675470398</v>
      </c>
      <c r="AM13" s="694">
        <v>1684.9992393288001</v>
      </c>
      <c r="AN13" s="694">
        <v>862.33076157803214</v>
      </c>
      <c r="AO13" s="694">
        <v>813.77036602198791</v>
      </c>
      <c r="AP13" s="694">
        <v>814.36759497648791</v>
      </c>
      <c r="AQ13" s="694">
        <v>768.10254693104798</v>
      </c>
      <c r="AR13" s="694">
        <v>749.59736069000007</v>
      </c>
      <c r="AS13" s="694">
        <v>750.24351715</v>
      </c>
      <c r="AT13" s="694">
        <v>974.8058914763966</v>
      </c>
    </row>
    <row r="14" spans="1:46" s="693" customFormat="1" ht="14.5" thickBot="1">
      <c r="A14" s="1056" t="s">
        <v>421</v>
      </c>
      <c r="B14" s="695">
        <v>458.36657097551506</v>
      </c>
      <c r="C14" s="695">
        <v>554.42700386087381</v>
      </c>
      <c r="D14" s="695">
        <v>266.40348908335</v>
      </c>
      <c r="E14" s="695">
        <v>149.13803223840659</v>
      </c>
      <c r="F14" s="695">
        <v>160.11610972304334</v>
      </c>
      <c r="G14" s="695">
        <v>153.35518926685472</v>
      </c>
      <c r="H14" s="695">
        <v>147.8705873326835</v>
      </c>
      <c r="I14" s="695">
        <v>117.80204393905296</v>
      </c>
      <c r="J14" s="695">
        <v>117.21324651738541</v>
      </c>
      <c r="K14" s="695">
        <v>111.59274381045543</v>
      </c>
      <c r="L14" s="695">
        <v>155.51612290224148</v>
      </c>
      <c r="M14" s="695">
        <v>125.25189054225484</v>
      </c>
      <c r="N14" s="695">
        <v>98.211176991513639</v>
      </c>
      <c r="O14" s="695">
        <v>39.897159304578963</v>
      </c>
      <c r="P14" s="695">
        <v>92.747962134410045</v>
      </c>
      <c r="Q14" s="695">
        <v>124.18113549313421</v>
      </c>
      <c r="R14" s="695">
        <v>152.34120460231497</v>
      </c>
      <c r="S14" s="695">
        <v>98.742556099263311</v>
      </c>
      <c r="T14" s="695">
        <v>116.1484646252502</v>
      </c>
      <c r="U14" s="695">
        <v>95.049673350004014</v>
      </c>
      <c r="V14" s="695">
        <v>107.51839186120924</v>
      </c>
      <c r="W14" s="695">
        <v>102.34720584353636</v>
      </c>
      <c r="X14" s="695">
        <v>71.127253374550492</v>
      </c>
      <c r="Y14" s="695">
        <v>84.569483437495364</v>
      </c>
      <c r="Z14" s="695">
        <v>59.345648278485896</v>
      </c>
      <c r="AA14" s="695">
        <v>46.046633159996418</v>
      </c>
      <c r="AB14" s="695">
        <v>44.051908599998569</v>
      </c>
      <c r="AC14" s="695">
        <v>28.564078889994562</v>
      </c>
      <c r="AD14" s="695">
        <v>1374.4944312000007</v>
      </c>
      <c r="AE14" s="695">
        <v>27.608262760000798</v>
      </c>
      <c r="AF14" s="695">
        <v>56.893685380971874</v>
      </c>
      <c r="AG14" s="695">
        <v>50.544504919635074</v>
      </c>
      <c r="AH14" s="695">
        <v>38.372127050002746</v>
      </c>
      <c r="AI14" s="695">
        <v>-4.3655745685100555E-11</v>
      </c>
      <c r="AJ14" s="695">
        <v>0</v>
      </c>
      <c r="AK14" s="695">
        <v>0</v>
      </c>
      <c r="AL14" s="695">
        <v>0</v>
      </c>
      <c r="AM14" s="695">
        <v>0</v>
      </c>
      <c r="AN14" s="695">
        <v>0</v>
      </c>
      <c r="AO14" s="695">
        <v>0</v>
      </c>
      <c r="AP14" s="695">
        <v>0</v>
      </c>
      <c r="AQ14" s="695">
        <v>0</v>
      </c>
      <c r="AR14" s="695">
        <v>0</v>
      </c>
      <c r="AS14" s="695">
        <v>0</v>
      </c>
      <c r="AT14" s="695">
        <v>0</v>
      </c>
    </row>
    <row r="15" spans="1:46" s="693" customFormat="1" ht="14.5" thickTop="1">
      <c r="A15" s="1057"/>
      <c r="B15" s="1272"/>
      <c r="C15" s="1272"/>
      <c r="D15" s="1272"/>
      <c r="E15" s="1272"/>
      <c r="F15" s="1272"/>
      <c r="G15" s="1272"/>
      <c r="H15" s="1272"/>
      <c r="I15" s="1272"/>
      <c r="J15" s="1272"/>
      <c r="K15" s="1272"/>
      <c r="L15" s="1272"/>
      <c r="M15" s="1272"/>
      <c r="N15" s="1272"/>
      <c r="O15" s="1272"/>
      <c r="P15" s="1272"/>
      <c r="Q15" s="1272"/>
      <c r="R15" s="1272"/>
      <c r="S15" s="1272"/>
      <c r="T15" s="1272"/>
      <c r="U15" s="1272"/>
      <c r="V15" s="1272"/>
      <c r="W15" s="1272"/>
      <c r="X15" s="1272"/>
      <c r="Y15" s="1272"/>
      <c r="Z15" s="1272"/>
      <c r="AA15" s="1272"/>
      <c r="AB15" s="1272"/>
      <c r="AC15" s="1272"/>
      <c r="AD15" s="1272"/>
      <c r="AE15" s="1272"/>
      <c r="AF15" s="1272"/>
      <c r="AG15" s="1272"/>
      <c r="AH15" s="1272"/>
      <c r="AI15" s="1272"/>
      <c r="AJ15" s="1272"/>
      <c r="AK15" s="1272"/>
      <c r="AL15" s="1272"/>
      <c r="AM15" s="1272"/>
      <c r="AN15" s="1272"/>
      <c r="AO15" s="1272"/>
      <c r="AP15" s="1272"/>
      <c r="AQ15" s="1272"/>
      <c r="AR15" s="1272"/>
      <c r="AS15" s="1272"/>
      <c r="AT15" s="1272"/>
    </row>
    <row r="16" spans="1:46" s="693" customFormat="1" ht="14">
      <c r="A16" s="1054" t="s">
        <v>713</v>
      </c>
      <c r="B16" s="692">
        <v>53412.815593685518</v>
      </c>
      <c r="C16" s="692">
        <v>55977.670073950867</v>
      </c>
      <c r="D16" s="692">
        <v>51407.462571643351</v>
      </c>
      <c r="E16" s="692">
        <v>51080.595469758402</v>
      </c>
      <c r="F16" s="692">
        <v>49580.980078583045</v>
      </c>
      <c r="G16" s="692">
        <v>50397.197138126852</v>
      </c>
      <c r="H16" s="692">
        <v>50005.765295992678</v>
      </c>
      <c r="I16" s="692">
        <v>46318.438008079058</v>
      </c>
      <c r="J16" s="692">
        <v>43554.669480337383</v>
      </c>
      <c r="K16" s="692">
        <v>41137.150606880452</v>
      </c>
      <c r="L16" s="692">
        <v>40365.844180882239</v>
      </c>
      <c r="M16" s="692">
        <v>38939.65361241225</v>
      </c>
      <c r="N16" s="692">
        <v>37560.633070841512</v>
      </c>
      <c r="O16" s="692">
        <v>39079.592405534582</v>
      </c>
      <c r="P16" s="692">
        <v>37942.837409984408</v>
      </c>
      <c r="Q16" s="692">
        <v>37972.758215823138</v>
      </c>
      <c r="R16" s="692">
        <v>38158.651108412312</v>
      </c>
      <c r="S16" s="692">
        <v>37916.771555809268</v>
      </c>
      <c r="T16" s="692">
        <v>36223.062718235247</v>
      </c>
      <c r="U16" s="692">
        <v>35952.716209780003</v>
      </c>
      <c r="V16" s="692">
        <v>36398.736430331213</v>
      </c>
      <c r="W16" s="692">
        <v>35786.356211743536</v>
      </c>
      <c r="X16" s="692">
        <v>33651.824781154537</v>
      </c>
      <c r="Y16" s="692">
        <v>32464.495470841721</v>
      </c>
      <c r="Z16" s="692">
        <v>31924.459129279901</v>
      </c>
      <c r="AA16" s="692">
        <v>31702.560780202162</v>
      </c>
      <c r="AB16" s="692">
        <v>29518.378517990779</v>
      </c>
      <c r="AC16" s="692">
        <v>28877.86859668808</v>
      </c>
      <c r="AD16" s="692">
        <v>29352.821941634062</v>
      </c>
      <c r="AE16" s="692">
        <v>29411.451377889163</v>
      </c>
      <c r="AF16" s="692">
        <v>29178.276275529126</v>
      </c>
      <c r="AG16" s="692">
        <v>28251.952470660017</v>
      </c>
      <c r="AH16" s="692">
        <v>29109.727461236493</v>
      </c>
      <c r="AI16" s="692">
        <v>27786.989882110502</v>
      </c>
      <c r="AJ16" s="692">
        <v>28506.042330274089</v>
      </c>
      <c r="AK16" s="692">
        <v>28904.543082326025</v>
      </c>
      <c r="AL16" s="692">
        <v>28508.642770120321</v>
      </c>
      <c r="AM16" s="692">
        <v>31048.588640840469</v>
      </c>
      <c r="AN16" s="692">
        <v>29640.582751087182</v>
      </c>
      <c r="AO16" s="692">
        <v>25981.643811090413</v>
      </c>
      <c r="AP16" s="692">
        <v>25443.003775835074</v>
      </c>
      <c r="AQ16" s="692">
        <v>24958.806757442344</v>
      </c>
      <c r="AR16" s="692">
        <v>26989.337326108856</v>
      </c>
      <c r="AS16" s="692">
        <v>27216.177187215369</v>
      </c>
      <c r="AT16" s="692">
        <v>27540.659380359401</v>
      </c>
    </row>
    <row r="17" spans="1:46" s="693" customFormat="1" ht="14">
      <c r="A17" s="1055" t="s">
        <v>544</v>
      </c>
      <c r="B17" s="694">
        <v>22107.094469130003</v>
      </c>
      <c r="C17" s="694">
        <v>24005.846341429999</v>
      </c>
      <c r="D17" s="694">
        <v>22369.531406329999</v>
      </c>
      <c r="E17" s="694">
        <v>21080.972517959999</v>
      </c>
      <c r="F17" s="694">
        <v>19833.052983560003</v>
      </c>
      <c r="G17" s="694">
        <v>21399.583214729999</v>
      </c>
      <c r="H17" s="694">
        <v>21540.675018310001</v>
      </c>
      <c r="I17" s="694">
        <v>18272.02969164</v>
      </c>
      <c r="J17" s="694">
        <v>15746.55224542</v>
      </c>
      <c r="K17" s="694">
        <v>14928.771427209998</v>
      </c>
      <c r="L17" s="694">
        <v>15392.10997868</v>
      </c>
      <c r="M17" s="694">
        <v>15393.399203340001</v>
      </c>
      <c r="N17" s="694">
        <v>15569.806597859999</v>
      </c>
      <c r="O17" s="694">
        <v>15710.921908010001</v>
      </c>
      <c r="P17" s="694">
        <v>15492.416904459998</v>
      </c>
      <c r="Q17" s="694">
        <v>16350.567678890002</v>
      </c>
      <c r="R17" s="694">
        <v>16057.041821929999</v>
      </c>
      <c r="S17" s="694">
        <v>15693.548159290001</v>
      </c>
      <c r="T17" s="694">
        <v>14378.83656034</v>
      </c>
      <c r="U17" s="694">
        <v>14333.967328159999</v>
      </c>
      <c r="V17" s="694">
        <v>15109.75207663</v>
      </c>
      <c r="W17" s="694">
        <v>15352.008449719999</v>
      </c>
      <c r="X17" s="694">
        <v>15394.108661079999</v>
      </c>
      <c r="Y17" s="694">
        <v>15727.620264551677</v>
      </c>
      <c r="Z17" s="694">
        <v>15005.903725492653</v>
      </c>
      <c r="AA17" s="694">
        <v>15262.848785602564</v>
      </c>
      <c r="AB17" s="694">
        <v>15187.670941300867</v>
      </c>
      <c r="AC17" s="694">
        <v>14184.904293516058</v>
      </c>
      <c r="AD17" s="694">
        <v>13587.050566528185</v>
      </c>
      <c r="AE17" s="694">
        <v>13451.121205145646</v>
      </c>
      <c r="AF17" s="694">
        <v>13398.045092373113</v>
      </c>
      <c r="AG17" s="694">
        <v>13267.494258292043</v>
      </c>
      <c r="AH17" s="694">
        <v>12452.747874517467</v>
      </c>
      <c r="AI17" s="694">
        <v>13347.5650054501</v>
      </c>
      <c r="AJ17" s="694">
        <v>11971.432518821208</v>
      </c>
      <c r="AK17" s="694">
        <v>11244.500157513734</v>
      </c>
      <c r="AL17" s="694">
        <v>10776.309678174568</v>
      </c>
      <c r="AM17" s="694">
        <v>10918.640996426569</v>
      </c>
      <c r="AN17" s="694">
        <v>9862.968293061951</v>
      </c>
      <c r="AO17" s="694">
        <v>8946.1609566961215</v>
      </c>
      <c r="AP17" s="694">
        <v>8834.4454060051212</v>
      </c>
      <c r="AQ17" s="694">
        <v>7246.8222733979683</v>
      </c>
      <c r="AR17" s="694">
        <v>6987.5643755619167</v>
      </c>
      <c r="AS17" s="694">
        <v>7110.9076884937404</v>
      </c>
      <c r="AT17" s="694">
        <v>6289.1659262918693</v>
      </c>
    </row>
    <row r="18" spans="1:46" s="693" customFormat="1" ht="14">
      <c r="A18" s="1055" t="s">
        <v>111</v>
      </c>
      <c r="B18" s="694">
        <v>13577.22712566</v>
      </c>
      <c r="C18" s="694">
        <v>13137.037571950001</v>
      </c>
      <c r="D18" s="694">
        <v>12671.563460329999</v>
      </c>
      <c r="E18" s="694">
        <v>13616.000628200001</v>
      </c>
      <c r="F18" s="694">
        <v>13782.27474601</v>
      </c>
      <c r="G18" s="694">
        <v>13146.63446082</v>
      </c>
      <c r="H18" s="694">
        <v>13171.009904340001</v>
      </c>
      <c r="I18" s="694">
        <v>12385.26568405</v>
      </c>
      <c r="J18" s="694">
        <v>13477.725668319999</v>
      </c>
      <c r="K18" s="694">
        <v>11549.387167540001</v>
      </c>
      <c r="L18" s="694">
        <v>10673.194345779997</v>
      </c>
      <c r="M18" s="694">
        <v>9548.0957711699994</v>
      </c>
      <c r="N18" s="694">
        <v>8969.7640922800001</v>
      </c>
      <c r="O18" s="694">
        <v>9137.8535442699995</v>
      </c>
      <c r="P18" s="694">
        <v>8952.5901655099988</v>
      </c>
      <c r="Q18" s="694">
        <v>8594.0989669500013</v>
      </c>
      <c r="R18" s="694">
        <v>9372.5169557099998</v>
      </c>
      <c r="S18" s="694">
        <v>9699.14645475</v>
      </c>
      <c r="T18" s="694">
        <v>9888.9515318800004</v>
      </c>
      <c r="U18" s="694">
        <v>9764.3130678799989</v>
      </c>
      <c r="V18" s="694">
        <v>10179.09163092</v>
      </c>
      <c r="W18" s="694">
        <v>9973.0924799999993</v>
      </c>
      <c r="X18" s="694">
        <v>9055.2098714999975</v>
      </c>
      <c r="Y18" s="694">
        <v>8646.294028266806</v>
      </c>
      <c r="Z18" s="694">
        <v>8527.2645022299148</v>
      </c>
      <c r="AA18" s="694">
        <v>8563.9117137088087</v>
      </c>
      <c r="AB18" s="694">
        <v>6916.3119380113703</v>
      </c>
      <c r="AC18" s="694">
        <v>7015.0701885707986</v>
      </c>
      <c r="AD18" s="694">
        <v>7371.4748636904515</v>
      </c>
      <c r="AE18" s="694">
        <v>8124.0648218084571</v>
      </c>
      <c r="AF18" s="694">
        <v>7741.9577220794527</v>
      </c>
      <c r="AG18" s="694">
        <v>7509.701221335019</v>
      </c>
      <c r="AH18" s="694">
        <v>7623.8972649457646</v>
      </c>
      <c r="AI18" s="694">
        <v>7151.0119729789567</v>
      </c>
      <c r="AJ18" s="694">
        <v>7503.6763709289116</v>
      </c>
      <c r="AK18" s="694">
        <v>7892.1874533134405</v>
      </c>
      <c r="AL18" s="694">
        <v>8589.3584466318862</v>
      </c>
      <c r="AM18" s="694">
        <v>9094.8360449962511</v>
      </c>
      <c r="AN18" s="694">
        <v>10065.739929551579</v>
      </c>
      <c r="AO18" s="694">
        <v>7278.418302609437</v>
      </c>
      <c r="AP18" s="694">
        <v>7186.4266448308681</v>
      </c>
      <c r="AQ18" s="694">
        <v>7379.624043460497</v>
      </c>
      <c r="AR18" s="694">
        <v>8244.1857407325369</v>
      </c>
      <c r="AS18" s="694">
        <v>8719.6164236880504</v>
      </c>
      <c r="AT18" s="694">
        <v>9046.8337164153054</v>
      </c>
    </row>
    <row r="19" spans="1:46" s="693" customFormat="1" ht="14">
      <c r="A19" s="1055" t="s">
        <v>744</v>
      </c>
      <c r="B19" s="694">
        <v>7587.8707441000006</v>
      </c>
      <c r="C19" s="694">
        <v>7636.8669009399991</v>
      </c>
      <c r="D19" s="694">
        <v>7451.5306936300003</v>
      </c>
      <c r="E19" s="694">
        <v>7578.0415693599998</v>
      </c>
      <c r="F19" s="694">
        <v>7881.4524988000012</v>
      </c>
      <c r="G19" s="694">
        <v>7566.46792052</v>
      </c>
      <c r="H19" s="694">
        <v>7338.5890432899996</v>
      </c>
      <c r="I19" s="694">
        <v>7126.8075088400001</v>
      </c>
      <c r="J19" s="694">
        <v>7033.4957432499996</v>
      </c>
      <c r="K19" s="694">
        <v>6992.1081685599993</v>
      </c>
      <c r="L19" s="694">
        <v>6854.7999576800003</v>
      </c>
      <c r="M19" s="694">
        <v>6095.4562340700004</v>
      </c>
      <c r="N19" s="694">
        <v>5525.3877228000001</v>
      </c>
      <c r="O19" s="694">
        <v>5866.6592164399999</v>
      </c>
      <c r="P19" s="694">
        <v>5704.5779386000004</v>
      </c>
      <c r="Q19" s="694">
        <v>5673.512854470001</v>
      </c>
      <c r="R19" s="694">
        <v>5900.2005312499996</v>
      </c>
      <c r="S19" s="694">
        <v>5951.57771435</v>
      </c>
      <c r="T19" s="694">
        <v>5792.0048683900004</v>
      </c>
      <c r="U19" s="694">
        <v>4950.5528514000007</v>
      </c>
      <c r="V19" s="694">
        <v>4775.3529529200005</v>
      </c>
      <c r="W19" s="694">
        <v>4172.6178878300007</v>
      </c>
      <c r="X19" s="694">
        <v>4480.4725356099998</v>
      </c>
      <c r="Y19" s="694">
        <v>4195.2550743380325</v>
      </c>
      <c r="Z19" s="694">
        <v>3584.4944459430221</v>
      </c>
      <c r="AA19" s="694">
        <v>3553.6789154502108</v>
      </c>
      <c r="AB19" s="694">
        <v>3037.2180268297084</v>
      </c>
      <c r="AC19" s="694">
        <v>2883.6080226789059</v>
      </c>
      <c r="AD19" s="694">
        <v>2628.8320448754994</v>
      </c>
      <c r="AE19" s="694">
        <v>2574.7902132486129</v>
      </c>
      <c r="AF19" s="694">
        <v>2568.2845169359312</v>
      </c>
      <c r="AG19" s="694">
        <v>2587.7890146704212</v>
      </c>
      <c r="AH19" s="694">
        <v>3127.8394127063202</v>
      </c>
      <c r="AI19" s="694">
        <v>2408.9587402634133</v>
      </c>
      <c r="AJ19" s="694">
        <v>3399.1436438532905</v>
      </c>
      <c r="AK19" s="694">
        <v>3762.443956813227</v>
      </c>
      <c r="AL19" s="694">
        <v>3533.6971891238209</v>
      </c>
      <c r="AM19" s="694">
        <v>4081.4102977573821</v>
      </c>
      <c r="AN19" s="694">
        <v>3942.4062203602866</v>
      </c>
      <c r="AO19" s="694">
        <v>3712.0661576497359</v>
      </c>
      <c r="AP19" s="694">
        <v>3910.434027184614</v>
      </c>
      <c r="AQ19" s="694">
        <v>4747.5260082263821</v>
      </c>
      <c r="AR19" s="694">
        <v>5595.6307221476336</v>
      </c>
      <c r="AS19" s="694">
        <v>5595.7100689955769</v>
      </c>
      <c r="AT19" s="694">
        <v>5712.315584173758</v>
      </c>
    </row>
    <row r="20" spans="1:46" s="693" customFormat="1" ht="14">
      <c r="A20" s="1055" t="s">
        <v>545</v>
      </c>
      <c r="B20" s="694">
        <v>2523.06305935</v>
      </c>
      <c r="C20" s="694">
        <v>2835.8153505300002</v>
      </c>
      <c r="D20" s="694">
        <v>3038.9737173899998</v>
      </c>
      <c r="E20" s="694">
        <v>3141.6551724699998</v>
      </c>
      <c r="F20" s="694">
        <v>2820.2985563100001</v>
      </c>
      <c r="G20" s="694">
        <v>3036.5923506199997</v>
      </c>
      <c r="H20" s="694">
        <v>2803.2509734499995</v>
      </c>
      <c r="I20" s="694">
        <v>2637.3171010299998</v>
      </c>
      <c r="J20" s="694">
        <v>2416.7793996500004</v>
      </c>
      <c r="K20" s="694">
        <v>2735.8403971600001</v>
      </c>
      <c r="L20" s="694">
        <v>2552.0573838999999</v>
      </c>
      <c r="M20" s="694">
        <v>2693.5152231900001</v>
      </c>
      <c r="N20" s="694">
        <v>2725.01101604</v>
      </c>
      <c r="O20" s="694">
        <v>2673.9680647099999</v>
      </c>
      <c r="P20" s="694">
        <v>2751.2003817899999</v>
      </c>
      <c r="Q20" s="694">
        <v>2731.6642526900005</v>
      </c>
      <c r="R20" s="694">
        <v>2560.7647095299999</v>
      </c>
      <c r="S20" s="694">
        <v>2342.4970114499997</v>
      </c>
      <c r="T20" s="694">
        <v>2138.4060616900001</v>
      </c>
      <c r="U20" s="694">
        <v>2359.5781640699997</v>
      </c>
      <c r="V20" s="694">
        <v>2087.0554139699998</v>
      </c>
      <c r="W20" s="694">
        <v>2239.9661100799999</v>
      </c>
      <c r="X20" s="694">
        <v>1973.0918609600001</v>
      </c>
      <c r="Y20" s="694">
        <v>2052.7314094570784</v>
      </c>
      <c r="Z20" s="694">
        <v>2116.1795112895784</v>
      </c>
      <c r="AA20" s="694">
        <v>2322.6717823443787</v>
      </c>
      <c r="AB20" s="694">
        <v>2384.2165869847158</v>
      </c>
      <c r="AC20" s="694">
        <v>2740.4305431834873</v>
      </c>
      <c r="AD20" s="694">
        <v>2368.6288209441545</v>
      </c>
      <c r="AE20" s="694">
        <v>2638.4344243889573</v>
      </c>
      <c r="AF20" s="694">
        <v>2643.826060470733</v>
      </c>
      <c r="AG20" s="694">
        <v>2507.0704797253911</v>
      </c>
      <c r="AH20" s="694">
        <v>2917.3819230375066</v>
      </c>
      <c r="AI20" s="694">
        <v>2535.9010925364437</v>
      </c>
      <c r="AJ20" s="694">
        <v>2653.910979889617</v>
      </c>
      <c r="AK20" s="694">
        <v>2757.5458952516428</v>
      </c>
      <c r="AL20" s="694">
        <v>2628.166210025257</v>
      </c>
      <c r="AM20" s="694">
        <v>2966.9969249417063</v>
      </c>
      <c r="AN20" s="694">
        <v>2672.3295097643959</v>
      </c>
      <c r="AO20" s="694">
        <v>2428.227037475021</v>
      </c>
      <c r="AP20" s="694">
        <v>2059.0814098383007</v>
      </c>
      <c r="AQ20" s="694">
        <v>2053.4287990443772</v>
      </c>
      <c r="AR20" s="694">
        <v>2235.5734809746809</v>
      </c>
      <c r="AS20" s="694">
        <v>2065.1323638422759</v>
      </c>
      <c r="AT20" s="694">
        <v>2013.5583883826066</v>
      </c>
    </row>
    <row r="21" spans="1:46" s="693" customFormat="1" ht="14">
      <c r="A21" s="1055" t="s">
        <v>109</v>
      </c>
      <c r="B21" s="694">
        <v>1292.64980107</v>
      </c>
      <c r="C21" s="694">
        <v>1340.71542006</v>
      </c>
      <c r="D21" s="694">
        <v>1301.14078051</v>
      </c>
      <c r="E21" s="694">
        <v>1361.67423536</v>
      </c>
      <c r="F21" s="694">
        <v>1290.59388881</v>
      </c>
      <c r="G21" s="694">
        <v>1319.7763227600001</v>
      </c>
      <c r="H21" s="694">
        <v>1291.2698571600001</v>
      </c>
      <c r="I21" s="694">
        <v>1232.80904231</v>
      </c>
      <c r="J21" s="694">
        <v>1153.3105147799999</v>
      </c>
      <c r="K21" s="694">
        <v>1287.06081875</v>
      </c>
      <c r="L21" s="694">
        <v>1349.54199909</v>
      </c>
      <c r="M21" s="694">
        <v>1589.4658573900001</v>
      </c>
      <c r="N21" s="694">
        <v>1525.69495231</v>
      </c>
      <c r="O21" s="694">
        <v>1669.7388894800001</v>
      </c>
      <c r="P21" s="694">
        <v>1675.2212090099999</v>
      </c>
      <c r="Q21" s="694">
        <v>1846.36279382</v>
      </c>
      <c r="R21" s="694">
        <v>1702.2230328200001</v>
      </c>
      <c r="S21" s="694">
        <v>1515.5733401699999</v>
      </c>
      <c r="T21" s="694">
        <v>1265.1642995699999</v>
      </c>
      <c r="U21" s="694">
        <v>1441.5341397499999</v>
      </c>
      <c r="V21" s="694">
        <v>1323.9390880599999</v>
      </c>
      <c r="W21" s="694">
        <v>1368.3061261600001</v>
      </c>
      <c r="X21" s="694">
        <v>1084.8608019999999</v>
      </c>
      <c r="Y21" s="694">
        <v>1095.2855140296679</v>
      </c>
      <c r="Z21" s="694">
        <v>1073.62605261815</v>
      </c>
      <c r="AA21" s="694">
        <v>1183.0518351451105</v>
      </c>
      <c r="AB21" s="694">
        <v>1073.3264668319555</v>
      </c>
      <c r="AC21" s="694">
        <v>1122.9536063705259</v>
      </c>
      <c r="AD21" s="694">
        <v>1056.0040243879016</v>
      </c>
      <c r="AE21" s="694">
        <v>1092.9132983574736</v>
      </c>
      <c r="AF21" s="694">
        <v>1081.778509961357</v>
      </c>
      <c r="AG21" s="694">
        <v>1169.2633314109926</v>
      </c>
      <c r="AH21" s="694">
        <v>1057.2271226005976</v>
      </c>
      <c r="AI21" s="694">
        <v>857.33684456123569</v>
      </c>
      <c r="AJ21" s="694">
        <v>973.98733056979688</v>
      </c>
      <c r="AK21" s="694">
        <v>1069.7352961065292</v>
      </c>
      <c r="AL21" s="694">
        <v>988.24682409244724</v>
      </c>
      <c r="AM21" s="694">
        <v>984.57519349324491</v>
      </c>
      <c r="AN21" s="694">
        <v>867.62120184069306</v>
      </c>
      <c r="AO21" s="694">
        <v>786.86786996762044</v>
      </c>
      <c r="AP21" s="694">
        <v>763.98689854321049</v>
      </c>
      <c r="AQ21" s="694">
        <v>887.9885991681374</v>
      </c>
      <c r="AR21" s="694">
        <v>921.9731724401438</v>
      </c>
      <c r="AS21" s="694">
        <v>1129.5197831427893</v>
      </c>
      <c r="AT21" s="694">
        <v>1113.7183119708243</v>
      </c>
    </row>
    <row r="22" spans="1:46" s="693" customFormat="1" ht="14">
      <c r="A22" s="1055" t="s">
        <v>503</v>
      </c>
      <c r="B22" s="694">
        <v>1878.95067412</v>
      </c>
      <c r="C22" s="694">
        <v>1494.2920984900002</v>
      </c>
      <c r="D22" s="694">
        <v>499.27637240000001</v>
      </c>
      <c r="E22" s="694">
        <v>500.33798345000002</v>
      </c>
      <c r="F22" s="694">
        <v>358.93427485000001</v>
      </c>
      <c r="G22" s="694">
        <v>587.64143836000005</v>
      </c>
      <c r="H22" s="694">
        <v>599.94439043000011</v>
      </c>
      <c r="I22" s="694">
        <v>1113.5107926399999</v>
      </c>
      <c r="J22" s="694">
        <v>1038.0323311300001</v>
      </c>
      <c r="K22" s="694">
        <v>1051.4215966700001</v>
      </c>
      <c r="L22" s="694">
        <v>1022.07932691</v>
      </c>
      <c r="M22" s="694">
        <v>893.73611325000002</v>
      </c>
      <c r="N22" s="694">
        <v>1031.7435237300001</v>
      </c>
      <c r="O22" s="694">
        <v>1782.5439580999998</v>
      </c>
      <c r="P22" s="694">
        <v>1133.26904526</v>
      </c>
      <c r="Q22" s="694">
        <v>1112.51827847</v>
      </c>
      <c r="R22" s="694">
        <v>1104.1193701500001</v>
      </c>
      <c r="S22" s="694">
        <v>1064.82073025</v>
      </c>
      <c r="T22" s="694">
        <v>1082.12517927</v>
      </c>
      <c r="U22" s="694">
        <v>1084.1895451300002</v>
      </c>
      <c r="V22" s="694">
        <v>1151.9053422500001</v>
      </c>
      <c r="W22" s="694">
        <v>1099.14667571</v>
      </c>
      <c r="X22" s="694">
        <v>327.31203325000001</v>
      </c>
      <c r="Y22" s="694">
        <v>241.25585556000001</v>
      </c>
      <c r="Z22" s="694">
        <v>1064.7134649630439</v>
      </c>
      <c r="AA22" s="694">
        <v>241.80659114648114</v>
      </c>
      <c r="AB22" s="694">
        <v>242.25732858087434</v>
      </c>
      <c r="AC22" s="694">
        <v>262.10701067175415</v>
      </c>
      <c r="AD22" s="694">
        <v>241.25585556000001</v>
      </c>
      <c r="AE22" s="694">
        <v>342.17629512458836</v>
      </c>
      <c r="AF22" s="694">
        <v>645.05027167329126</v>
      </c>
      <c r="AG22" s="694">
        <v>340.17244325737227</v>
      </c>
      <c r="AH22" s="694">
        <v>619.90846764000003</v>
      </c>
      <c r="AI22" s="694">
        <v>341.48342014243411</v>
      </c>
      <c r="AJ22" s="694">
        <v>857.91025309999998</v>
      </c>
      <c r="AK22" s="694">
        <v>908.87862399999995</v>
      </c>
      <c r="AL22" s="694">
        <v>930.60165675470398</v>
      </c>
      <c r="AM22" s="694">
        <v>1684.9992393288001</v>
      </c>
      <c r="AN22" s="694">
        <v>862.33076157803214</v>
      </c>
      <c r="AO22" s="694">
        <v>813.77036602198791</v>
      </c>
      <c r="AP22" s="694">
        <v>814.36759497648791</v>
      </c>
      <c r="AQ22" s="694">
        <v>768.10254693104798</v>
      </c>
      <c r="AR22" s="694">
        <v>749.59736069000007</v>
      </c>
      <c r="AS22" s="694">
        <v>750.24351715</v>
      </c>
      <c r="AT22" s="694">
        <v>974.8058914763966</v>
      </c>
    </row>
    <row r="23" spans="1:46" s="693" customFormat="1" ht="14">
      <c r="A23" s="1055" t="s">
        <v>548</v>
      </c>
      <c r="B23" s="694">
        <v>489.79992254999996</v>
      </c>
      <c r="C23" s="694">
        <v>479.12099954000001</v>
      </c>
      <c r="D23" s="694">
        <v>460.81757339999996</v>
      </c>
      <c r="E23" s="694">
        <v>473.12103143000002</v>
      </c>
      <c r="F23" s="694">
        <v>440.31613596999995</v>
      </c>
      <c r="G23" s="694">
        <v>467.94420521000001</v>
      </c>
      <c r="H23" s="694">
        <v>516.73961677</v>
      </c>
      <c r="I23" s="694">
        <v>706.55792435000001</v>
      </c>
      <c r="J23" s="694">
        <v>802.03960781000001</v>
      </c>
      <c r="K23" s="694">
        <v>1251.7617947700001</v>
      </c>
      <c r="L23" s="694">
        <v>1371.7669124700001</v>
      </c>
      <c r="M23" s="694">
        <v>1373.9595443700002</v>
      </c>
      <c r="N23" s="694">
        <v>1281.6678039400001</v>
      </c>
      <c r="O23" s="694">
        <v>963.18778773999998</v>
      </c>
      <c r="P23" s="694">
        <v>862.13368020000007</v>
      </c>
      <c r="Q23" s="694">
        <v>725.00941123999996</v>
      </c>
      <c r="R23" s="694">
        <v>677.33158335999985</v>
      </c>
      <c r="S23" s="694">
        <v>599.69273071999999</v>
      </c>
      <c r="T23" s="694">
        <v>413.60415972000004</v>
      </c>
      <c r="U23" s="694">
        <v>353.76924136000002</v>
      </c>
      <c r="V23" s="694">
        <v>350.89667786000001</v>
      </c>
      <c r="W23" s="694">
        <v>352.15725524999999</v>
      </c>
      <c r="X23" s="694">
        <v>312.38736071</v>
      </c>
      <c r="Y23" s="694">
        <v>22.559447625394998</v>
      </c>
      <c r="Z23" s="694">
        <v>20.444949226398997</v>
      </c>
      <c r="AA23" s="694">
        <v>60.837850440324004</v>
      </c>
      <c r="AB23" s="694">
        <v>60.148783378899999</v>
      </c>
      <c r="AC23" s="694">
        <v>58.938318720419993</v>
      </c>
      <c r="AD23" s="694">
        <v>90.826923711944985</v>
      </c>
      <c r="AE23" s="694">
        <v>57.787008127038</v>
      </c>
      <c r="AF23" s="694">
        <v>38.291306689141997</v>
      </c>
      <c r="AG23" s="694">
        <v>33.381942587246002</v>
      </c>
      <c r="AH23" s="694">
        <v>21.856455905611998</v>
      </c>
      <c r="AI23" s="694">
        <v>57.48389561890999</v>
      </c>
      <c r="AJ23" s="694">
        <v>23.024865509999998</v>
      </c>
      <c r="AK23" s="694">
        <v>56.007899479999999</v>
      </c>
      <c r="AL23" s="694">
        <v>182.12505976290001</v>
      </c>
      <c r="AM23" s="694">
        <v>285.07471874000004</v>
      </c>
      <c r="AN23" s="694">
        <v>399.85402911221303</v>
      </c>
      <c r="AO23" s="694">
        <v>634.51574833000006</v>
      </c>
      <c r="AP23" s="694">
        <v>655.15613722000001</v>
      </c>
      <c r="AQ23" s="694">
        <v>812.13846767999996</v>
      </c>
      <c r="AR23" s="694">
        <v>598.86275968339896</v>
      </c>
      <c r="AS23" s="694">
        <v>653.94751039999994</v>
      </c>
      <c r="AT23" s="694">
        <v>911.36161349999998</v>
      </c>
    </row>
    <row r="24" spans="1:46" s="693" customFormat="1" ht="14">
      <c r="A24" s="1055" t="s">
        <v>546</v>
      </c>
      <c r="B24" s="694">
        <v>1645.61529595</v>
      </c>
      <c r="C24" s="694">
        <v>2454.8116139100002</v>
      </c>
      <c r="D24" s="694">
        <v>2613.35461541</v>
      </c>
      <c r="E24" s="694">
        <v>1864.4000785000001</v>
      </c>
      <c r="F24" s="694">
        <v>1975.8437972100003</v>
      </c>
      <c r="G24" s="694">
        <v>1830.0334214100001</v>
      </c>
      <c r="H24" s="694">
        <v>1687.7285171199999</v>
      </c>
      <c r="I24" s="694">
        <v>1614.6461186500001</v>
      </c>
      <c r="J24" s="694">
        <v>533.30217592999998</v>
      </c>
      <c r="K24" s="694">
        <v>538.98274415000003</v>
      </c>
      <c r="L24" s="694">
        <v>401.84033577000002</v>
      </c>
      <c r="M24" s="694">
        <v>415.71938066000001</v>
      </c>
      <c r="N24" s="694">
        <v>443.57504466</v>
      </c>
      <c r="O24" s="694">
        <v>597.36711917999992</v>
      </c>
      <c r="P24" s="694">
        <v>827.27598082999998</v>
      </c>
      <c r="Q24" s="694">
        <v>564.15432093000004</v>
      </c>
      <c r="R24" s="694">
        <v>235.5749667</v>
      </c>
      <c r="S24" s="694">
        <v>452.84684689999995</v>
      </c>
      <c r="T24" s="694">
        <v>415.09901944000001</v>
      </c>
      <c r="U24" s="694">
        <v>309.19890585000002</v>
      </c>
      <c r="V24" s="694">
        <v>459.28231350000004</v>
      </c>
      <c r="W24" s="694">
        <v>289.92984946000001</v>
      </c>
      <c r="X24" s="694">
        <v>179.80270627999997</v>
      </c>
      <c r="Y24" s="694">
        <v>213.97653120556797</v>
      </c>
      <c r="Z24" s="694">
        <v>285.98767704865594</v>
      </c>
      <c r="AA24" s="694">
        <v>265.04306388968598</v>
      </c>
      <c r="AB24" s="694">
        <v>348.39662469260003</v>
      </c>
      <c r="AC24" s="694">
        <v>351.03318017162997</v>
      </c>
      <c r="AD24" s="694">
        <v>396.47108856467503</v>
      </c>
      <c r="AE24" s="694">
        <v>840.23502474372003</v>
      </c>
      <c r="AF24" s="694">
        <v>741.48879269424697</v>
      </c>
      <c r="AG24" s="694">
        <v>528.11151714729601</v>
      </c>
      <c r="AH24" s="694">
        <v>959.73922609816509</v>
      </c>
      <c r="AI24" s="694">
        <v>825.76489190838004</v>
      </c>
      <c r="AJ24" s="694">
        <v>830.57730819205005</v>
      </c>
      <c r="AK24" s="694">
        <v>910.99086780004995</v>
      </c>
      <c r="AL24" s="694">
        <v>509.14263395498006</v>
      </c>
      <c r="AM24" s="694">
        <v>609.84328650652003</v>
      </c>
      <c r="AN24" s="694">
        <v>449.49318578803798</v>
      </c>
      <c r="AO24" s="694">
        <v>618.36747283048987</v>
      </c>
      <c r="AP24" s="694">
        <v>373.79738402647007</v>
      </c>
      <c r="AQ24" s="694">
        <v>394.91818089393394</v>
      </c>
      <c r="AR24" s="694">
        <v>383.73273948854603</v>
      </c>
      <c r="AS24" s="694">
        <v>251.96498134293998</v>
      </c>
      <c r="AT24" s="694">
        <v>336.10382085031</v>
      </c>
    </row>
    <row r="25" spans="1:46" s="693" customFormat="1" ht="14">
      <c r="A25" s="1055" t="s">
        <v>547</v>
      </c>
      <c r="B25" s="694">
        <v>1852.17793078</v>
      </c>
      <c r="C25" s="694">
        <v>2038.73677324</v>
      </c>
      <c r="D25" s="694">
        <v>734.8704631600001</v>
      </c>
      <c r="E25" s="694">
        <v>1315.2542207899999</v>
      </c>
      <c r="F25" s="694">
        <v>1038.0970873400001</v>
      </c>
      <c r="G25" s="694">
        <v>889.16861443000016</v>
      </c>
      <c r="H25" s="694">
        <v>908.68738778999989</v>
      </c>
      <c r="I25" s="694">
        <v>1111.6921006299999</v>
      </c>
      <c r="J25" s="694">
        <v>1236.21854753</v>
      </c>
      <c r="K25" s="694">
        <v>690.22374825999998</v>
      </c>
      <c r="L25" s="694">
        <v>592.93781769999998</v>
      </c>
      <c r="M25" s="694">
        <v>811.05439443</v>
      </c>
      <c r="N25" s="694">
        <v>389.77114023000001</v>
      </c>
      <c r="O25" s="694">
        <v>637.45475829999998</v>
      </c>
      <c r="P25" s="694">
        <v>451.40414219000002</v>
      </c>
      <c r="Q25" s="694">
        <v>250.68852286999999</v>
      </c>
      <c r="R25" s="694">
        <v>396.53693235999998</v>
      </c>
      <c r="S25" s="694">
        <v>498.32601182999991</v>
      </c>
      <c r="T25" s="694">
        <v>732.72257330999992</v>
      </c>
      <c r="U25" s="694">
        <v>1260.5632928299999</v>
      </c>
      <c r="V25" s="694">
        <v>853.94254236000017</v>
      </c>
      <c r="W25" s="694">
        <v>836.78417168999999</v>
      </c>
      <c r="X25" s="694">
        <v>773.45169639000005</v>
      </c>
      <c r="Y25" s="694">
        <v>184.94786237</v>
      </c>
      <c r="Z25" s="694">
        <v>186.49915219000002</v>
      </c>
      <c r="AA25" s="694">
        <v>202.66360931460099</v>
      </c>
      <c r="AB25" s="694">
        <v>224.779912779786</v>
      </c>
      <c r="AC25" s="694">
        <v>230.25935391450611</v>
      </c>
      <c r="AD25" s="694">
        <v>237.78332217125026</v>
      </c>
      <c r="AE25" s="694">
        <v>262.32082418467195</v>
      </c>
      <c r="AF25" s="694">
        <v>262.66031727088608</v>
      </c>
      <c r="AG25" s="694">
        <v>258.4237573145985</v>
      </c>
      <c r="AH25" s="694">
        <v>290.75758673505857</v>
      </c>
      <c r="AI25" s="694">
        <v>261.48401865066921</v>
      </c>
      <c r="AJ25" s="694">
        <v>292.3790594092153</v>
      </c>
      <c r="AK25" s="694">
        <v>302.25293204740063</v>
      </c>
      <c r="AL25" s="694">
        <v>370.9950715997569</v>
      </c>
      <c r="AM25" s="694">
        <v>422.21193864999998</v>
      </c>
      <c r="AN25" s="694">
        <v>517.83962002999999</v>
      </c>
      <c r="AO25" s="694">
        <v>763.24989950999998</v>
      </c>
      <c r="AP25" s="694">
        <v>845.30827320999992</v>
      </c>
      <c r="AQ25" s="694">
        <v>668.25783864000005</v>
      </c>
      <c r="AR25" s="694">
        <v>1272.2169743899999</v>
      </c>
      <c r="AS25" s="694">
        <v>939.13485015999993</v>
      </c>
      <c r="AT25" s="694">
        <v>1142.7961272983298</v>
      </c>
    </row>
    <row r="26" spans="1:46" s="693" customFormat="1" ht="14.5" thickBot="1">
      <c r="A26" s="1056" t="s">
        <v>549</v>
      </c>
      <c r="B26" s="695">
        <v>458.36657097551392</v>
      </c>
      <c r="C26" s="695">
        <v>554.42700386086801</v>
      </c>
      <c r="D26" s="695">
        <v>266.40348908334403</v>
      </c>
      <c r="E26" s="695">
        <v>149.13803223840401</v>
      </c>
      <c r="F26" s="695">
        <v>160.11610972304595</v>
      </c>
      <c r="G26" s="695">
        <v>153.355189266851</v>
      </c>
      <c r="H26" s="695">
        <v>147.87058733267997</v>
      </c>
      <c r="I26" s="695">
        <v>117.80204393906</v>
      </c>
      <c r="J26" s="695">
        <v>117.213246517377</v>
      </c>
      <c r="K26" s="695">
        <v>111.59274381045698</v>
      </c>
      <c r="L26" s="695">
        <v>155.51612290223298</v>
      </c>
      <c r="M26" s="695">
        <v>125.25189054225</v>
      </c>
      <c r="N26" s="695">
        <v>98.211176991509987</v>
      </c>
      <c r="O26" s="695">
        <v>39.897159304583994</v>
      </c>
      <c r="P26" s="695">
        <v>92.747962134410002</v>
      </c>
      <c r="Q26" s="695">
        <v>124.181135493136</v>
      </c>
      <c r="R26" s="695">
        <v>152.34120460231</v>
      </c>
      <c r="S26" s="695">
        <v>98.74255609926</v>
      </c>
      <c r="T26" s="695">
        <v>116.14846462525</v>
      </c>
      <c r="U26" s="695">
        <v>95.049673349999992</v>
      </c>
      <c r="V26" s="695">
        <v>107.51839186122</v>
      </c>
      <c r="W26" s="695">
        <v>102.34720584353801</v>
      </c>
      <c r="X26" s="695">
        <v>71.127253374543997</v>
      </c>
      <c r="Y26" s="695">
        <v>84.569483437496004</v>
      </c>
      <c r="Z26" s="695">
        <v>59.345648278485982</v>
      </c>
      <c r="AA26" s="695">
        <v>46.046633159999999</v>
      </c>
      <c r="AB26" s="695">
        <v>44.051908599999997</v>
      </c>
      <c r="AC26" s="695">
        <v>28.564078889999998</v>
      </c>
      <c r="AD26" s="695">
        <v>1374.4944312</v>
      </c>
      <c r="AE26" s="695">
        <v>27.608262760000002</v>
      </c>
      <c r="AF26" s="695">
        <v>56.893685380971</v>
      </c>
      <c r="AG26" s="695">
        <v>50.544504919639998</v>
      </c>
      <c r="AH26" s="695">
        <v>38.372127050000003</v>
      </c>
      <c r="AI26" s="695">
        <v>0</v>
      </c>
      <c r="AJ26" s="695">
        <v>0</v>
      </c>
      <c r="AK26" s="695">
        <v>0</v>
      </c>
      <c r="AL26" s="695">
        <v>0</v>
      </c>
      <c r="AM26" s="695">
        <v>0</v>
      </c>
      <c r="AN26" s="695">
        <v>0</v>
      </c>
      <c r="AO26" s="695">
        <v>0</v>
      </c>
      <c r="AP26" s="695">
        <v>0</v>
      </c>
      <c r="AQ26" s="695">
        <v>0</v>
      </c>
      <c r="AR26" s="695">
        <v>0</v>
      </c>
      <c r="AS26" s="695">
        <v>0</v>
      </c>
      <c r="AT26" s="695">
        <v>0</v>
      </c>
    </row>
    <row r="27" spans="1:46" s="45" customFormat="1" ht="14.5" thickTop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</row>
    <row r="28" spans="1:46" s="45" customFormat="1" ht="14">
      <c r="A28" s="4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</row>
    <row r="29" spans="1:46" s="45" customFormat="1" ht="29.15" customHeight="1">
      <c r="A29" s="116" t="s">
        <v>712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1:46" s="45" customFormat="1" ht="14">
      <c r="A30" s="11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</row>
    <row r="31" spans="1:46" s="45" customFormat="1" ht="14">
      <c r="A31" s="4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</sheetData>
  <sheetProtection sheet="1" objects="1" scenarios="1"/>
  <hyperlinks>
    <hyperlink ref="A4" location="'Índice'!H14" display="Índice!A1" xr:uid="{88D4D5D8-8097-4C93-B187-70D9C4A57BF4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2E4C-1E32-489E-B57E-C164531247F8}">
  <sheetPr codeName="Plan83">
    <tabColor theme="0"/>
  </sheetPr>
  <dimension ref="A1:AY350"/>
  <sheetViews>
    <sheetView showGridLines="0" showRowColHeaders="0" zoomScaleNormal="100" workbookViewId="0">
      <pane xSplit="1" ySplit="5" topLeftCell="AR6" activePane="bottomRight" state="frozen"/>
      <selection pane="topRight" activeCell="B1" sqref="B1"/>
      <selection pane="bottomLeft" activeCell="A6" sqref="A6"/>
      <selection pane="bottomRight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51" s="5" customFormat="1" ht="16.399999999999999" customHeight="1">
      <c r="A1" s="152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</row>
    <row r="2" spans="1:51" s="5" customFormat="1" ht="33" customHeight="1">
      <c r="A2" s="154" t="s">
        <v>692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</row>
    <row r="3" spans="1:51" s="5" customFormat="1" ht="16.399999999999999" customHeight="1">
      <c r="A3" s="155" t="s">
        <v>1312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</row>
    <row r="4" spans="1:51" s="6" customFormat="1" ht="16.399999999999999" customHeight="1">
      <c r="A4" s="843" t="s">
        <v>531</v>
      </c>
      <c r="B4" s="158" t="s">
        <v>981</v>
      </c>
      <c r="C4" s="158" t="s">
        <v>7</v>
      </c>
      <c r="D4" s="158" t="s">
        <v>644</v>
      </c>
      <c r="E4" s="158" t="s">
        <v>645</v>
      </c>
      <c r="F4" s="158" t="s">
        <v>646</v>
      </c>
      <c r="G4" s="159" t="s">
        <v>652</v>
      </c>
      <c r="H4" s="159" t="s">
        <v>653</v>
      </c>
      <c r="I4" s="159" t="s">
        <v>654</v>
      </c>
      <c r="J4" s="159" t="s">
        <v>655</v>
      </c>
      <c r="K4" s="159" t="s">
        <v>1248</v>
      </c>
      <c r="L4" s="159" t="s">
        <v>1249</v>
      </c>
      <c r="M4" s="159" t="s">
        <v>1250</v>
      </c>
      <c r="N4" s="159" t="s">
        <v>1251</v>
      </c>
      <c r="O4" s="159" t="s">
        <v>1252</v>
      </c>
      <c r="P4" s="159" t="s">
        <v>1253</v>
      </c>
      <c r="Q4" s="159" t="s">
        <v>1254</v>
      </c>
      <c r="R4" s="159" t="s">
        <v>1255</v>
      </c>
      <c r="S4" s="159" t="s">
        <v>968</v>
      </c>
      <c r="T4" s="159" t="s">
        <v>969</v>
      </c>
      <c r="U4" s="159" t="s">
        <v>970</v>
      </c>
      <c r="V4" s="159" t="s">
        <v>971</v>
      </c>
      <c r="W4" s="159" t="s">
        <v>1256</v>
      </c>
      <c r="X4" s="159" t="s">
        <v>1257</v>
      </c>
      <c r="Y4" s="159" t="s">
        <v>1258</v>
      </c>
      <c r="Z4" s="159" t="s">
        <v>1259</v>
      </c>
      <c r="AA4" s="159" t="s">
        <v>1016</v>
      </c>
      <c r="AB4" s="159" t="s">
        <v>1017</v>
      </c>
      <c r="AC4" s="159" t="s">
        <v>1018</v>
      </c>
      <c r="AD4" s="159" t="s">
        <v>888</v>
      </c>
      <c r="AE4" s="159" t="s">
        <v>910</v>
      </c>
      <c r="AF4" s="159" t="s">
        <v>912</v>
      </c>
      <c r="AG4" s="159" t="s">
        <v>914</v>
      </c>
      <c r="AH4" s="159" t="s">
        <v>1260</v>
      </c>
      <c r="AI4" s="159" t="s">
        <v>1261</v>
      </c>
      <c r="AJ4" s="159" t="s">
        <v>1262</v>
      </c>
      <c r="AK4" s="159" t="s">
        <v>1263</v>
      </c>
      <c r="AL4" s="159" t="s">
        <v>1264</v>
      </c>
      <c r="AM4" s="159" t="s">
        <v>1265</v>
      </c>
      <c r="AN4" s="159" t="s">
        <v>1266</v>
      </c>
      <c r="AO4" s="159" t="s">
        <v>1267</v>
      </c>
      <c r="AP4" s="159" t="s">
        <v>1268</v>
      </c>
      <c r="AQ4" s="159" t="s">
        <v>1075</v>
      </c>
      <c r="AR4" s="159" t="s">
        <v>1077</v>
      </c>
      <c r="AS4" s="159" t="s">
        <v>1079</v>
      </c>
      <c r="AT4" s="159" t="s">
        <v>1081</v>
      </c>
      <c r="AU4" s="159" t="s">
        <v>1141</v>
      </c>
      <c r="AV4" s="159" t="s">
        <v>1142</v>
      </c>
      <c r="AW4" s="159" t="s">
        <v>1143</v>
      </c>
      <c r="AX4" s="1062" t="s">
        <v>1144</v>
      </c>
      <c r="AY4" s="1062" t="s">
        <v>1244</v>
      </c>
    </row>
    <row r="5" spans="1:51" s="13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063"/>
      <c r="AY5" s="1063"/>
    </row>
    <row r="6" spans="1:51" s="4" customFormat="1" ht="14">
      <c r="A6" s="1071" t="s">
        <v>207</v>
      </c>
      <c r="B6" s="479">
        <v>109285.842</v>
      </c>
      <c r="C6" s="479">
        <v>113665.253</v>
      </c>
      <c r="D6" s="479">
        <v>116351.01700000001</v>
      </c>
      <c r="E6" s="479">
        <v>118377.268</v>
      </c>
      <c r="F6" s="479">
        <v>118234.351</v>
      </c>
      <c r="G6" s="479">
        <v>112293.28157805999</v>
      </c>
      <c r="H6" s="479">
        <v>118042.87</v>
      </c>
      <c r="I6" s="479">
        <v>123713.046</v>
      </c>
      <c r="J6" s="479">
        <v>126588.485</v>
      </c>
      <c r="K6" s="479">
        <v>128704.988</v>
      </c>
      <c r="L6" s="479">
        <v>127991.067</v>
      </c>
      <c r="M6" s="479">
        <v>136633.69200000001</v>
      </c>
      <c r="N6" s="479">
        <v>135551.196</v>
      </c>
      <c r="O6" s="479">
        <v>128443.802</v>
      </c>
      <c r="P6" s="479">
        <v>125073.65700000001</v>
      </c>
      <c r="Q6" s="479">
        <v>127060.689</v>
      </c>
      <c r="R6" s="479">
        <v>130453.208</v>
      </c>
      <c r="S6" s="479">
        <v>124049.367</v>
      </c>
      <c r="T6" s="479">
        <v>127047.617</v>
      </c>
      <c r="U6" s="479">
        <v>129152.387</v>
      </c>
      <c r="V6" s="479">
        <v>135511.42199999999</v>
      </c>
      <c r="W6" s="479">
        <v>126583.489</v>
      </c>
      <c r="X6" s="479">
        <v>130078.024</v>
      </c>
      <c r="Y6" s="479">
        <v>131940.068</v>
      </c>
      <c r="Z6" s="479">
        <v>134178.484</v>
      </c>
      <c r="AA6" s="479">
        <v>134936.78899999999</v>
      </c>
      <c r="AB6" s="479">
        <v>130173.19100000001</v>
      </c>
      <c r="AC6" s="479">
        <v>134283.46299999999</v>
      </c>
      <c r="AD6" s="479">
        <v>132150.432</v>
      </c>
      <c r="AE6" s="479">
        <v>139118.32800000001</v>
      </c>
      <c r="AF6" s="479">
        <v>142667.97500000001</v>
      </c>
      <c r="AG6" s="479">
        <v>163255.00599999999</v>
      </c>
      <c r="AH6" s="479">
        <v>161924.48000000001</v>
      </c>
      <c r="AI6" s="479">
        <v>161783.326</v>
      </c>
      <c r="AJ6" s="479">
        <v>163153.19200000001</v>
      </c>
      <c r="AK6" s="479">
        <v>167786.02600000001</v>
      </c>
      <c r="AL6" s="479">
        <v>165648.21100000001</v>
      </c>
      <c r="AM6" s="479">
        <v>163490.33600000001</v>
      </c>
      <c r="AN6" s="479">
        <v>168976.49900000001</v>
      </c>
      <c r="AO6" s="479">
        <v>173759.73</v>
      </c>
      <c r="AP6" s="479">
        <v>178688.546</v>
      </c>
      <c r="AQ6" s="479">
        <v>179258.40299999999</v>
      </c>
      <c r="AR6" s="479">
        <v>174369.617</v>
      </c>
      <c r="AS6" s="479">
        <v>179275.38500000001</v>
      </c>
      <c r="AT6" s="479">
        <v>174033.09099999999</v>
      </c>
      <c r="AU6" s="479">
        <v>177822.258</v>
      </c>
      <c r="AV6" s="479">
        <v>175348.30100000001</v>
      </c>
      <c r="AW6" s="479">
        <v>185841.20800000001</v>
      </c>
      <c r="AX6" s="1064">
        <v>184158.12899999999</v>
      </c>
      <c r="AY6" s="1064">
        <v>190119.48300000001</v>
      </c>
    </row>
    <row r="7" spans="1:51" s="4" customFormat="1" ht="14">
      <c r="A7" s="1071" t="s">
        <v>208</v>
      </c>
      <c r="B7" s="479">
        <v>77099.942999999999</v>
      </c>
      <c r="C7" s="479">
        <v>73271.941000000006</v>
      </c>
      <c r="D7" s="479">
        <v>74607.191999999995</v>
      </c>
      <c r="E7" s="479">
        <v>75972.956999999995</v>
      </c>
      <c r="F7" s="479">
        <v>85500.896999999997</v>
      </c>
      <c r="G7" s="479">
        <v>80571.362904289999</v>
      </c>
      <c r="H7" s="479">
        <v>84276.304999999993</v>
      </c>
      <c r="I7" s="479">
        <v>88810.29</v>
      </c>
      <c r="J7" s="479">
        <v>89538.217999999993</v>
      </c>
      <c r="K7" s="479">
        <v>91297.64</v>
      </c>
      <c r="L7" s="479">
        <v>89853.356</v>
      </c>
      <c r="M7" s="479">
        <v>97961.672999999995</v>
      </c>
      <c r="N7" s="479">
        <v>95713.963000000003</v>
      </c>
      <c r="O7" s="479">
        <v>89977.516000000003</v>
      </c>
      <c r="P7" s="479">
        <v>86188.277000000002</v>
      </c>
      <c r="Q7" s="479">
        <v>87975.914999999994</v>
      </c>
      <c r="R7" s="479">
        <v>90283.551000000007</v>
      </c>
      <c r="S7" s="479">
        <v>84867.245999999999</v>
      </c>
      <c r="T7" s="479">
        <v>87643.046000000002</v>
      </c>
      <c r="U7" s="479">
        <v>89648.072</v>
      </c>
      <c r="V7" s="479">
        <v>95227.96</v>
      </c>
      <c r="W7" s="479">
        <v>87686.995999999999</v>
      </c>
      <c r="X7" s="479">
        <v>90678.501999999993</v>
      </c>
      <c r="Y7" s="479">
        <v>93106.508000000002</v>
      </c>
      <c r="Z7" s="479">
        <v>95289.701000000001</v>
      </c>
      <c r="AA7" s="479">
        <v>98038.654999999999</v>
      </c>
      <c r="AB7" s="479">
        <v>94031.976999999999</v>
      </c>
      <c r="AC7" s="479">
        <v>98497.837</v>
      </c>
      <c r="AD7" s="479">
        <v>96380.201000000001</v>
      </c>
      <c r="AE7" s="479">
        <v>108276.22199999999</v>
      </c>
      <c r="AF7" s="479">
        <v>112354.25</v>
      </c>
      <c r="AG7" s="479">
        <v>133499.52600000001</v>
      </c>
      <c r="AH7" s="479">
        <v>132247.50599999999</v>
      </c>
      <c r="AI7" s="479">
        <v>137275.36300000001</v>
      </c>
      <c r="AJ7" s="479">
        <v>138943.348</v>
      </c>
      <c r="AK7" s="479">
        <v>143511.47700000001</v>
      </c>
      <c r="AL7" s="479">
        <v>141352.77900000001</v>
      </c>
      <c r="AM7" s="479">
        <v>142954.508</v>
      </c>
      <c r="AN7" s="479">
        <v>148440.671</v>
      </c>
      <c r="AO7" s="479">
        <v>153223.902</v>
      </c>
      <c r="AP7" s="479">
        <v>158152.71799999999</v>
      </c>
      <c r="AQ7" s="479">
        <v>161656.264</v>
      </c>
      <c r="AR7" s="479">
        <v>156767.478</v>
      </c>
      <c r="AS7" s="479">
        <v>161673.24600000001</v>
      </c>
      <c r="AT7" s="479">
        <v>156430.95199999999</v>
      </c>
      <c r="AU7" s="479">
        <v>163153.80900000001</v>
      </c>
      <c r="AV7" s="479">
        <v>160679.85200000001</v>
      </c>
      <c r="AW7" s="479">
        <v>171172.75899999999</v>
      </c>
      <c r="AX7" s="1064">
        <v>169489.68</v>
      </c>
      <c r="AY7" s="1064">
        <v>178384.72399999999</v>
      </c>
    </row>
    <row r="8" spans="1:51" s="4" customFormat="1" ht="14">
      <c r="A8" s="1072" t="s">
        <v>342</v>
      </c>
      <c r="B8" s="480">
        <v>65534.951999999997</v>
      </c>
      <c r="C8" s="480">
        <v>62281.15</v>
      </c>
      <c r="D8" s="480">
        <v>63416.112999999998</v>
      </c>
      <c r="E8" s="480">
        <v>64577.012999999999</v>
      </c>
      <c r="F8" s="480">
        <v>67055.163</v>
      </c>
      <c r="G8" s="480">
        <v>63520.399093860004</v>
      </c>
      <c r="H8" s="480">
        <v>62049.999000000003</v>
      </c>
      <c r="I8" s="480">
        <v>71554.346000000005</v>
      </c>
      <c r="J8" s="480">
        <v>71035.683999999994</v>
      </c>
      <c r="K8" s="480">
        <v>69739.142000000007</v>
      </c>
      <c r="L8" s="480">
        <v>68935.77</v>
      </c>
      <c r="M8" s="480">
        <v>68070.868000000002</v>
      </c>
      <c r="N8" s="480">
        <v>68677.377999999997</v>
      </c>
      <c r="O8" s="480">
        <v>65336.288999999997</v>
      </c>
      <c r="P8" s="480">
        <v>63964.567000000003</v>
      </c>
      <c r="Q8" s="480">
        <v>65500.135000000002</v>
      </c>
      <c r="R8" s="480">
        <v>67718.438999999998</v>
      </c>
      <c r="S8" s="480">
        <v>62926.076000000001</v>
      </c>
      <c r="T8" s="480">
        <v>64733.760999999999</v>
      </c>
      <c r="U8" s="480">
        <v>67709.672000000006</v>
      </c>
      <c r="V8" s="480">
        <v>72320.06</v>
      </c>
      <c r="W8" s="480">
        <v>66996.341</v>
      </c>
      <c r="X8" s="480">
        <v>66676.146999999997</v>
      </c>
      <c r="Y8" s="480">
        <v>68182.23</v>
      </c>
      <c r="Z8" s="480">
        <v>71169.070999999996</v>
      </c>
      <c r="AA8" s="480">
        <v>73781.698000000004</v>
      </c>
      <c r="AB8" s="480">
        <v>70176.532000000007</v>
      </c>
      <c r="AC8" s="480">
        <v>72644.69</v>
      </c>
      <c r="AD8" s="480">
        <v>71289.092999999993</v>
      </c>
      <c r="AE8" s="480">
        <v>78020.210999999996</v>
      </c>
      <c r="AF8" s="480">
        <v>80607.751999999993</v>
      </c>
      <c r="AG8" s="480">
        <v>100867.766</v>
      </c>
      <c r="AH8" s="480">
        <v>104315.243</v>
      </c>
      <c r="AI8" s="480">
        <v>106652.375</v>
      </c>
      <c r="AJ8" s="480">
        <v>112036.523</v>
      </c>
      <c r="AK8" s="480">
        <v>114254.702</v>
      </c>
      <c r="AL8" s="480">
        <v>111337.592</v>
      </c>
      <c r="AM8" s="480">
        <v>117468.833</v>
      </c>
      <c r="AN8" s="480">
        <v>120266.421</v>
      </c>
      <c r="AO8" s="480">
        <v>122355.48699999999</v>
      </c>
      <c r="AP8" s="480">
        <v>128802.52</v>
      </c>
      <c r="AQ8" s="480">
        <v>133016.59400000001</v>
      </c>
      <c r="AR8" s="480">
        <v>135501.30499999999</v>
      </c>
      <c r="AS8" s="480">
        <v>137937.5</v>
      </c>
      <c r="AT8" s="480">
        <v>136356.255</v>
      </c>
      <c r="AU8" s="480">
        <v>139852.10399999999</v>
      </c>
      <c r="AV8" s="480">
        <v>143271.01</v>
      </c>
      <c r="AW8" s="480">
        <v>149177.576</v>
      </c>
      <c r="AX8" s="1065">
        <v>145821.67800000001</v>
      </c>
      <c r="AY8" s="1065">
        <v>147483.51199999999</v>
      </c>
    </row>
    <row r="9" spans="1:51" s="4" customFormat="1" ht="14">
      <c r="A9" s="1073" t="s">
        <v>343</v>
      </c>
      <c r="B9" s="480">
        <v>66351</v>
      </c>
      <c r="C9" s="480">
        <v>62428</v>
      </c>
      <c r="D9" s="480">
        <v>63183</v>
      </c>
      <c r="E9" s="480">
        <v>64473</v>
      </c>
      <c r="F9" s="480">
        <v>70537</v>
      </c>
      <c r="G9" s="480">
        <v>72096.740000000005</v>
      </c>
      <c r="H9" s="480">
        <v>70043.645999999993</v>
      </c>
      <c r="I9" s="480">
        <v>71488.952000000005</v>
      </c>
      <c r="J9" s="480">
        <v>70675.464000000007</v>
      </c>
      <c r="K9" s="480">
        <v>73315.646999999997</v>
      </c>
      <c r="L9" s="480">
        <v>72534.472999999998</v>
      </c>
      <c r="M9" s="480">
        <v>73367.572</v>
      </c>
      <c r="N9" s="480">
        <v>71314.421000000002</v>
      </c>
      <c r="O9" s="480">
        <v>73623.327000000005</v>
      </c>
      <c r="P9" s="480">
        <v>73098.923999999999</v>
      </c>
      <c r="Q9" s="480">
        <v>75039.487999999998</v>
      </c>
      <c r="R9" s="480">
        <v>76702.976999999999</v>
      </c>
      <c r="S9" s="480">
        <v>79031.520999999993</v>
      </c>
      <c r="T9" s="480">
        <v>80199.982000000004</v>
      </c>
      <c r="U9" s="480">
        <v>82575.293999999994</v>
      </c>
      <c r="V9" s="480">
        <v>88067.957999999999</v>
      </c>
      <c r="W9" s="480">
        <v>90269.19</v>
      </c>
      <c r="X9" s="480">
        <v>91861.082999999999</v>
      </c>
      <c r="Y9" s="480">
        <v>92746.040999999997</v>
      </c>
      <c r="Z9" s="480">
        <v>92016.168000000005</v>
      </c>
      <c r="AA9" s="480">
        <v>94580.125</v>
      </c>
      <c r="AB9" s="480">
        <v>91658.604999999996</v>
      </c>
      <c r="AC9" s="480">
        <v>94464.002999999997</v>
      </c>
      <c r="AD9" s="480">
        <v>98921.447</v>
      </c>
      <c r="AE9" s="480">
        <v>102385.984</v>
      </c>
      <c r="AF9" s="480">
        <v>105157.429</v>
      </c>
      <c r="AG9" s="480">
        <v>112314.96400000001</v>
      </c>
      <c r="AH9" s="480">
        <v>116940.78200000001</v>
      </c>
      <c r="AI9" s="480">
        <v>127903.192</v>
      </c>
      <c r="AJ9" s="480">
        <v>135604.18900000001</v>
      </c>
      <c r="AK9" s="480">
        <v>137010.46799999999</v>
      </c>
      <c r="AL9" s="480">
        <v>134523.198</v>
      </c>
      <c r="AM9" s="480">
        <v>142281.79699999999</v>
      </c>
      <c r="AN9" s="480">
        <v>145496.19399999999</v>
      </c>
      <c r="AO9" s="480">
        <v>147578.50099999999</v>
      </c>
      <c r="AP9" s="480">
        <v>153962.68900000001</v>
      </c>
      <c r="AQ9" s="480">
        <v>159036.00899999999</v>
      </c>
      <c r="AR9" s="480">
        <v>157590.897</v>
      </c>
      <c r="AS9" s="480">
        <v>160888.182</v>
      </c>
      <c r="AT9" s="480">
        <v>163827.386</v>
      </c>
      <c r="AU9" s="480">
        <v>168949.367</v>
      </c>
      <c r="AV9" s="480">
        <v>172481.16</v>
      </c>
      <c r="AW9" s="480">
        <v>178365.63200000001</v>
      </c>
      <c r="AX9" s="1065">
        <v>181825.84</v>
      </c>
      <c r="AY9" s="1065">
        <v>175341.962</v>
      </c>
    </row>
    <row r="10" spans="1:51" s="4" customFormat="1" ht="14">
      <c r="A10" s="1073" t="s">
        <v>504</v>
      </c>
      <c r="B10" s="480">
        <v>0</v>
      </c>
      <c r="C10" s="480">
        <v>0</v>
      </c>
      <c r="D10" s="480">
        <v>0</v>
      </c>
      <c r="E10" s="480">
        <v>0</v>
      </c>
      <c r="F10" s="480">
        <v>0</v>
      </c>
      <c r="G10" s="480">
        <v>0</v>
      </c>
      <c r="H10" s="480">
        <v>0</v>
      </c>
      <c r="I10" s="480">
        <v>8100</v>
      </c>
      <c r="J10" s="480">
        <v>8100</v>
      </c>
      <c r="K10" s="480">
        <v>8100</v>
      </c>
      <c r="L10" s="480">
        <v>8100</v>
      </c>
      <c r="M10" s="480">
        <v>8100</v>
      </c>
      <c r="N10" s="480">
        <v>8100</v>
      </c>
      <c r="O10" s="480">
        <v>8100</v>
      </c>
      <c r="P10" s="480">
        <v>8100</v>
      </c>
      <c r="Q10" s="480">
        <v>8100</v>
      </c>
      <c r="R10" s="480">
        <v>8100</v>
      </c>
      <c r="S10" s="480">
        <v>8100</v>
      </c>
      <c r="T10" s="480">
        <v>8100</v>
      </c>
      <c r="U10" s="480">
        <v>8100</v>
      </c>
      <c r="V10" s="480">
        <v>8100</v>
      </c>
      <c r="W10" s="480">
        <v>8100</v>
      </c>
      <c r="X10" s="480">
        <v>8100</v>
      </c>
      <c r="Y10" s="480">
        <v>8100</v>
      </c>
      <c r="Z10" s="480">
        <v>8100</v>
      </c>
      <c r="AA10" s="480">
        <v>8100</v>
      </c>
      <c r="AB10" s="480">
        <v>8100</v>
      </c>
      <c r="AC10" s="480">
        <v>8100</v>
      </c>
      <c r="AD10" s="480">
        <v>8100</v>
      </c>
      <c r="AE10" s="480">
        <v>8100</v>
      </c>
      <c r="AF10" s="480">
        <v>8100</v>
      </c>
      <c r="AG10" s="480">
        <v>8100</v>
      </c>
      <c r="AH10" s="480">
        <v>8100</v>
      </c>
      <c r="AI10" s="480">
        <v>8100</v>
      </c>
      <c r="AJ10" s="480">
        <v>8100</v>
      </c>
      <c r="AK10" s="480">
        <v>8100</v>
      </c>
      <c r="AL10" s="480">
        <v>8100</v>
      </c>
      <c r="AM10" s="480">
        <v>8100</v>
      </c>
      <c r="AN10" s="480">
        <v>8100</v>
      </c>
      <c r="AO10" s="480">
        <v>7100</v>
      </c>
      <c r="AP10" s="480">
        <v>7100</v>
      </c>
      <c r="AQ10" s="480">
        <v>7100</v>
      </c>
      <c r="AR10" s="480">
        <v>7100</v>
      </c>
      <c r="AS10" s="480">
        <v>6100</v>
      </c>
      <c r="AT10" s="480">
        <v>6100</v>
      </c>
      <c r="AU10" s="480">
        <v>6100</v>
      </c>
      <c r="AV10" s="480">
        <v>6100</v>
      </c>
      <c r="AW10" s="480">
        <v>5100</v>
      </c>
      <c r="AX10" s="1065">
        <v>5100</v>
      </c>
      <c r="AY10" s="1065">
        <v>5100</v>
      </c>
    </row>
    <row r="11" spans="1:51" s="4" customFormat="1" ht="14">
      <c r="A11" s="1073" t="s">
        <v>344</v>
      </c>
      <c r="B11" s="480">
        <v>0</v>
      </c>
      <c r="C11" s="480">
        <v>0</v>
      </c>
      <c r="D11" s="480">
        <v>0</v>
      </c>
      <c r="E11" s="480">
        <v>0</v>
      </c>
      <c r="F11" s="480">
        <v>-3481.9679999999998</v>
      </c>
      <c r="G11" s="480">
        <v>-8576.3410000000003</v>
      </c>
      <c r="H11" s="480">
        <v>-7993.6469999999999</v>
      </c>
      <c r="I11" s="480">
        <v>-8034.6059999999998</v>
      </c>
      <c r="J11" s="480">
        <v>-7739.78</v>
      </c>
      <c r="K11" s="480">
        <v>-11676.504999999999</v>
      </c>
      <c r="L11" s="480">
        <v>-11698.703</v>
      </c>
      <c r="M11" s="480">
        <v>-13396.704</v>
      </c>
      <c r="N11" s="480">
        <v>-10737.043</v>
      </c>
      <c r="O11" s="480">
        <v>-16387.038</v>
      </c>
      <c r="P11" s="480">
        <v>-17234.357</v>
      </c>
      <c r="Q11" s="480">
        <v>-17639.352999999999</v>
      </c>
      <c r="R11" s="480">
        <v>-17084.538</v>
      </c>
      <c r="S11" s="480">
        <v>-24205.445</v>
      </c>
      <c r="T11" s="480">
        <v>-23566.221000000001</v>
      </c>
      <c r="U11" s="480">
        <v>-22965.621999999999</v>
      </c>
      <c r="V11" s="480">
        <v>-23847.898000000001</v>
      </c>
      <c r="W11" s="480">
        <v>-31372.848999999998</v>
      </c>
      <c r="X11" s="480">
        <v>-33284.936000000002</v>
      </c>
      <c r="Y11" s="480">
        <v>-32663.811000000002</v>
      </c>
      <c r="Z11" s="480">
        <v>-28947.097000000002</v>
      </c>
      <c r="AA11" s="480">
        <v>-28898.427</v>
      </c>
      <c r="AB11" s="480">
        <v>-29582.073</v>
      </c>
      <c r="AC11" s="480">
        <v>-29919.312999999998</v>
      </c>
      <c r="AD11" s="480">
        <v>-35732.353999999999</v>
      </c>
      <c r="AE11" s="480">
        <v>-32465.773000000001</v>
      </c>
      <c r="AF11" s="480">
        <v>-32649.677</v>
      </c>
      <c r="AG11" s="480">
        <v>-19547.198</v>
      </c>
      <c r="AH11" s="480">
        <v>-20725.539000000001</v>
      </c>
      <c r="AI11" s="480">
        <v>-29350.816999999999</v>
      </c>
      <c r="AJ11" s="480">
        <v>-31667.666000000001</v>
      </c>
      <c r="AK11" s="480">
        <v>-30855.766</v>
      </c>
      <c r="AL11" s="480">
        <v>-31285.606</v>
      </c>
      <c r="AM11" s="480">
        <v>-32912.964</v>
      </c>
      <c r="AN11" s="480">
        <v>-33329.773000000001</v>
      </c>
      <c r="AO11" s="480">
        <v>-32323.013999999999</v>
      </c>
      <c r="AP11" s="480">
        <v>-32260.169000000002</v>
      </c>
      <c r="AQ11" s="480">
        <v>-33119.415000000001</v>
      </c>
      <c r="AR11" s="480">
        <v>-29189.592000000001</v>
      </c>
      <c r="AS11" s="480">
        <v>-29050.682000000001</v>
      </c>
      <c r="AT11" s="480">
        <v>-33571.131000000001</v>
      </c>
      <c r="AU11" s="480">
        <v>-35197.262999999999</v>
      </c>
      <c r="AV11" s="480">
        <v>-35310.15</v>
      </c>
      <c r="AW11" s="480">
        <v>-34288.055999999997</v>
      </c>
      <c r="AX11" s="1065">
        <v>-41104.161999999997</v>
      </c>
      <c r="AY11" s="1065">
        <v>-40976.523999999998</v>
      </c>
    </row>
    <row r="12" spans="1:51" s="14" customFormat="1" ht="26.25" customHeight="1">
      <c r="A12" s="1072" t="s">
        <v>345</v>
      </c>
      <c r="B12" s="480">
        <v>0</v>
      </c>
      <c r="C12" s="480">
        <v>0</v>
      </c>
      <c r="D12" s="480">
        <v>0</v>
      </c>
      <c r="E12" s="480">
        <v>0</v>
      </c>
      <c r="F12" s="480">
        <v>0</v>
      </c>
      <c r="G12" s="480">
        <v>-843.91099999999994</v>
      </c>
      <c r="H12" s="480">
        <v>-800.28800000000001</v>
      </c>
      <c r="I12" s="480">
        <v>-757.83</v>
      </c>
      <c r="J12" s="480">
        <v>-715.28099999999995</v>
      </c>
      <c r="K12" s="480">
        <v>-1343.4549999999999</v>
      </c>
      <c r="L12" s="480">
        <v>-1245.653</v>
      </c>
      <c r="M12" s="480">
        <v>-1154.6590000000001</v>
      </c>
      <c r="N12" s="480">
        <v>-1075.845</v>
      </c>
      <c r="O12" s="480">
        <v>-1563.4860000000001</v>
      </c>
      <c r="P12" s="480">
        <v>-1393.6089999999999</v>
      </c>
      <c r="Q12" s="480">
        <v>-1232.7239999999999</v>
      </c>
      <c r="R12" s="480">
        <v>-954.28099999999995</v>
      </c>
      <c r="S12" s="480">
        <v>-965.68899999999996</v>
      </c>
      <c r="T12" s="480">
        <v>-726.50599999999997</v>
      </c>
      <c r="U12" s="480">
        <v>-487.06400000000002</v>
      </c>
      <c r="V12" s="480">
        <v>-247.965</v>
      </c>
      <c r="W12" s="480">
        <v>-273.572</v>
      </c>
      <c r="X12" s="480">
        <v>-236.71299999999999</v>
      </c>
      <c r="Y12" s="480">
        <v>-745.05499999999995</v>
      </c>
      <c r="Z12" s="480">
        <v>-216.81</v>
      </c>
      <c r="AA12" s="480">
        <v>-167.71299999999999</v>
      </c>
      <c r="AB12" s="480">
        <v>-24.081</v>
      </c>
      <c r="AC12" s="480">
        <v>-47.942999999999998</v>
      </c>
      <c r="AD12" s="480">
        <v>-43.067999999999998</v>
      </c>
      <c r="AE12" s="480">
        <v>-50.164000000000001</v>
      </c>
      <c r="AF12" s="480">
        <v>-46.877000000000002</v>
      </c>
      <c r="AG12" s="480">
        <v>-43.274000000000001</v>
      </c>
      <c r="AH12" s="480">
        <v>-35.026000000000003</v>
      </c>
      <c r="AI12" s="480">
        <v>-33.911000000000001</v>
      </c>
      <c r="AJ12" s="480">
        <v>-27.646999999999998</v>
      </c>
      <c r="AK12" s="480">
        <v>-28.126999999999999</v>
      </c>
      <c r="AL12" s="480">
        <v>-26.756</v>
      </c>
      <c r="AM12" s="480">
        <v>-20.22</v>
      </c>
      <c r="AN12" s="480">
        <v>-19.041</v>
      </c>
      <c r="AO12" s="480">
        <v>-16.029</v>
      </c>
      <c r="AP12" s="480">
        <v>-12.36</v>
      </c>
      <c r="AQ12" s="480">
        <v>-9.7200000000000006</v>
      </c>
      <c r="AR12" s="480">
        <v>-7.1619999999999999</v>
      </c>
      <c r="AS12" s="480">
        <v>-5.194</v>
      </c>
      <c r="AT12" s="480">
        <v>-2.0640000000000001</v>
      </c>
      <c r="AU12" s="480">
        <v>-1.9</v>
      </c>
      <c r="AV12" s="480">
        <v>-1.8759999999999999</v>
      </c>
      <c r="AW12" s="480">
        <v>-1.625</v>
      </c>
      <c r="AX12" s="1065">
        <v>-1.627</v>
      </c>
      <c r="AY12" s="1065">
        <v>-1.35</v>
      </c>
    </row>
    <row r="13" spans="1:51" s="14" customFormat="1" ht="14">
      <c r="A13" s="1072" t="s">
        <v>346</v>
      </c>
      <c r="B13" s="480">
        <v>0</v>
      </c>
      <c r="C13" s="480">
        <v>0</v>
      </c>
      <c r="D13" s="480">
        <v>0</v>
      </c>
      <c r="E13" s="480">
        <v>0</v>
      </c>
      <c r="F13" s="480">
        <v>0</v>
      </c>
      <c r="G13" s="480">
        <v>-687.42499999999995</v>
      </c>
      <c r="H13" s="480">
        <v>-734.03700000000003</v>
      </c>
      <c r="I13" s="480">
        <v>-758.05899999999997</v>
      </c>
      <c r="J13" s="480">
        <v>-1066.2950000000001</v>
      </c>
      <c r="K13" s="480">
        <v>-2048.2339999999999</v>
      </c>
      <c r="L13" s="480">
        <v>-2095.2829999999999</v>
      </c>
      <c r="M13" s="480">
        <v>-2148.4839999999999</v>
      </c>
      <c r="N13" s="480">
        <v>-2346.2330000000002</v>
      </c>
      <c r="O13" s="480">
        <v>-3382.3980000000001</v>
      </c>
      <c r="P13" s="480">
        <v>-3245.92</v>
      </c>
      <c r="Q13" s="480">
        <v>-3514.0520000000001</v>
      </c>
      <c r="R13" s="480">
        <v>-4258.3599999999997</v>
      </c>
      <c r="S13" s="480">
        <v>-5232.8469999999998</v>
      </c>
      <c r="T13" s="480">
        <v>-5104.7740000000003</v>
      </c>
      <c r="U13" s="480">
        <v>-4831.3209999999999</v>
      </c>
      <c r="V13" s="480">
        <v>-5158.51</v>
      </c>
      <c r="W13" s="480">
        <v>-6625.8059999999996</v>
      </c>
      <c r="X13" s="480">
        <v>-6281.16</v>
      </c>
      <c r="Y13" s="480">
        <v>-5922.6319999999996</v>
      </c>
      <c r="Z13" s="480">
        <v>-5777.4110000000001</v>
      </c>
      <c r="AA13" s="480">
        <v>-5472.6559999999999</v>
      </c>
      <c r="AB13" s="480">
        <v>-5530.76</v>
      </c>
      <c r="AC13" s="480">
        <v>-4297.0990000000002</v>
      </c>
      <c r="AD13" s="480">
        <v>-5913.9620000000004</v>
      </c>
      <c r="AE13" s="480">
        <v>-6573.5659999999998</v>
      </c>
      <c r="AF13" s="480">
        <v>-6888.8159999999998</v>
      </c>
      <c r="AG13" s="480">
        <v>-6358.8919999999998</v>
      </c>
      <c r="AH13" s="480">
        <v>-6211.77</v>
      </c>
      <c r="AI13" s="480">
        <v>-4968.8209999999999</v>
      </c>
      <c r="AJ13" s="480">
        <v>-4755.5230000000001</v>
      </c>
      <c r="AK13" s="480">
        <v>-5035.1629999999996</v>
      </c>
      <c r="AL13" s="480">
        <v>-7021.4790000000003</v>
      </c>
      <c r="AM13" s="480">
        <v>-7013.6390000000001</v>
      </c>
      <c r="AN13" s="480">
        <v>-6962.6459999999997</v>
      </c>
      <c r="AO13" s="480">
        <v>-9631.2819999999992</v>
      </c>
      <c r="AP13" s="480">
        <v>-11066.608</v>
      </c>
      <c r="AQ13" s="480">
        <v>-10688.5</v>
      </c>
      <c r="AR13" s="480">
        <v>-10966.643</v>
      </c>
      <c r="AS13" s="480">
        <v>-10664.605</v>
      </c>
      <c r="AT13" s="480">
        <v>-10787.013999999999</v>
      </c>
      <c r="AU13" s="480">
        <v>-10466.486999999999</v>
      </c>
      <c r="AV13" s="480">
        <v>-10409.696</v>
      </c>
      <c r="AW13" s="480">
        <v>-10649.414000000001</v>
      </c>
      <c r="AX13" s="1065">
        <v>-11322.083000000001</v>
      </c>
      <c r="AY13" s="1065">
        <v>-11557.266</v>
      </c>
    </row>
    <row r="14" spans="1:51" s="14" customFormat="1" ht="26.25" customHeight="1">
      <c r="A14" s="1072" t="s">
        <v>347</v>
      </c>
      <c r="B14" s="480">
        <v>0</v>
      </c>
      <c r="C14" s="480">
        <v>0</v>
      </c>
      <c r="D14" s="480">
        <v>0</v>
      </c>
      <c r="E14" s="480">
        <v>0</v>
      </c>
      <c r="F14" s="480">
        <v>0</v>
      </c>
      <c r="G14" s="480">
        <v>-2283.2809999999999</v>
      </c>
      <c r="H14" s="480">
        <v>-1578.241</v>
      </c>
      <c r="I14" s="480">
        <v>-1628.046</v>
      </c>
      <c r="J14" s="480">
        <v>-1192.027</v>
      </c>
      <c r="K14" s="480">
        <v>-2470.3159999999998</v>
      </c>
      <c r="L14" s="480">
        <v>-1243.18</v>
      </c>
      <c r="M14" s="480">
        <v>-1301.806</v>
      </c>
      <c r="N14" s="480">
        <v>0</v>
      </c>
      <c r="O14" s="480">
        <v>-68.02</v>
      </c>
      <c r="P14" s="480">
        <v>-74.341999999999999</v>
      </c>
      <c r="Q14" s="480">
        <v>-76.988</v>
      </c>
      <c r="R14" s="480">
        <v>-65.808999999999997</v>
      </c>
      <c r="S14" s="480">
        <v>-90.298000000000002</v>
      </c>
      <c r="T14" s="480">
        <v>-94.680999999999997</v>
      </c>
      <c r="U14" s="480">
        <v>-97.055000000000007</v>
      </c>
      <c r="V14" s="480">
        <v>-3293.873</v>
      </c>
      <c r="W14" s="480">
        <v>-4329.46</v>
      </c>
      <c r="X14" s="480">
        <v>-5817.4920000000002</v>
      </c>
      <c r="Y14" s="480">
        <v>-6113.8959999999997</v>
      </c>
      <c r="Z14" s="480">
        <v>-3731.8330000000001</v>
      </c>
      <c r="AA14" s="480">
        <v>-3927.0250000000001</v>
      </c>
      <c r="AB14" s="480">
        <v>-115.021</v>
      </c>
      <c r="AC14" s="480">
        <v>-116.57</v>
      </c>
      <c r="AD14" s="480">
        <v>-133.096</v>
      </c>
      <c r="AE14" s="480">
        <v>-188.39699999999999</v>
      </c>
      <c r="AF14" s="480">
        <v>-160.11000000000001</v>
      </c>
      <c r="AG14" s="480">
        <v>-563.05600000000004</v>
      </c>
      <c r="AH14" s="480">
        <v>-4588.6350000000002</v>
      </c>
      <c r="AI14" s="480">
        <v>-14431.215</v>
      </c>
      <c r="AJ14" s="480">
        <v>-15624.819</v>
      </c>
      <c r="AK14" s="480">
        <v>-14307.945</v>
      </c>
      <c r="AL14" s="480">
        <v>-11184.84</v>
      </c>
      <c r="AM14" s="480">
        <v>-15263.232</v>
      </c>
      <c r="AN14" s="480">
        <v>-15173.248</v>
      </c>
      <c r="AO14" s="480">
        <v>-13897.344999999999</v>
      </c>
      <c r="AP14" s="480">
        <v>-15548.609</v>
      </c>
      <c r="AQ14" s="480">
        <v>-16103.384</v>
      </c>
      <c r="AR14" s="480">
        <v>-11549.723</v>
      </c>
      <c r="AS14" s="480">
        <v>-11934.492</v>
      </c>
      <c r="AT14" s="480">
        <v>-12962.189</v>
      </c>
      <c r="AU14" s="480">
        <v>-13373.986999999999</v>
      </c>
      <c r="AV14" s="480">
        <v>-12828.341</v>
      </c>
      <c r="AW14" s="480">
        <v>-13286.878000000001</v>
      </c>
      <c r="AX14" s="1065">
        <v>-14809.708000000001</v>
      </c>
      <c r="AY14" s="1065">
        <v>-15423.884</v>
      </c>
    </row>
    <row r="15" spans="1:51" s="14" customFormat="1" ht="14">
      <c r="A15" s="1072" t="s">
        <v>348</v>
      </c>
      <c r="B15" s="480">
        <v>0</v>
      </c>
      <c r="C15" s="480">
        <v>0</v>
      </c>
      <c r="D15" s="480">
        <v>0</v>
      </c>
      <c r="E15" s="480">
        <v>0</v>
      </c>
      <c r="F15" s="480">
        <v>0</v>
      </c>
      <c r="G15" s="480">
        <v>-126.437</v>
      </c>
      <c r="H15" s="480">
        <v>-120.245</v>
      </c>
      <c r="I15" s="480">
        <v>-148.61000000000001</v>
      </c>
      <c r="J15" s="480">
        <v>-171.05</v>
      </c>
      <c r="K15" s="480">
        <v>-434.49299999999999</v>
      </c>
      <c r="L15" s="480">
        <v>-378.53399999999999</v>
      </c>
      <c r="M15" s="480">
        <v>-508.16199999999998</v>
      </c>
      <c r="N15" s="480">
        <v>-402.53100000000001</v>
      </c>
      <c r="O15" s="480">
        <v>-528.61800000000005</v>
      </c>
      <c r="P15" s="480">
        <v>-511.09300000000002</v>
      </c>
      <c r="Q15" s="480">
        <v>-464.83800000000002</v>
      </c>
      <c r="R15" s="480">
        <v>-493.315</v>
      </c>
      <c r="S15" s="480">
        <v>-710.61500000000001</v>
      </c>
      <c r="T15" s="480">
        <v>-637.40300000000002</v>
      </c>
      <c r="U15" s="480">
        <v>-632.27599999999995</v>
      </c>
      <c r="V15" s="480">
        <v>-673.78300000000002</v>
      </c>
      <c r="W15" s="480">
        <v>-852.60900000000004</v>
      </c>
      <c r="X15" s="480">
        <v>-2.5999999999999999E-2</v>
      </c>
      <c r="Y15" s="480">
        <v>-2.5999999999999999E-2</v>
      </c>
      <c r="Z15" s="480">
        <v>-2.5999999999999999E-2</v>
      </c>
      <c r="AA15" s="480">
        <v>-2.5150000000000001</v>
      </c>
      <c r="AB15" s="480">
        <v>-35.762999999999998</v>
      </c>
      <c r="AC15" s="480">
        <v>-24.966999999999999</v>
      </c>
      <c r="AD15" s="480">
        <v>-90.222999999999999</v>
      </c>
      <c r="AE15" s="480">
        <v>-103.063</v>
      </c>
      <c r="AF15" s="480">
        <v>-101.78700000000001</v>
      </c>
      <c r="AG15" s="480">
        <v>-133.4</v>
      </c>
      <c r="AH15" s="480">
        <v>-112.462</v>
      </c>
      <c r="AI15" s="480">
        <v>-142.21799999999999</v>
      </c>
      <c r="AJ15" s="480">
        <v>-47.671999999999997</v>
      </c>
      <c r="AK15" s="480">
        <v>-95.846000000000004</v>
      </c>
      <c r="AL15" s="480">
        <v>-160.215</v>
      </c>
      <c r="AM15" s="480">
        <v>-141.554</v>
      </c>
      <c r="AN15" s="480">
        <v>-146.78200000000001</v>
      </c>
      <c r="AO15" s="480">
        <v>-207.48699999999999</v>
      </c>
      <c r="AP15" s="480">
        <v>-223.666</v>
      </c>
      <c r="AQ15" s="480">
        <v>-196.453</v>
      </c>
      <c r="AR15" s="480">
        <v>-161.46799999999999</v>
      </c>
      <c r="AS15" s="480">
        <v>-286.30099999999999</v>
      </c>
      <c r="AT15" s="480">
        <v>-121.206</v>
      </c>
      <c r="AU15" s="480">
        <v>-297.17</v>
      </c>
      <c r="AV15" s="480">
        <v>-419.92200000000003</v>
      </c>
      <c r="AW15" s="480">
        <v>-402.67599999999999</v>
      </c>
      <c r="AX15" s="1065">
        <v>-521.32500000000005</v>
      </c>
      <c r="AY15" s="1065">
        <v>-830.75800000000004</v>
      </c>
    </row>
    <row r="16" spans="1:51" s="14" customFormat="1" ht="14">
      <c r="A16" s="1072" t="s">
        <v>349</v>
      </c>
      <c r="B16" s="480">
        <v>0</v>
      </c>
      <c r="C16" s="480">
        <v>0</v>
      </c>
      <c r="D16" s="480">
        <v>0</v>
      </c>
      <c r="E16" s="480">
        <v>0</v>
      </c>
      <c r="F16" s="480">
        <v>0</v>
      </c>
      <c r="G16" s="480">
        <v>0</v>
      </c>
      <c r="H16" s="480">
        <v>0</v>
      </c>
      <c r="I16" s="480">
        <v>0</v>
      </c>
      <c r="J16" s="480">
        <v>0</v>
      </c>
      <c r="K16" s="480">
        <v>0</v>
      </c>
      <c r="L16" s="480">
        <v>0</v>
      </c>
      <c r="M16" s="480">
        <v>0</v>
      </c>
      <c r="N16" s="480">
        <v>0</v>
      </c>
      <c r="O16" s="480">
        <v>0</v>
      </c>
      <c r="P16" s="480">
        <v>0</v>
      </c>
      <c r="Q16" s="480">
        <v>0</v>
      </c>
      <c r="R16" s="480">
        <v>0</v>
      </c>
      <c r="S16" s="480">
        <v>-2070.4140000000002</v>
      </c>
      <c r="T16" s="480">
        <v>-1757.55</v>
      </c>
      <c r="U16" s="480">
        <v>-2229.4430000000002</v>
      </c>
      <c r="V16" s="480">
        <v>-1717.569</v>
      </c>
      <c r="W16" s="480">
        <v>-2868.3339999999998</v>
      </c>
      <c r="X16" s="480">
        <v>-2500.471</v>
      </c>
      <c r="Y16" s="480">
        <v>-2581.9029999999998</v>
      </c>
      <c r="Z16" s="480">
        <v>-715.69200000000001</v>
      </c>
      <c r="AA16" s="480">
        <v>-958.91200000000003</v>
      </c>
      <c r="AB16" s="480">
        <v>-431.71100000000001</v>
      </c>
      <c r="AC16" s="480">
        <v>-2369.66</v>
      </c>
      <c r="AD16" s="480">
        <v>0</v>
      </c>
      <c r="AE16" s="480">
        <v>0</v>
      </c>
      <c r="AF16" s="480">
        <v>-1864.7059999999999</v>
      </c>
      <c r="AG16" s="480">
        <v>-1322.91</v>
      </c>
      <c r="AH16" s="480">
        <v>-1375.048</v>
      </c>
      <c r="AI16" s="480">
        <v>-1618.501</v>
      </c>
      <c r="AJ16" s="480">
        <v>-1540.9860000000001</v>
      </c>
      <c r="AK16" s="480">
        <v>-1994.742</v>
      </c>
      <c r="AL16" s="480">
        <v>-1748.0709999999999</v>
      </c>
      <c r="AM16" s="480">
        <v>-1476.192</v>
      </c>
      <c r="AN16" s="480">
        <v>-2045.288</v>
      </c>
      <c r="AO16" s="480">
        <v>-1560.2329999999999</v>
      </c>
      <c r="AP16" s="480">
        <v>-1692.539</v>
      </c>
      <c r="AQ16" s="480">
        <v>-1837.4069999999999</v>
      </c>
      <c r="AR16" s="480">
        <v>-1995.7049999999999</v>
      </c>
      <c r="AS16" s="480">
        <v>-1957.06</v>
      </c>
      <c r="AT16" s="480">
        <v>-2345.3829999999998</v>
      </c>
      <c r="AU16" s="480">
        <v>-2283.71</v>
      </c>
      <c r="AV16" s="480">
        <v>-2113.8009999999999</v>
      </c>
      <c r="AW16" s="480">
        <v>-1811.202</v>
      </c>
      <c r="AX16" s="1065">
        <v>-1800.85</v>
      </c>
      <c r="AY16" s="1065">
        <v>-1340.396</v>
      </c>
    </row>
    <row r="17" spans="1:51" s="14" customFormat="1" ht="26.25" customHeight="1">
      <c r="A17" s="1072" t="s">
        <v>350</v>
      </c>
      <c r="B17" s="480">
        <v>0</v>
      </c>
      <c r="C17" s="480">
        <v>0</v>
      </c>
      <c r="D17" s="480">
        <v>0</v>
      </c>
      <c r="E17" s="480">
        <v>0</v>
      </c>
      <c r="F17" s="480">
        <v>0</v>
      </c>
      <c r="G17" s="480">
        <v>-81.236000000000004</v>
      </c>
      <c r="H17" s="480">
        <v>-123.95099999999999</v>
      </c>
      <c r="I17" s="480">
        <v>0</v>
      </c>
      <c r="J17" s="480">
        <v>0</v>
      </c>
      <c r="K17" s="480">
        <v>-619.57500000000005</v>
      </c>
      <c r="L17" s="480">
        <v>-1990.2739999999999</v>
      </c>
      <c r="M17" s="480">
        <v>-3187.2640000000001</v>
      </c>
      <c r="N17" s="480">
        <v>-3425.2350000000001</v>
      </c>
      <c r="O17" s="480">
        <v>-5537.6689999999999</v>
      </c>
      <c r="P17" s="480">
        <v>-6886.54</v>
      </c>
      <c r="Q17" s="480">
        <v>-6877.2619999999997</v>
      </c>
      <c r="R17" s="480">
        <v>-6099.0940000000001</v>
      </c>
      <c r="S17" s="480">
        <v>-4803.076</v>
      </c>
      <c r="T17" s="480">
        <v>-4852.491</v>
      </c>
      <c r="U17" s="480">
        <v>-4105.5780000000004</v>
      </c>
      <c r="V17" s="480">
        <v>-2663.1959999999999</v>
      </c>
      <c r="W17" s="480">
        <v>-3163.386</v>
      </c>
      <c r="X17" s="480">
        <v>-3980.386</v>
      </c>
      <c r="Y17" s="480">
        <v>-3777.377</v>
      </c>
      <c r="Z17" s="480">
        <v>-4631.17</v>
      </c>
      <c r="AA17" s="480">
        <v>-3799.7170000000001</v>
      </c>
      <c r="AB17" s="480">
        <v>-7961.893</v>
      </c>
      <c r="AC17" s="480">
        <v>-7587.3410000000003</v>
      </c>
      <c r="AD17" s="480">
        <v>-15473.213</v>
      </c>
      <c r="AE17" s="480">
        <v>-13307.831</v>
      </c>
      <c r="AF17" s="480">
        <v>-12964.62</v>
      </c>
      <c r="AG17" s="480">
        <v>-2127.3429999999998</v>
      </c>
      <c r="AH17" s="480">
        <v>0</v>
      </c>
      <c r="AI17" s="480">
        <v>0</v>
      </c>
      <c r="AJ17" s="480">
        <v>-487.09899999999999</v>
      </c>
      <c r="AK17" s="480">
        <v>0</v>
      </c>
      <c r="AL17" s="480">
        <v>-649.88599999999997</v>
      </c>
      <c r="AM17" s="480">
        <v>0</v>
      </c>
      <c r="AN17" s="480">
        <v>0</v>
      </c>
      <c r="AO17" s="480">
        <v>0</v>
      </c>
      <c r="AP17" s="480">
        <v>0</v>
      </c>
      <c r="AQ17" s="480">
        <v>0</v>
      </c>
      <c r="AR17" s="480">
        <v>0</v>
      </c>
      <c r="AS17" s="480">
        <v>0</v>
      </c>
      <c r="AT17" s="480">
        <v>0</v>
      </c>
      <c r="AU17" s="480">
        <v>0</v>
      </c>
      <c r="AV17" s="480">
        <v>0</v>
      </c>
      <c r="AW17" s="480">
        <v>0</v>
      </c>
      <c r="AX17" s="1065">
        <v>-1764.018</v>
      </c>
      <c r="AY17" s="1065">
        <v>-1117.921</v>
      </c>
    </row>
    <row r="18" spans="1:51" s="14" customFormat="1" ht="26.25" customHeight="1">
      <c r="A18" s="1072" t="s">
        <v>351</v>
      </c>
      <c r="B18" s="480">
        <v>0</v>
      </c>
      <c r="C18" s="480">
        <v>0</v>
      </c>
      <c r="D18" s="480">
        <v>0</v>
      </c>
      <c r="E18" s="480">
        <v>0</v>
      </c>
      <c r="F18" s="480">
        <v>0</v>
      </c>
      <c r="G18" s="480">
        <v>-634.56799999999998</v>
      </c>
      <c r="H18" s="480">
        <v>-591.38400000000001</v>
      </c>
      <c r="I18" s="480">
        <v>-640.82299999999998</v>
      </c>
      <c r="J18" s="480">
        <v>-556.17399999999998</v>
      </c>
      <c r="K18" s="480">
        <v>-358.94499999999999</v>
      </c>
      <c r="L18" s="480">
        <v>-290.71199999999999</v>
      </c>
      <c r="M18" s="480">
        <v>-635.38900000000001</v>
      </c>
      <c r="N18" s="480">
        <v>-2846.808</v>
      </c>
      <c r="O18" s="480">
        <v>-4598.4740000000002</v>
      </c>
      <c r="P18" s="480">
        <v>-4588.7700000000004</v>
      </c>
      <c r="Q18" s="480">
        <v>-5049.4840000000004</v>
      </c>
      <c r="R18" s="480">
        <v>-4636.8490000000002</v>
      </c>
      <c r="S18" s="480">
        <v>-9046.3179999999993</v>
      </c>
      <c r="T18" s="480">
        <v>-9148.8130000000001</v>
      </c>
      <c r="U18" s="480">
        <v>-9376.2279999999992</v>
      </c>
      <c r="V18" s="480">
        <v>-9230.5779999999995</v>
      </c>
      <c r="W18" s="480">
        <v>-11604.575000000001</v>
      </c>
      <c r="X18" s="480">
        <v>-11874.722</v>
      </c>
      <c r="Y18" s="480">
        <v>-12035.880999999999</v>
      </c>
      <c r="Z18" s="480">
        <v>-11895.016</v>
      </c>
      <c r="AA18" s="480">
        <v>-12166.027</v>
      </c>
      <c r="AB18" s="480">
        <v>-12817.075000000001</v>
      </c>
      <c r="AC18" s="480">
        <v>-13603.428</v>
      </c>
      <c r="AD18" s="480">
        <v>-12297.448</v>
      </c>
      <c r="AE18" s="480">
        <v>-10462.91</v>
      </c>
      <c r="AF18" s="480">
        <v>-8745.3160000000007</v>
      </c>
      <c r="AG18" s="480">
        <v>-7166.799</v>
      </c>
      <c r="AH18" s="480">
        <v>-6702.085</v>
      </c>
      <c r="AI18" s="480">
        <v>-5859.393</v>
      </c>
      <c r="AJ18" s="480">
        <v>-7509.3040000000001</v>
      </c>
      <c r="AK18" s="480">
        <v>-5800.8019999999997</v>
      </c>
      <c r="AL18" s="480">
        <v>-7558.0889999999999</v>
      </c>
      <c r="AM18" s="480">
        <v>-6093.3419999999996</v>
      </c>
      <c r="AN18" s="480">
        <v>-5612.5889999999999</v>
      </c>
      <c r="AO18" s="480">
        <v>-3555.3710000000001</v>
      </c>
      <c r="AP18" s="480">
        <v>-116.376</v>
      </c>
      <c r="AQ18" s="480">
        <v>0</v>
      </c>
      <c r="AR18" s="480">
        <v>-832.11300000000006</v>
      </c>
      <c r="AS18" s="480">
        <v>-669.404</v>
      </c>
      <c r="AT18" s="480">
        <v>-4687.1499999999996</v>
      </c>
      <c r="AU18" s="480">
        <v>-6934.6109999999999</v>
      </c>
      <c r="AV18" s="480">
        <v>-8216.5529999999999</v>
      </c>
      <c r="AW18" s="480">
        <v>-6922.326</v>
      </c>
      <c r="AX18" s="1065">
        <v>-10005.072</v>
      </c>
      <c r="AY18" s="1065">
        <v>-9832.2990000000009</v>
      </c>
    </row>
    <row r="19" spans="1:51" s="14" customFormat="1" ht="14">
      <c r="A19" s="1072" t="s">
        <v>352</v>
      </c>
      <c r="B19" s="480">
        <v>0</v>
      </c>
      <c r="C19" s="480">
        <v>0</v>
      </c>
      <c r="D19" s="480">
        <v>0</v>
      </c>
      <c r="E19" s="480">
        <v>0</v>
      </c>
      <c r="F19" s="480">
        <v>0</v>
      </c>
      <c r="G19" s="480">
        <v>-44.5</v>
      </c>
      <c r="H19" s="480">
        <v>-41.735999999999997</v>
      </c>
      <c r="I19" s="480">
        <v>-39.392000000000003</v>
      </c>
      <c r="J19" s="480">
        <v>-37.921999999999997</v>
      </c>
      <c r="K19" s="480">
        <v>-72.129000000000005</v>
      </c>
      <c r="L19" s="480">
        <v>-68.742999999999995</v>
      </c>
      <c r="M19" s="480">
        <v>-65.052000000000007</v>
      </c>
      <c r="N19" s="480">
        <v>-62.04</v>
      </c>
      <c r="O19" s="480">
        <v>-87.204999999999998</v>
      </c>
      <c r="P19" s="480">
        <v>-81.375</v>
      </c>
      <c r="Q19" s="480">
        <v>-76.522000000000006</v>
      </c>
      <c r="R19" s="480">
        <v>-76.391000000000005</v>
      </c>
      <c r="S19" s="480">
        <v>-91.647999999999996</v>
      </c>
      <c r="T19" s="480">
        <v>-84.326999999999998</v>
      </c>
      <c r="U19" s="480">
        <v>-77.453000000000003</v>
      </c>
      <c r="V19" s="480">
        <v>-71.438000000000002</v>
      </c>
      <c r="W19" s="480">
        <v>-82.82</v>
      </c>
      <c r="X19" s="480">
        <v>-75.263000000000005</v>
      </c>
      <c r="Y19" s="480">
        <v>-68.203000000000003</v>
      </c>
      <c r="Z19" s="480">
        <v>-62.02</v>
      </c>
      <c r="AA19" s="480">
        <v>-56.1</v>
      </c>
      <c r="AB19" s="480">
        <v>-50.841999999999999</v>
      </c>
      <c r="AC19" s="480">
        <v>-45.441000000000003</v>
      </c>
      <c r="AD19" s="480">
        <v>-41.012</v>
      </c>
      <c r="AE19" s="480">
        <v>-39.011000000000003</v>
      </c>
      <c r="AF19" s="480">
        <v>-37.19</v>
      </c>
      <c r="AG19" s="480">
        <v>-35.853000000000002</v>
      </c>
      <c r="AH19" s="480">
        <v>-34.399000000000001</v>
      </c>
      <c r="AI19" s="480">
        <v>-33.204999999999998</v>
      </c>
      <c r="AJ19" s="480">
        <v>-31.210999999999999</v>
      </c>
      <c r="AK19" s="480">
        <v>-27.283999999999999</v>
      </c>
      <c r="AL19" s="480">
        <v>-21.56</v>
      </c>
      <c r="AM19" s="480">
        <v>0</v>
      </c>
      <c r="AN19" s="480">
        <v>0</v>
      </c>
      <c r="AO19" s="480">
        <v>0</v>
      </c>
      <c r="AP19" s="480">
        <v>0</v>
      </c>
      <c r="AQ19" s="480">
        <v>0</v>
      </c>
      <c r="AR19" s="480">
        <v>0</v>
      </c>
      <c r="AS19" s="480">
        <v>0</v>
      </c>
      <c r="AT19" s="480">
        <v>0</v>
      </c>
      <c r="AU19" s="480">
        <v>0</v>
      </c>
      <c r="AV19" s="480">
        <v>0</v>
      </c>
      <c r="AW19" s="480">
        <v>0</v>
      </c>
      <c r="AX19" s="1065">
        <v>0</v>
      </c>
      <c r="AY19" s="1065">
        <v>0</v>
      </c>
    </row>
    <row r="20" spans="1:51" s="14" customFormat="1" ht="14">
      <c r="A20" s="1072" t="s">
        <v>505</v>
      </c>
      <c r="B20" s="480">
        <v>0</v>
      </c>
      <c r="C20" s="480">
        <v>0</v>
      </c>
      <c r="D20" s="480">
        <v>0</v>
      </c>
      <c r="E20" s="480">
        <v>0</v>
      </c>
      <c r="F20" s="480" t="s">
        <v>40</v>
      </c>
      <c r="G20" s="480">
        <v>-284.166</v>
      </c>
      <c r="H20" s="480">
        <v>-257.61</v>
      </c>
      <c r="I20" s="480">
        <v>-250.93199999999999</v>
      </c>
      <c r="J20" s="480">
        <v>-255.31800000000001</v>
      </c>
      <c r="K20" s="480">
        <v>-499.01100000000002</v>
      </c>
      <c r="L20" s="480">
        <v>-463.68200000000002</v>
      </c>
      <c r="M20" s="480">
        <v>-502.40100000000001</v>
      </c>
      <c r="N20" s="480">
        <v>-561.77700000000004</v>
      </c>
      <c r="O20" s="480">
        <v>-606.48400000000004</v>
      </c>
      <c r="P20" s="480">
        <v>-440.00400000000002</v>
      </c>
      <c r="Q20" s="480">
        <v>-336.46699999999998</v>
      </c>
      <c r="R20" s="480">
        <v>-500.43900000000002</v>
      </c>
      <c r="S20" s="480">
        <v>-1194.54</v>
      </c>
      <c r="T20" s="480">
        <v>-1159.6759999999999</v>
      </c>
      <c r="U20" s="480">
        <v>-1129.204</v>
      </c>
      <c r="V20" s="480">
        <v>-790.98599999999999</v>
      </c>
      <c r="W20" s="480">
        <v>-1572.287</v>
      </c>
      <c r="X20" s="480">
        <v>-2518.703</v>
      </c>
      <c r="Y20" s="480">
        <v>-1418.838</v>
      </c>
      <c r="Z20" s="480">
        <v>-1878.1959999999999</v>
      </c>
      <c r="AA20" s="480">
        <v>-2344.645</v>
      </c>
      <c r="AB20" s="480">
        <v>-2612.1089999999999</v>
      </c>
      <c r="AC20" s="480">
        <v>-1824.0360000000001</v>
      </c>
      <c r="AD20" s="480">
        <v>-1732.65</v>
      </c>
      <c r="AE20" s="480">
        <v>-1732.4390000000001</v>
      </c>
      <c r="AF20" s="480">
        <v>-1732.5029999999999</v>
      </c>
      <c r="AG20" s="480">
        <v>-1734.508</v>
      </c>
      <c r="AH20" s="480">
        <v>-1609.596</v>
      </c>
      <c r="AI20" s="480">
        <v>-2199.973</v>
      </c>
      <c r="AJ20" s="480">
        <v>-1576.752</v>
      </c>
      <c r="AK20" s="480">
        <v>-3563.462</v>
      </c>
      <c r="AL20" s="480">
        <v>-2911.502</v>
      </c>
      <c r="AM20" s="480">
        <v>-2901.6509999999998</v>
      </c>
      <c r="AN20" s="480">
        <v>-3367.5149999999999</v>
      </c>
      <c r="AO20" s="480">
        <v>-3453.1840000000002</v>
      </c>
      <c r="AP20" s="480">
        <v>-3598.0430000000001</v>
      </c>
      <c r="AQ20" s="480">
        <v>-4281.2470000000003</v>
      </c>
      <c r="AR20" s="480">
        <v>-3673.5010000000002</v>
      </c>
      <c r="AS20" s="480">
        <v>-3530.76</v>
      </c>
      <c r="AT20" s="480">
        <v>-2663.2550000000001</v>
      </c>
      <c r="AU20" s="480">
        <v>-1836.6980000000001</v>
      </c>
      <c r="AV20" s="480">
        <v>-1312.2570000000001</v>
      </c>
      <c r="AW20" s="480">
        <v>-1206.482</v>
      </c>
      <c r="AX20" s="1065">
        <v>-873.40599999999995</v>
      </c>
      <c r="AY20" s="1065">
        <v>-866.98699999999997</v>
      </c>
    </row>
    <row r="21" spans="1:51" s="14" customFormat="1" ht="14">
      <c r="A21" s="1072" t="s">
        <v>354</v>
      </c>
      <c r="B21" s="480">
        <v>0</v>
      </c>
      <c r="C21" s="480">
        <v>0</v>
      </c>
      <c r="D21" s="480">
        <v>0</v>
      </c>
      <c r="E21" s="480">
        <v>0</v>
      </c>
      <c r="F21" s="480">
        <v>-48</v>
      </c>
      <c r="G21" s="480">
        <v>-43.392000000000003</v>
      </c>
      <c r="H21" s="480">
        <v>-39.17</v>
      </c>
      <c r="I21" s="480">
        <v>-35.295999999999999</v>
      </c>
      <c r="J21" s="480">
        <v>-31.641999999999999</v>
      </c>
      <c r="K21" s="480">
        <v>-25.686</v>
      </c>
      <c r="L21" s="480">
        <v>-22.638999999999999</v>
      </c>
      <c r="M21" s="480">
        <v>-19.46</v>
      </c>
      <c r="N21" s="480">
        <v>-16.574000000000002</v>
      </c>
      <c r="O21" s="480">
        <v>-14.683999999999999</v>
      </c>
      <c r="P21" s="480">
        <v>-12.704000000000001</v>
      </c>
      <c r="Q21" s="480">
        <v>-11.016</v>
      </c>
      <c r="R21" s="480">
        <v>0</v>
      </c>
      <c r="S21" s="480">
        <v>0</v>
      </c>
      <c r="T21" s="480">
        <v>0</v>
      </c>
      <c r="U21" s="480">
        <v>0</v>
      </c>
      <c r="V21" s="480">
        <v>0</v>
      </c>
      <c r="W21" s="480">
        <v>0</v>
      </c>
      <c r="X21" s="480">
        <v>0</v>
      </c>
      <c r="Y21" s="480">
        <v>0</v>
      </c>
      <c r="Z21" s="480">
        <v>0</v>
      </c>
      <c r="AA21" s="480">
        <v>0</v>
      </c>
      <c r="AB21" s="480">
        <v>0</v>
      </c>
      <c r="AC21" s="480">
        <v>0</v>
      </c>
      <c r="AD21" s="480">
        <v>0</v>
      </c>
      <c r="AE21" s="480">
        <v>0</v>
      </c>
      <c r="AF21" s="480">
        <v>0</v>
      </c>
      <c r="AG21" s="480">
        <v>0</v>
      </c>
      <c r="AH21" s="480">
        <v>0</v>
      </c>
      <c r="AI21" s="480">
        <v>0</v>
      </c>
      <c r="AJ21" s="480">
        <v>0</v>
      </c>
      <c r="AK21" s="480">
        <v>0</v>
      </c>
      <c r="AL21" s="480">
        <v>0</v>
      </c>
      <c r="AM21" s="480">
        <v>0</v>
      </c>
      <c r="AN21" s="480">
        <v>0</v>
      </c>
      <c r="AO21" s="480">
        <v>0</v>
      </c>
      <c r="AP21" s="480">
        <v>0</v>
      </c>
      <c r="AQ21" s="480">
        <v>0</v>
      </c>
      <c r="AR21" s="480">
        <v>0</v>
      </c>
      <c r="AS21" s="480">
        <v>0</v>
      </c>
      <c r="AT21" s="480">
        <v>0</v>
      </c>
      <c r="AU21" s="480">
        <v>0</v>
      </c>
      <c r="AV21" s="480">
        <v>0</v>
      </c>
      <c r="AW21" s="480">
        <v>0</v>
      </c>
      <c r="AX21" s="1065">
        <v>0</v>
      </c>
      <c r="AY21" s="1065">
        <v>0</v>
      </c>
    </row>
    <row r="22" spans="1:51" s="14" customFormat="1" ht="14">
      <c r="A22" s="1072" t="s">
        <v>353</v>
      </c>
      <c r="B22" s="480">
        <v>0</v>
      </c>
      <c r="C22" s="480">
        <v>0</v>
      </c>
      <c r="D22" s="480">
        <v>0</v>
      </c>
      <c r="E22" s="480">
        <v>0</v>
      </c>
      <c r="F22" s="480">
        <v>-3433.9679999999998</v>
      </c>
      <c r="G22" s="480">
        <v>-3547.4250000000002</v>
      </c>
      <c r="H22" s="480">
        <v>-3706.9850000000001</v>
      </c>
      <c r="I22" s="480">
        <v>-3775.6179999999999</v>
      </c>
      <c r="J22" s="480">
        <v>-3714.0709999999999</v>
      </c>
      <c r="K22" s="480">
        <v>-3804.6610000000001</v>
      </c>
      <c r="L22" s="480">
        <v>-3900.0030000000002</v>
      </c>
      <c r="M22" s="480">
        <v>-3874.027</v>
      </c>
      <c r="N22" s="480">
        <v>0</v>
      </c>
      <c r="O22" s="480">
        <v>0</v>
      </c>
      <c r="P22" s="480">
        <v>0</v>
      </c>
      <c r="Q22" s="480">
        <v>0</v>
      </c>
      <c r="R22" s="480">
        <v>0</v>
      </c>
      <c r="S22" s="480">
        <v>0</v>
      </c>
      <c r="T22" s="480">
        <v>0</v>
      </c>
      <c r="U22" s="480">
        <v>0</v>
      </c>
      <c r="V22" s="480">
        <v>0</v>
      </c>
      <c r="W22" s="480">
        <v>0</v>
      </c>
      <c r="X22" s="480">
        <v>0</v>
      </c>
      <c r="Y22" s="480">
        <v>0</v>
      </c>
      <c r="Z22" s="480">
        <v>0</v>
      </c>
      <c r="AA22" s="480">
        <v>0</v>
      </c>
      <c r="AB22" s="480">
        <v>0</v>
      </c>
      <c r="AC22" s="480">
        <v>0</v>
      </c>
      <c r="AD22" s="480">
        <v>0</v>
      </c>
      <c r="AE22" s="480">
        <v>0</v>
      </c>
      <c r="AF22" s="480">
        <v>0</v>
      </c>
      <c r="AG22" s="480">
        <v>0</v>
      </c>
      <c r="AH22" s="480">
        <v>0</v>
      </c>
      <c r="AI22" s="480">
        <v>0</v>
      </c>
      <c r="AJ22" s="480">
        <v>0</v>
      </c>
      <c r="AK22" s="480">
        <v>0</v>
      </c>
      <c r="AL22" s="480">
        <v>0</v>
      </c>
      <c r="AM22" s="480">
        <v>0</v>
      </c>
      <c r="AN22" s="480">
        <v>0</v>
      </c>
      <c r="AO22" s="480">
        <v>0</v>
      </c>
      <c r="AP22" s="480">
        <v>0</v>
      </c>
      <c r="AQ22" s="480">
        <v>0</v>
      </c>
      <c r="AR22" s="480">
        <v>0</v>
      </c>
      <c r="AS22" s="480">
        <v>0</v>
      </c>
      <c r="AT22" s="480">
        <v>0</v>
      </c>
      <c r="AU22" s="480">
        <v>0</v>
      </c>
      <c r="AV22" s="480">
        <v>0</v>
      </c>
      <c r="AW22" s="480">
        <v>0</v>
      </c>
      <c r="AX22" s="1065">
        <v>0</v>
      </c>
      <c r="AY22" s="1065">
        <v>0</v>
      </c>
    </row>
    <row r="23" spans="1:51" s="14" customFormat="1" ht="14">
      <c r="A23" s="1072" t="s">
        <v>355</v>
      </c>
      <c r="B23" s="480">
        <v>-5</v>
      </c>
      <c r="C23" s="480">
        <v>-5</v>
      </c>
      <c r="D23" s="480">
        <v>-5</v>
      </c>
      <c r="E23" s="480">
        <v>-5</v>
      </c>
      <c r="F23" s="480">
        <v>0</v>
      </c>
      <c r="G23" s="480" t="s">
        <v>40</v>
      </c>
      <c r="H23" s="480">
        <v>0</v>
      </c>
      <c r="I23" s="480">
        <v>0</v>
      </c>
      <c r="J23" s="480">
        <v>0</v>
      </c>
      <c r="K23" s="480">
        <v>0</v>
      </c>
      <c r="L23" s="480">
        <v>0</v>
      </c>
      <c r="M23" s="480">
        <v>0</v>
      </c>
      <c r="N23" s="480">
        <v>0</v>
      </c>
      <c r="O23" s="480">
        <v>0</v>
      </c>
      <c r="P23" s="480">
        <v>0</v>
      </c>
      <c r="Q23" s="480">
        <v>0</v>
      </c>
      <c r="R23" s="480">
        <v>0</v>
      </c>
      <c r="S23" s="480">
        <v>0</v>
      </c>
      <c r="T23" s="480">
        <v>0</v>
      </c>
      <c r="U23" s="480">
        <v>0</v>
      </c>
      <c r="V23" s="480">
        <v>0</v>
      </c>
      <c r="W23" s="480">
        <v>0</v>
      </c>
      <c r="X23" s="480">
        <v>0</v>
      </c>
      <c r="Y23" s="480">
        <v>0</v>
      </c>
      <c r="Z23" s="480">
        <v>0</v>
      </c>
      <c r="AA23" s="480">
        <v>0</v>
      </c>
      <c r="AB23" s="480">
        <v>0</v>
      </c>
      <c r="AC23" s="480">
        <v>0</v>
      </c>
      <c r="AD23" s="480">
        <v>0</v>
      </c>
      <c r="AE23" s="480">
        <v>0</v>
      </c>
      <c r="AF23" s="480">
        <v>0</v>
      </c>
      <c r="AG23" s="480">
        <v>0</v>
      </c>
      <c r="AH23" s="480">
        <v>0</v>
      </c>
      <c r="AI23" s="480">
        <v>0</v>
      </c>
      <c r="AJ23" s="480">
        <v>0</v>
      </c>
      <c r="AK23" s="480">
        <v>0</v>
      </c>
      <c r="AL23" s="480">
        <v>0</v>
      </c>
      <c r="AM23" s="480">
        <v>0</v>
      </c>
      <c r="AN23" s="480">
        <v>0</v>
      </c>
      <c r="AO23" s="480">
        <v>0</v>
      </c>
      <c r="AP23" s="480">
        <v>0</v>
      </c>
      <c r="AQ23" s="480">
        <v>0</v>
      </c>
      <c r="AR23" s="480">
        <v>0</v>
      </c>
      <c r="AS23" s="480">
        <v>0</v>
      </c>
      <c r="AT23" s="480">
        <v>0</v>
      </c>
      <c r="AU23" s="480">
        <v>0</v>
      </c>
      <c r="AV23" s="480">
        <v>0</v>
      </c>
      <c r="AW23" s="480">
        <v>0</v>
      </c>
      <c r="AX23" s="1065">
        <v>0</v>
      </c>
      <c r="AY23" s="1065">
        <v>0</v>
      </c>
    </row>
    <row r="24" spans="1:51" s="14" customFormat="1" ht="14">
      <c r="A24" s="1072" t="s">
        <v>356</v>
      </c>
      <c r="B24" s="480">
        <v>-111</v>
      </c>
      <c r="C24" s="480">
        <v>-104</v>
      </c>
      <c r="D24" s="480">
        <v>-95</v>
      </c>
      <c r="E24" s="480">
        <v>-93</v>
      </c>
      <c r="F24" s="480">
        <v>0</v>
      </c>
      <c r="G24" s="480" t="s">
        <v>40</v>
      </c>
      <c r="H24" s="480">
        <v>0</v>
      </c>
      <c r="I24" s="480">
        <v>0</v>
      </c>
      <c r="J24" s="480">
        <v>0</v>
      </c>
      <c r="K24" s="480">
        <v>0</v>
      </c>
      <c r="L24" s="480">
        <v>0</v>
      </c>
      <c r="M24" s="480">
        <v>0</v>
      </c>
      <c r="N24" s="480">
        <v>0</v>
      </c>
      <c r="O24" s="480">
        <v>0</v>
      </c>
      <c r="P24" s="480">
        <v>0</v>
      </c>
      <c r="Q24" s="480">
        <v>0</v>
      </c>
      <c r="R24" s="480">
        <v>0</v>
      </c>
      <c r="S24" s="480">
        <v>0</v>
      </c>
      <c r="T24" s="480">
        <v>0</v>
      </c>
      <c r="U24" s="480">
        <v>0</v>
      </c>
      <c r="V24" s="480">
        <v>0</v>
      </c>
      <c r="W24" s="480">
        <v>0</v>
      </c>
      <c r="X24" s="480">
        <v>0</v>
      </c>
      <c r="Y24" s="480">
        <v>0</v>
      </c>
      <c r="Z24" s="480">
        <v>0</v>
      </c>
      <c r="AA24" s="480">
        <v>0</v>
      </c>
      <c r="AB24" s="480">
        <v>0</v>
      </c>
      <c r="AC24" s="480">
        <v>0</v>
      </c>
      <c r="AD24" s="480">
        <v>0</v>
      </c>
      <c r="AE24" s="480">
        <v>0</v>
      </c>
      <c r="AF24" s="480">
        <v>0</v>
      </c>
      <c r="AG24" s="480">
        <v>0</v>
      </c>
      <c r="AH24" s="480">
        <v>0</v>
      </c>
      <c r="AI24" s="480">
        <v>0</v>
      </c>
      <c r="AJ24" s="480">
        <v>0</v>
      </c>
      <c r="AK24" s="480">
        <v>0</v>
      </c>
      <c r="AL24" s="480">
        <v>0</v>
      </c>
      <c r="AM24" s="480">
        <v>0</v>
      </c>
      <c r="AN24" s="480">
        <v>0</v>
      </c>
      <c r="AO24" s="480">
        <v>0</v>
      </c>
      <c r="AP24" s="480">
        <v>0</v>
      </c>
      <c r="AQ24" s="480">
        <v>0</v>
      </c>
      <c r="AR24" s="480">
        <v>0</v>
      </c>
      <c r="AS24" s="480">
        <v>0</v>
      </c>
      <c r="AT24" s="480">
        <v>0</v>
      </c>
      <c r="AU24" s="480">
        <v>0</v>
      </c>
      <c r="AV24" s="480">
        <v>0</v>
      </c>
      <c r="AW24" s="480">
        <v>0</v>
      </c>
      <c r="AX24" s="1065">
        <v>0</v>
      </c>
      <c r="AY24" s="1065">
        <v>0</v>
      </c>
    </row>
    <row r="25" spans="1:51" s="14" customFormat="1" ht="14">
      <c r="A25" s="1072" t="s">
        <v>357</v>
      </c>
      <c r="B25" s="480">
        <v>-701</v>
      </c>
      <c r="C25" s="480">
        <v>-39</v>
      </c>
      <c r="D25" s="480">
        <v>333</v>
      </c>
      <c r="E25" s="480">
        <v>202</v>
      </c>
      <c r="F25" s="480">
        <v>0</v>
      </c>
      <c r="G25" s="480" t="s">
        <v>40</v>
      </c>
      <c r="H25" s="480">
        <v>0</v>
      </c>
      <c r="I25" s="480">
        <v>0</v>
      </c>
      <c r="J25" s="480">
        <v>0</v>
      </c>
      <c r="K25" s="480">
        <v>0</v>
      </c>
      <c r="L25" s="480">
        <v>0</v>
      </c>
      <c r="M25" s="480">
        <v>0</v>
      </c>
      <c r="N25" s="480">
        <v>0</v>
      </c>
      <c r="O25" s="480">
        <v>0</v>
      </c>
      <c r="P25" s="480">
        <v>0</v>
      </c>
      <c r="Q25" s="480">
        <v>0</v>
      </c>
      <c r="R25" s="480">
        <v>0</v>
      </c>
      <c r="S25" s="480">
        <v>0</v>
      </c>
      <c r="T25" s="480">
        <v>0</v>
      </c>
      <c r="U25" s="480">
        <v>0</v>
      </c>
      <c r="V25" s="480">
        <v>0</v>
      </c>
      <c r="W25" s="480">
        <v>0</v>
      </c>
      <c r="X25" s="480">
        <v>0</v>
      </c>
      <c r="Y25" s="480">
        <v>0</v>
      </c>
      <c r="Z25" s="480">
        <v>0</v>
      </c>
      <c r="AA25" s="480">
        <v>0</v>
      </c>
      <c r="AB25" s="480">
        <v>0</v>
      </c>
      <c r="AC25" s="480">
        <v>0</v>
      </c>
      <c r="AD25" s="480">
        <v>0</v>
      </c>
      <c r="AE25" s="480">
        <v>0</v>
      </c>
      <c r="AF25" s="480">
        <v>0</v>
      </c>
      <c r="AG25" s="480">
        <v>0</v>
      </c>
      <c r="AH25" s="480">
        <v>0</v>
      </c>
      <c r="AI25" s="480">
        <v>0</v>
      </c>
      <c r="AJ25" s="480">
        <v>0</v>
      </c>
      <c r="AK25" s="480">
        <v>0</v>
      </c>
      <c r="AL25" s="480">
        <v>0</v>
      </c>
      <c r="AM25" s="480">
        <v>0</v>
      </c>
      <c r="AN25" s="480">
        <v>0</v>
      </c>
      <c r="AO25" s="480">
        <v>0</v>
      </c>
      <c r="AP25" s="480">
        <v>0</v>
      </c>
      <c r="AQ25" s="480">
        <v>0</v>
      </c>
      <c r="AR25" s="480">
        <v>0</v>
      </c>
      <c r="AS25" s="480">
        <v>0</v>
      </c>
      <c r="AT25" s="480">
        <v>0</v>
      </c>
      <c r="AU25" s="480">
        <v>0</v>
      </c>
      <c r="AV25" s="480">
        <v>0</v>
      </c>
      <c r="AW25" s="480">
        <v>0</v>
      </c>
      <c r="AX25" s="1065">
        <v>0</v>
      </c>
      <c r="AY25" s="1065">
        <v>0</v>
      </c>
    </row>
    <row r="26" spans="1:51" s="14" customFormat="1" ht="26.25" customHeight="1">
      <c r="A26" s="1072" t="s">
        <v>884</v>
      </c>
      <c r="B26" s="480">
        <v>0</v>
      </c>
      <c r="C26" s="480">
        <v>0</v>
      </c>
      <c r="D26" s="480">
        <v>0</v>
      </c>
      <c r="E26" s="480">
        <v>0</v>
      </c>
      <c r="F26" s="480">
        <v>0</v>
      </c>
      <c r="G26" s="480">
        <v>0</v>
      </c>
      <c r="H26" s="480">
        <v>0</v>
      </c>
      <c r="I26" s="480">
        <v>0</v>
      </c>
      <c r="J26" s="480">
        <v>0</v>
      </c>
      <c r="K26" s="480">
        <v>0</v>
      </c>
      <c r="L26" s="480">
        <v>0</v>
      </c>
      <c r="M26" s="480">
        <v>0</v>
      </c>
      <c r="N26" s="480">
        <v>0</v>
      </c>
      <c r="O26" s="480">
        <v>0</v>
      </c>
      <c r="P26" s="480">
        <v>0</v>
      </c>
      <c r="Q26" s="480">
        <v>0</v>
      </c>
      <c r="R26" s="480">
        <v>0</v>
      </c>
      <c r="S26" s="480">
        <v>0</v>
      </c>
      <c r="T26" s="480">
        <v>0</v>
      </c>
      <c r="U26" s="480">
        <v>0</v>
      </c>
      <c r="V26" s="480">
        <v>0</v>
      </c>
      <c r="W26" s="480">
        <v>0</v>
      </c>
      <c r="X26" s="480">
        <v>0</v>
      </c>
      <c r="Y26" s="480">
        <v>0</v>
      </c>
      <c r="Z26" s="480">
        <v>-38.923000000000002</v>
      </c>
      <c r="AA26" s="480">
        <v>-3.117</v>
      </c>
      <c r="AB26" s="480">
        <v>-2.8180000000000001</v>
      </c>
      <c r="AC26" s="480">
        <v>-2.8279999999999998</v>
      </c>
      <c r="AD26" s="480">
        <v>-7.6820000000000004</v>
      </c>
      <c r="AE26" s="480">
        <v>-8.3919999999999995</v>
      </c>
      <c r="AF26" s="480">
        <v>-107.752</v>
      </c>
      <c r="AG26" s="480">
        <v>-61.162999999999997</v>
      </c>
      <c r="AH26" s="480">
        <v>-56.518000000000001</v>
      </c>
      <c r="AI26" s="480">
        <v>-63.58</v>
      </c>
      <c r="AJ26" s="480">
        <v>-66.653000000000006</v>
      </c>
      <c r="AK26" s="480">
        <v>-2.395</v>
      </c>
      <c r="AL26" s="480">
        <v>-3.2080000000000002</v>
      </c>
      <c r="AM26" s="480">
        <v>-3.1339999999999999</v>
      </c>
      <c r="AN26" s="480">
        <v>-2.6640000000000001</v>
      </c>
      <c r="AO26" s="480">
        <v>-2.0830000000000002</v>
      </c>
      <c r="AP26" s="480">
        <v>-1.968</v>
      </c>
      <c r="AQ26" s="480">
        <v>-2.7040000000000002</v>
      </c>
      <c r="AR26" s="480">
        <v>-3.2770000000000001</v>
      </c>
      <c r="AS26" s="480">
        <v>-2.8660000000000001</v>
      </c>
      <c r="AT26" s="480">
        <v>-2.87</v>
      </c>
      <c r="AU26" s="480">
        <v>-2.7</v>
      </c>
      <c r="AV26" s="480">
        <v>-7.7039999999999997</v>
      </c>
      <c r="AW26" s="480">
        <v>-7.4530000000000003</v>
      </c>
      <c r="AX26" s="1065">
        <v>-6.0730000000000004</v>
      </c>
      <c r="AY26" s="1065">
        <v>-5.6630000000000003</v>
      </c>
    </row>
    <row r="27" spans="1:51" s="14" customFormat="1" ht="14">
      <c r="A27" s="1072" t="s">
        <v>358</v>
      </c>
      <c r="B27" s="480">
        <v>11565</v>
      </c>
      <c r="C27" s="480">
        <v>10991</v>
      </c>
      <c r="D27" s="480">
        <v>11191</v>
      </c>
      <c r="E27" s="480">
        <v>11396</v>
      </c>
      <c r="F27" s="480">
        <v>18446</v>
      </c>
      <c r="G27" s="480">
        <v>17050.964</v>
      </c>
      <c r="H27" s="480">
        <v>22226.306</v>
      </c>
      <c r="I27" s="480">
        <v>17255.944</v>
      </c>
      <c r="J27" s="480">
        <v>18502.534</v>
      </c>
      <c r="K27" s="480">
        <v>21558.498</v>
      </c>
      <c r="L27" s="480">
        <v>20917.585999999999</v>
      </c>
      <c r="M27" s="480">
        <v>29890.805</v>
      </c>
      <c r="N27" s="480">
        <v>27036.584999999999</v>
      </c>
      <c r="O27" s="480">
        <v>24641.226999999999</v>
      </c>
      <c r="P27" s="480">
        <v>22223.71</v>
      </c>
      <c r="Q27" s="480">
        <v>22475.78</v>
      </c>
      <c r="R27" s="480">
        <v>22565.112000000001</v>
      </c>
      <c r="S27" s="480">
        <v>21941.17</v>
      </c>
      <c r="T27" s="480">
        <v>22909.285</v>
      </c>
      <c r="U27" s="480">
        <v>21938.400000000001</v>
      </c>
      <c r="V27" s="480">
        <v>22907.9</v>
      </c>
      <c r="W27" s="480">
        <v>20690.654999999999</v>
      </c>
      <c r="X27" s="480">
        <v>24002.355</v>
      </c>
      <c r="Y27" s="480">
        <v>24924.277999999998</v>
      </c>
      <c r="Z27" s="480">
        <v>24120.63</v>
      </c>
      <c r="AA27" s="480">
        <v>24256.956999999999</v>
      </c>
      <c r="AB27" s="480">
        <v>23855.445</v>
      </c>
      <c r="AC27" s="480">
        <v>25853.147000000001</v>
      </c>
      <c r="AD27" s="480">
        <v>25091.108</v>
      </c>
      <c r="AE27" s="480">
        <v>30256.010999999999</v>
      </c>
      <c r="AF27" s="480">
        <v>31746.498</v>
      </c>
      <c r="AG27" s="480">
        <v>32631.759999999998</v>
      </c>
      <c r="AH27" s="480">
        <v>27932.262999999999</v>
      </c>
      <c r="AI27" s="480">
        <v>30622.988000000001</v>
      </c>
      <c r="AJ27" s="480">
        <v>26906.825000000001</v>
      </c>
      <c r="AK27" s="480">
        <v>29256.775000000001</v>
      </c>
      <c r="AL27" s="480">
        <v>30015.187000000002</v>
      </c>
      <c r="AM27" s="480">
        <v>25485.674999999999</v>
      </c>
      <c r="AN27" s="480">
        <v>28174.25</v>
      </c>
      <c r="AO27" s="480">
        <v>30868.415000000001</v>
      </c>
      <c r="AP27" s="480">
        <v>29350.198</v>
      </c>
      <c r="AQ27" s="480">
        <v>28639.67</v>
      </c>
      <c r="AR27" s="480">
        <v>21266.172999999999</v>
      </c>
      <c r="AS27" s="480">
        <v>23735.745999999999</v>
      </c>
      <c r="AT27" s="480">
        <v>20074.697</v>
      </c>
      <c r="AU27" s="480">
        <v>23301.705000000002</v>
      </c>
      <c r="AV27" s="480">
        <v>17408.842000000001</v>
      </c>
      <c r="AW27" s="480">
        <v>21995.183000000001</v>
      </c>
      <c r="AX27" s="1065">
        <v>23668.002</v>
      </c>
      <c r="AY27" s="1065">
        <v>30901.212</v>
      </c>
    </row>
    <row r="28" spans="1:51" s="14" customFormat="1" ht="14">
      <c r="A28" s="1072" t="s">
        <v>359</v>
      </c>
      <c r="B28" s="480">
        <v>0</v>
      </c>
      <c r="C28" s="480">
        <v>0</v>
      </c>
      <c r="D28" s="480">
        <v>0</v>
      </c>
      <c r="E28" s="480">
        <v>0</v>
      </c>
      <c r="F28" s="480">
        <v>8490</v>
      </c>
      <c r="G28" s="480">
        <v>8201.2000000000007</v>
      </c>
      <c r="H28" s="480">
        <v>13376.541999999999</v>
      </c>
      <c r="I28" s="480">
        <v>14886.18</v>
      </c>
      <c r="J28" s="480">
        <v>16132.77</v>
      </c>
      <c r="K28" s="480">
        <v>19484.955000000002</v>
      </c>
      <c r="L28" s="480">
        <v>18844.042000000001</v>
      </c>
      <c r="M28" s="480">
        <v>24131.115000000002</v>
      </c>
      <c r="N28" s="480">
        <v>21375.494999999999</v>
      </c>
      <c r="O28" s="480">
        <v>19481.691999999999</v>
      </c>
      <c r="P28" s="480">
        <v>17570.37</v>
      </c>
      <c r="Q28" s="480">
        <v>17769.66</v>
      </c>
      <c r="R28" s="480">
        <v>17840.287</v>
      </c>
      <c r="S28" s="480">
        <v>17346.990000000002</v>
      </c>
      <c r="T28" s="480">
        <v>18112.395</v>
      </c>
      <c r="U28" s="480">
        <v>17344.8</v>
      </c>
      <c r="V28" s="480">
        <v>18111.3</v>
      </c>
      <c r="W28" s="480">
        <v>17865.424999999999</v>
      </c>
      <c r="X28" s="480">
        <v>20724.924999999999</v>
      </c>
      <c r="Y28" s="480">
        <v>21520.963</v>
      </c>
      <c r="Z28" s="480">
        <v>20827.05</v>
      </c>
      <c r="AA28" s="480">
        <v>20944.761999999999</v>
      </c>
      <c r="AB28" s="480">
        <v>20598.075000000001</v>
      </c>
      <c r="AC28" s="480">
        <v>22383.65</v>
      </c>
      <c r="AD28" s="480">
        <v>21665.012999999999</v>
      </c>
      <c r="AE28" s="480">
        <v>27943.012999999999</v>
      </c>
      <c r="AF28" s="480">
        <v>29433.5</v>
      </c>
      <c r="AG28" s="480">
        <v>30318.761999999999</v>
      </c>
      <c r="AH28" s="480">
        <v>27932.262999999999</v>
      </c>
      <c r="AI28" s="480">
        <v>30622.988000000001</v>
      </c>
      <c r="AJ28" s="480">
        <v>26886.825000000001</v>
      </c>
      <c r="AK28" s="480">
        <v>29236.775000000001</v>
      </c>
      <c r="AL28" s="480">
        <v>29995.187000000002</v>
      </c>
      <c r="AM28" s="480">
        <v>25465.674999999999</v>
      </c>
      <c r="AN28" s="480">
        <v>28154.25</v>
      </c>
      <c r="AO28" s="480">
        <v>28519.814999999999</v>
      </c>
      <c r="AP28" s="480">
        <v>27001.598000000002</v>
      </c>
      <c r="AQ28" s="480">
        <v>26291.07</v>
      </c>
      <c r="AR28" s="480">
        <v>18717.773000000001</v>
      </c>
      <c r="AS28" s="480">
        <v>19204.146000000001</v>
      </c>
      <c r="AT28" s="480">
        <v>14886.697</v>
      </c>
      <c r="AU28" s="480">
        <v>15363.004999999999</v>
      </c>
      <c r="AV28" s="480">
        <v>9470.1419999999998</v>
      </c>
      <c r="AW28" s="480">
        <v>9281.3829999999998</v>
      </c>
      <c r="AX28" s="1065">
        <v>10549.201999999999</v>
      </c>
      <c r="AY28" s="1065">
        <v>9782.4120000000003</v>
      </c>
    </row>
    <row r="29" spans="1:51" s="14" customFormat="1" ht="14">
      <c r="A29" s="1072" t="s">
        <v>360</v>
      </c>
      <c r="B29" s="480">
        <v>11565</v>
      </c>
      <c r="C29" s="480">
        <v>10991</v>
      </c>
      <c r="D29" s="480">
        <v>11191</v>
      </c>
      <c r="E29" s="480">
        <v>11396</v>
      </c>
      <c r="F29" s="480">
        <v>9956</v>
      </c>
      <c r="G29" s="480">
        <v>8849.7639999999992</v>
      </c>
      <c r="H29" s="480">
        <v>8849.7639999999992</v>
      </c>
      <c r="I29" s="480">
        <v>2369.7640000000001</v>
      </c>
      <c r="J29" s="480">
        <v>2369.7640000000001</v>
      </c>
      <c r="K29" s="480">
        <v>2073.5430000000001</v>
      </c>
      <c r="L29" s="480">
        <v>2073.5439999999999</v>
      </c>
      <c r="M29" s="480">
        <v>5759.69</v>
      </c>
      <c r="N29" s="480">
        <v>5661.09</v>
      </c>
      <c r="O29" s="480">
        <v>5159.5349999999999</v>
      </c>
      <c r="P29" s="480">
        <v>4653.34</v>
      </c>
      <c r="Q29" s="480">
        <v>4706.12</v>
      </c>
      <c r="R29" s="480">
        <v>4724.8249999999998</v>
      </c>
      <c r="S29" s="480">
        <v>4594.18</v>
      </c>
      <c r="T29" s="480">
        <v>4796.8900000000003</v>
      </c>
      <c r="U29" s="480">
        <v>4593.6000000000004</v>
      </c>
      <c r="V29" s="480">
        <v>4796.6000000000004</v>
      </c>
      <c r="W29" s="480">
        <v>2825.23</v>
      </c>
      <c r="X29" s="480">
        <v>3277.43</v>
      </c>
      <c r="Y29" s="480">
        <v>3403.3150000000001</v>
      </c>
      <c r="Z29" s="480">
        <v>3293.58</v>
      </c>
      <c r="AA29" s="480">
        <v>3312.1950000000002</v>
      </c>
      <c r="AB29" s="480">
        <v>3257.37</v>
      </c>
      <c r="AC29" s="480">
        <v>3469.4969999999998</v>
      </c>
      <c r="AD29" s="480">
        <v>3426.0949999999998</v>
      </c>
      <c r="AE29" s="480">
        <v>2312.998</v>
      </c>
      <c r="AF29" s="480">
        <v>2312.998</v>
      </c>
      <c r="AG29" s="480">
        <v>2312.998</v>
      </c>
      <c r="AH29" s="480">
        <v>0</v>
      </c>
      <c r="AI29" s="480">
        <v>0</v>
      </c>
      <c r="AJ29" s="480">
        <v>0</v>
      </c>
      <c r="AK29" s="480">
        <v>0</v>
      </c>
      <c r="AL29" s="480">
        <v>0</v>
      </c>
      <c r="AM29" s="480">
        <v>0</v>
      </c>
      <c r="AN29" s="480">
        <v>0</v>
      </c>
      <c r="AO29" s="480">
        <v>0</v>
      </c>
      <c r="AP29" s="480">
        <v>0</v>
      </c>
      <c r="AQ29" s="480">
        <v>0</v>
      </c>
      <c r="AR29" s="480">
        <v>0</v>
      </c>
      <c r="AS29" s="480">
        <v>0</v>
      </c>
      <c r="AT29" s="480">
        <v>0</v>
      </c>
      <c r="AU29" s="480">
        <v>0</v>
      </c>
      <c r="AV29" s="480">
        <v>0</v>
      </c>
      <c r="AW29" s="480">
        <v>0</v>
      </c>
      <c r="AX29" s="1065">
        <v>0</v>
      </c>
      <c r="AY29" s="1065">
        <v>0</v>
      </c>
    </row>
    <row r="30" spans="1:51" s="14" customFormat="1" ht="14">
      <c r="A30" s="1072" t="s">
        <v>901</v>
      </c>
      <c r="B30" s="480"/>
      <c r="C30" s="480"/>
      <c r="D30" s="480"/>
      <c r="E30" s="480"/>
      <c r="F30" s="480"/>
      <c r="G30" s="480"/>
      <c r="H30" s="480"/>
      <c r="I30" s="480"/>
      <c r="J30" s="480"/>
      <c r="K30" s="480"/>
      <c r="L30" s="480"/>
      <c r="M30" s="480"/>
      <c r="N30" s="480"/>
      <c r="O30" s="480"/>
      <c r="P30" s="480"/>
      <c r="Q30" s="480"/>
      <c r="R30" s="480"/>
      <c r="S30" s="480"/>
      <c r="T30" s="480"/>
      <c r="U30" s="480"/>
      <c r="V30" s="480"/>
      <c r="W30" s="480"/>
      <c r="X30" s="480"/>
      <c r="Y30" s="480"/>
      <c r="Z30" s="480"/>
      <c r="AA30" s="480"/>
      <c r="AB30" s="480"/>
      <c r="AC30" s="480"/>
      <c r="AD30" s="480"/>
      <c r="AE30" s="480"/>
      <c r="AF30" s="480"/>
      <c r="AG30" s="480"/>
      <c r="AH30" s="480"/>
      <c r="AI30" s="480"/>
      <c r="AJ30" s="480">
        <v>20</v>
      </c>
      <c r="AK30" s="480">
        <v>20</v>
      </c>
      <c r="AL30" s="480">
        <v>20</v>
      </c>
      <c r="AM30" s="480">
        <v>20</v>
      </c>
      <c r="AN30" s="480">
        <v>20</v>
      </c>
      <c r="AO30" s="480">
        <v>2348.6</v>
      </c>
      <c r="AP30" s="480">
        <v>2348.6</v>
      </c>
      <c r="AQ30" s="480">
        <v>2348.6</v>
      </c>
      <c r="AR30" s="480">
        <v>2548.4</v>
      </c>
      <c r="AS30" s="480">
        <v>4531.6000000000004</v>
      </c>
      <c r="AT30" s="480">
        <v>5188</v>
      </c>
      <c r="AU30" s="480">
        <v>7938.7</v>
      </c>
      <c r="AV30" s="480">
        <v>7938.7</v>
      </c>
      <c r="AW30" s="480">
        <v>12713.8</v>
      </c>
      <c r="AX30" s="1065">
        <v>13118.8</v>
      </c>
      <c r="AY30" s="1065">
        <v>21118.799999999999</v>
      </c>
    </row>
    <row r="31" spans="1:51" s="14" customFormat="1" ht="14">
      <c r="A31" s="1120" t="s">
        <v>209</v>
      </c>
      <c r="B31" s="1121">
        <v>36025</v>
      </c>
      <c r="C31" s="1121">
        <v>44006</v>
      </c>
      <c r="D31" s="1121">
        <v>45125</v>
      </c>
      <c r="E31" s="1121">
        <v>45807</v>
      </c>
      <c r="F31" s="1121">
        <v>32733</v>
      </c>
      <c r="G31" s="1121">
        <v>31721.919000000002</v>
      </c>
      <c r="H31" s="1121">
        <v>33766.565000000002</v>
      </c>
      <c r="I31" s="1121">
        <v>34902.756000000001</v>
      </c>
      <c r="J31" s="1121">
        <v>37050.267</v>
      </c>
      <c r="K31" s="1121">
        <v>37407.347999999998</v>
      </c>
      <c r="L31" s="1121">
        <v>38137.711000000003</v>
      </c>
      <c r="M31" s="1121">
        <v>38672.019</v>
      </c>
      <c r="N31" s="1121">
        <v>39837.233</v>
      </c>
      <c r="O31" s="1121">
        <v>38466.286</v>
      </c>
      <c r="P31" s="1121">
        <v>38885.379999999997</v>
      </c>
      <c r="Q31" s="1121">
        <v>39084.773999999998</v>
      </c>
      <c r="R31" s="1121">
        <v>40169.656999999999</v>
      </c>
      <c r="S31" s="1121">
        <v>39182.120999999999</v>
      </c>
      <c r="T31" s="1121">
        <v>39404.571000000004</v>
      </c>
      <c r="U31" s="1121">
        <v>39504.315000000002</v>
      </c>
      <c r="V31" s="1121">
        <v>40283.462</v>
      </c>
      <c r="W31" s="1121">
        <v>38896.493000000002</v>
      </c>
      <c r="X31" s="1121">
        <v>39399.521999999997</v>
      </c>
      <c r="Y31" s="1121">
        <v>38833.56</v>
      </c>
      <c r="Z31" s="1121">
        <v>38888.783000000003</v>
      </c>
      <c r="AA31" s="1121">
        <v>36898.133999999998</v>
      </c>
      <c r="AB31" s="1121">
        <v>36141.214</v>
      </c>
      <c r="AC31" s="1121">
        <v>35785.625999999997</v>
      </c>
      <c r="AD31" s="1121">
        <v>35770.231</v>
      </c>
      <c r="AE31" s="1121">
        <v>30842.106</v>
      </c>
      <c r="AF31" s="1121">
        <v>30313.724999999999</v>
      </c>
      <c r="AG31" s="1121">
        <v>29755.48</v>
      </c>
      <c r="AH31" s="1121">
        <v>29676.973999999998</v>
      </c>
      <c r="AI31" s="1121">
        <v>24507.963</v>
      </c>
      <c r="AJ31" s="1121">
        <v>24209.844000000001</v>
      </c>
      <c r="AK31" s="1121">
        <v>24274.548999999999</v>
      </c>
      <c r="AL31" s="1121">
        <v>24295.432000000001</v>
      </c>
      <c r="AM31" s="1121">
        <v>20535.828000000001</v>
      </c>
      <c r="AN31" s="1121">
        <v>20535.828000000001</v>
      </c>
      <c r="AO31" s="1121">
        <v>20535.828000000001</v>
      </c>
      <c r="AP31" s="1121">
        <v>20535.828000000001</v>
      </c>
      <c r="AQ31" s="1121">
        <v>17602.138999999999</v>
      </c>
      <c r="AR31" s="1121">
        <v>17602.138999999999</v>
      </c>
      <c r="AS31" s="1121">
        <v>17602.138999999999</v>
      </c>
      <c r="AT31" s="1121">
        <v>17602.138999999999</v>
      </c>
      <c r="AU31" s="1121">
        <v>14668.449000000001</v>
      </c>
      <c r="AV31" s="1121">
        <v>14668.449000000001</v>
      </c>
      <c r="AW31" s="1121">
        <v>14668.449000000001</v>
      </c>
      <c r="AX31" s="1122">
        <v>14668.449000000001</v>
      </c>
      <c r="AY31" s="1122">
        <v>11734.759</v>
      </c>
    </row>
    <row r="32" spans="1:51" s="14" customFormat="1" ht="14">
      <c r="A32" s="1074" t="s">
        <v>361</v>
      </c>
      <c r="B32" s="480">
        <v>32400</v>
      </c>
      <c r="C32" s="480">
        <v>37028</v>
      </c>
      <c r="D32" s="480">
        <v>38193.523999999998</v>
      </c>
      <c r="E32" s="480">
        <v>38324</v>
      </c>
      <c r="F32" s="480">
        <v>32747.645</v>
      </c>
      <c r="G32" s="480">
        <v>31741.95</v>
      </c>
      <c r="H32" s="480">
        <v>33772.648999999998</v>
      </c>
      <c r="I32" s="480">
        <v>34936.894</v>
      </c>
      <c r="J32" s="480">
        <v>37065.165000000001</v>
      </c>
      <c r="K32" s="480">
        <v>37425.368000000002</v>
      </c>
      <c r="L32" s="480">
        <v>38144.334999999999</v>
      </c>
      <c r="M32" s="480">
        <v>38674.964</v>
      </c>
      <c r="N32" s="480">
        <v>39839.839999999997</v>
      </c>
      <c r="O32" s="480">
        <v>38466.313999999998</v>
      </c>
      <c r="P32" s="480">
        <v>38904.584000000003</v>
      </c>
      <c r="Q32" s="480">
        <v>39096.379000000001</v>
      </c>
      <c r="R32" s="480">
        <v>40181.807999999997</v>
      </c>
      <c r="S32" s="480">
        <v>39193.523000000001</v>
      </c>
      <c r="T32" s="480">
        <v>39425.703000000001</v>
      </c>
      <c r="U32" s="480">
        <v>39523.718000000001</v>
      </c>
      <c r="V32" s="480">
        <v>40327.803</v>
      </c>
      <c r="W32" s="480">
        <v>38930.839999999997</v>
      </c>
      <c r="X32" s="480">
        <v>39433.415999999997</v>
      </c>
      <c r="Y32" s="480">
        <v>38878.118000000002</v>
      </c>
      <c r="Z32" s="480">
        <v>38925.974999999999</v>
      </c>
      <c r="AA32" s="480">
        <v>36934.546000000002</v>
      </c>
      <c r="AB32" s="480">
        <v>36182.995000000003</v>
      </c>
      <c r="AC32" s="480">
        <v>35804.781000000003</v>
      </c>
      <c r="AD32" s="480">
        <v>35796.321000000004</v>
      </c>
      <c r="AE32" s="480">
        <v>30884.339</v>
      </c>
      <c r="AF32" s="480">
        <v>30313.724999999999</v>
      </c>
      <c r="AG32" s="480">
        <v>29755.48</v>
      </c>
      <c r="AH32" s="480">
        <v>29676.973999999998</v>
      </c>
      <c r="AI32" s="480">
        <v>24507.963</v>
      </c>
      <c r="AJ32" s="480">
        <v>24209.844000000001</v>
      </c>
      <c r="AK32" s="480">
        <v>24274.548999999999</v>
      </c>
      <c r="AL32" s="480">
        <v>24295.432000000001</v>
      </c>
      <c r="AM32" s="480">
        <v>20535.828000000001</v>
      </c>
      <c r="AN32" s="480">
        <v>20535.828000000001</v>
      </c>
      <c r="AO32" s="480">
        <v>20535.828000000001</v>
      </c>
      <c r="AP32" s="480">
        <v>20535.828000000001</v>
      </c>
      <c r="AQ32" s="480">
        <v>17602.138999999999</v>
      </c>
      <c r="AR32" s="480">
        <v>17602.138999999999</v>
      </c>
      <c r="AS32" s="480">
        <v>17602.138999999999</v>
      </c>
      <c r="AT32" s="480">
        <v>17602.138999999999</v>
      </c>
      <c r="AU32" s="480">
        <v>14668.449000000001</v>
      </c>
      <c r="AV32" s="480">
        <v>14668.449000000001</v>
      </c>
      <c r="AW32" s="480">
        <v>14668.449000000001</v>
      </c>
      <c r="AX32" s="1065">
        <v>14668.449000000001</v>
      </c>
      <c r="AY32" s="1065">
        <v>11734.759</v>
      </c>
    </row>
    <row r="33" spans="1:51" s="14" customFormat="1" ht="26.25" customHeight="1">
      <c r="A33" s="1074" t="s">
        <v>362</v>
      </c>
      <c r="B33" s="480">
        <v>0</v>
      </c>
      <c r="C33" s="480">
        <v>0</v>
      </c>
      <c r="D33" s="480">
        <v>0</v>
      </c>
      <c r="E33" s="480">
        <v>0</v>
      </c>
      <c r="F33" s="480">
        <v>0</v>
      </c>
      <c r="G33" s="480">
        <v>0</v>
      </c>
      <c r="H33" s="480">
        <v>1716.498</v>
      </c>
      <c r="I33" s="480">
        <v>2307.9870000000001</v>
      </c>
      <c r="J33" s="480">
        <v>3959.7730000000001</v>
      </c>
      <c r="K33" s="480">
        <v>5291.3549999999996</v>
      </c>
      <c r="L33" s="480">
        <v>5458.8980000000001</v>
      </c>
      <c r="M33" s="480">
        <v>5569.0039999999999</v>
      </c>
      <c r="N33" s="480">
        <v>5786.6059999999998</v>
      </c>
      <c r="O33" s="480">
        <v>5748.299</v>
      </c>
      <c r="P33" s="480">
        <v>5584.45</v>
      </c>
      <c r="Q33" s="480">
        <v>5285.933</v>
      </c>
      <c r="R33" s="480">
        <v>5466.0929999999998</v>
      </c>
      <c r="S33" s="480">
        <v>5349.2240000000002</v>
      </c>
      <c r="T33" s="480">
        <v>4935.5129999999999</v>
      </c>
      <c r="U33" s="480">
        <v>4475.6319999999996</v>
      </c>
      <c r="V33" s="480">
        <v>4558.8599999999997</v>
      </c>
      <c r="W33" s="480">
        <v>4315.7290000000003</v>
      </c>
      <c r="X33" s="480">
        <v>3777.4769999999999</v>
      </c>
      <c r="Y33" s="480">
        <v>3222.1790000000001</v>
      </c>
      <c r="Z33" s="480">
        <v>3270.0360000000001</v>
      </c>
      <c r="AA33" s="480">
        <v>2975.6709999999998</v>
      </c>
      <c r="AB33" s="480">
        <v>2362.4229999999998</v>
      </c>
      <c r="AC33" s="480">
        <v>1728.6020000000001</v>
      </c>
      <c r="AD33" s="480">
        <v>1743.5039999999999</v>
      </c>
      <c r="AE33" s="480">
        <v>1393.1030000000001</v>
      </c>
      <c r="AF33" s="480">
        <v>750.99599999999998</v>
      </c>
      <c r="AG33" s="480">
        <v>192.751</v>
      </c>
      <c r="AH33" s="480">
        <v>186.92599999999999</v>
      </c>
      <c r="AI33" s="480">
        <v>195.245</v>
      </c>
      <c r="AJ33" s="480">
        <v>0</v>
      </c>
      <c r="AK33" s="480">
        <v>0</v>
      </c>
      <c r="AL33" s="480">
        <v>0</v>
      </c>
      <c r="AM33" s="480">
        <v>0</v>
      </c>
      <c r="AN33" s="480">
        <v>0</v>
      </c>
      <c r="AO33" s="480">
        <v>0</v>
      </c>
      <c r="AP33" s="480">
        <v>0</v>
      </c>
      <c r="AQ33" s="480">
        <v>0</v>
      </c>
      <c r="AR33" s="480">
        <v>0</v>
      </c>
      <c r="AS33" s="480">
        <v>0</v>
      </c>
      <c r="AT33" s="480">
        <v>0</v>
      </c>
      <c r="AU33" s="480">
        <v>0</v>
      </c>
      <c r="AV33" s="480">
        <v>0</v>
      </c>
      <c r="AW33" s="480">
        <v>0</v>
      </c>
      <c r="AX33" s="1065">
        <v>0</v>
      </c>
      <c r="AY33" s="1065">
        <v>0</v>
      </c>
    </row>
    <row r="34" spans="1:51" s="14" customFormat="1" ht="26.25" customHeight="1">
      <c r="A34" s="1072" t="s">
        <v>363</v>
      </c>
      <c r="B34" s="480">
        <v>32400</v>
      </c>
      <c r="C34" s="480">
        <v>37028</v>
      </c>
      <c r="D34" s="480">
        <v>38193.523999999998</v>
      </c>
      <c r="E34" s="480">
        <v>38324</v>
      </c>
      <c r="F34" s="480">
        <v>32747.645</v>
      </c>
      <c r="G34" s="480">
        <v>31741.95</v>
      </c>
      <c r="H34" s="480">
        <v>32056.151000000002</v>
      </c>
      <c r="I34" s="480">
        <v>32628.906999999999</v>
      </c>
      <c r="J34" s="480">
        <v>33105.392</v>
      </c>
      <c r="K34" s="480">
        <v>32134.012999999999</v>
      </c>
      <c r="L34" s="480">
        <v>32685.437000000002</v>
      </c>
      <c r="M34" s="480">
        <v>33105.96</v>
      </c>
      <c r="N34" s="480">
        <v>34053.233999999997</v>
      </c>
      <c r="O34" s="480">
        <v>32718.014999999999</v>
      </c>
      <c r="P34" s="480">
        <v>33320.133999999998</v>
      </c>
      <c r="Q34" s="480">
        <v>33810.446000000004</v>
      </c>
      <c r="R34" s="480">
        <v>34715.714999999997</v>
      </c>
      <c r="S34" s="480">
        <v>33844.298999999999</v>
      </c>
      <c r="T34" s="480">
        <v>34490.19</v>
      </c>
      <c r="U34" s="480">
        <v>35048.086000000003</v>
      </c>
      <c r="V34" s="480">
        <v>35768.942999999999</v>
      </c>
      <c r="W34" s="480">
        <v>34615.110999999997</v>
      </c>
      <c r="X34" s="480">
        <v>35655.938999999998</v>
      </c>
      <c r="Y34" s="480">
        <v>35655.938999999998</v>
      </c>
      <c r="Z34" s="480">
        <v>35655.938999999998</v>
      </c>
      <c r="AA34" s="480">
        <v>33958.875</v>
      </c>
      <c r="AB34" s="480">
        <v>33820.572</v>
      </c>
      <c r="AC34" s="480">
        <v>34076.178999999996</v>
      </c>
      <c r="AD34" s="480">
        <v>34052.817000000003</v>
      </c>
      <c r="AE34" s="480">
        <v>29491.236000000001</v>
      </c>
      <c r="AF34" s="480">
        <v>29562.728999999999</v>
      </c>
      <c r="AG34" s="480">
        <v>29562.728999999999</v>
      </c>
      <c r="AH34" s="480">
        <v>29490.047999999999</v>
      </c>
      <c r="AI34" s="480">
        <v>24312.718000000001</v>
      </c>
      <c r="AJ34" s="480">
        <v>24209.844000000001</v>
      </c>
      <c r="AK34" s="480">
        <v>24274.548999999999</v>
      </c>
      <c r="AL34" s="480">
        <v>24295.432000000001</v>
      </c>
      <c r="AM34" s="480">
        <v>20535.828000000001</v>
      </c>
      <c r="AN34" s="480">
        <v>20535.828000000001</v>
      </c>
      <c r="AO34" s="480">
        <v>20535.828000000001</v>
      </c>
      <c r="AP34" s="480">
        <v>20535.828000000001</v>
      </c>
      <c r="AQ34" s="480">
        <v>17602.138999999999</v>
      </c>
      <c r="AR34" s="480">
        <v>17602.138999999999</v>
      </c>
      <c r="AS34" s="480">
        <v>17602.138999999999</v>
      </c>
      <c r="AT34" s="480">
        <v>17602.138999999999</v>
      </c>
      <c r="AU34" s="480">
        <v>14668.449000000001</v>
      </c>
      <c r="AV34" s="480">
        <v>0</v>
      </c>
      <c r="AW34" s="480">
        <v>0</v>
      </c>
      <c r="AX34" s="1065">
        <v>0</v>
      </c>
      <c r="AY34" s="1065">
        <v>0</v>
      </c>
    </row>
    <row r="35" spans="1:51" s="14" customFormat="1" ht="14">
      <c r="A35" s="1073" t="s">
        <v>364</v>
      </c>
      <c r="B35" s="480">
        <v>16603</v>
      </c>
      <c r="C35" s="480">
        <v>17083</v>
      </c>
      <c r="D35" s="480">
        <v>17635.766</v>
      </c>
      <c r="E35" s="480">
        <v>18042</v>
      </c>
      <c r="F35" s="480">
        <v>18530</v>
      </c>
      <c r="G35" s="480">
        <v>19103.866999999998</v>
      </c>
      <c r="H35" s="480">
        <v>19614.707999999999</v>
      </c>
      <c r="I35" s="480">
        <v>19990.824000000001</v>
      </c>
      <c r="J35" s="480">
        <v>20467.309000000001</v>
      </c>
      <c r="K35" s="480">
        <v>21075.690999999999</v>
      </c>
      <c r="L35" s="480">
        <v>21627.115000000002</v>
      </c>
      <c r="M35" s="480">
        <v>22047.637999999999</v>
      </c>
      <c r="N35" s="480">
        <v>22994.912</v>
      </c>
      <c r="O35" s="480">
        <v>23239.453000000001</v>
      </c>
      <c r="P35" s="480">
        <v>23841.572</v>
      </c>
      <c r="Q35" s="480">
        <v>24331.883999999998</v>
      </c>
      <c r="R35" s="480">
        <v>25237.152999999998</v>
      </c>
      <c r="S35" s="480">
        <v>25945.496999999999</v>
      </c>
      <c r="T35" s="480">
        <v>26591.387999999999</v>
      </c>
      <c r="U35" s="480">
        <v>27149.284</v>
      </c>
      <c r="V35" s="480">
        <v>27870.141</v>
      </c>
      <c r="W35" s="480">
        <v>28611.897000000001</v>
      </c>
      <c r="X35" s="480">
        <v>29336.898000000001</v>
      </c>
      <c r="Y35" s="480">
        <v>29336.898000000001</v>
      </c>
      <c r="Z35" s="480">
        <v>29336.898000000001</v>
      </c>
      <c r="AA35" s="480">
        <v>29336.898000000001</v>
      </c>
      <c r="AB35" s="480">
        <v>29336.898000000001</v>
      </c>
      <c r="AC35" s="480">
        <v>29336.898000000001</v>
      </c>
      <c r="AD35" s="480">
        <v>29336.898000000001</v>
      </c>
      <c r="AE35" s="480">
        <v>26403.207999999999</v>
      </c>
      <c r="AF35" s="480">
        <v>26403.207999999999</v>
      </c>
      <c r="AG35" s="480">
        <v>26403.207999999999</v>
      </c>
      <c r="AH35" s="480">
        <v>26403.207999999999</v>
      </c>
      <c r="AI35" s="480">
        <v>23469.518</v>
      </c>
      <c r="AJ35" s="480">
        <v>23469.518</v>
      </c>
      <c r="AK35" s="480">
        <v>23469.518</v>
      </c>
      <c r="AL35" s="480">
        <v>23469.518</v>
      </c>
      <c r="AM35" s="480">
        <v>20535.828000000001</v>
      </c>
      <c r="AN35" s="480">
        <v>20535.828000000001</v>
      </c>
      <c r="AO35" s="480">
        <v>20535.828000000001</v>
      </c>
      <c r="AP35" s="480">
        <v>20535.828000000001</v>
      </c>
      <c r="AQ35" s="480">
        <v>17602.138999999999</v>
      </c>
      <c r="AR35" s="480">
        <v>17602.138999999999</v>
      </c>
      <c r="AS35" s="480">
        <v>17602.138999999999</v>
      </c>
      <c r="AT35" s="480">
        <v>17602.138999999999</v>
      </c>
      <c r="AU35" s="480">
        <v>14668.449000000001</v>
      </c>
      <c r="AV35" s="480">
        <v>14668.449000000001</v>
      </c>
      <c r="AW35" s="480">
        <v>14668.449000000001</v>
      </c>
      <c r="AX35" s="1065">
        <v>14668.449000000001</v>
      </c>
      <c r="AY35" s="1065">
        <v>11734.759</v>
      </c>
    </row>
    <row r="36" spans="1:51" s="14" customFormat="1" ht="14">
      <c r="A36" s="1073" t="s">
        <v>366</v>
      </c>
      <c r="B36" s="480">
        <v>6001</v>
      </c>
      <c r="C36" s="480">
        <v>5914</v>
      </c>
      <c r="D36" s="480">
        <v>6506.5720000000001</v>
      </c>
      <c r="E36" s="480">
        <v>6421</v>
      </c>
      <c r="F36" s="480">
        <v>5401</v>
      </c>
      <c r="G36" s="480">
        <v>4800.8220000000001</v>
      </c>
      <c r="H36" s="480">
        <v>0</v>
      </c>
      <c r="I36" s="480">
        <v>0</v>
      </c>
      <c r="J36" s="480">
        <v>0</v>
      </c>
      <c r="K36" s="480">
        <v>0</v>
      </c>
      <c r="L36" s="480">
        <v>0</v>
      </c>
      <c r="M36" s="480">
        <v>0</v>
      </c>
      <c r="N36" s="480">
        <v>0</v>
      </c>
      <c r="O36" s="480">
        <v>0</v>
      </c>
      <c r="P36" s="480">
        <v>0</v>
      </c>
      <c r="Q36" s="480">
        <v>0</v>
      </c>
      <c r="R36" s="480">
        <v>0</v>
      </c>
      <c r="S36" s="480">
        <v>0</v>
      </c>
      <c r="T36" s="480">
        <v>0</v>
      </c>
      <c r="U36" s="480">
        <v>0</v>
      </c>
      <c r="V36" s="480">
        <v>0</v>
      </c>
      <c r="W36" s="480">
        <v>0</v>
      </c>
      <c r="X36" s="480">
        <v>0</v>
      </c>
      <c r="Y36" s="480">
        <v>0</v>
      </c>
      <c r="Z36" s="480">
        <v>0</v>
      </c>
      <c r="AA36" s="480">
        <v>0</v>
      </c>
      <c r="AB36" s="480">
        <v>0</v>
      </c>
      <c r="AC36" s="480">
        <v>0</v>
      </c>
      <c r="AD36" s="480">
        <v>0</v>
      </c>
      <c r="AE36" s="480">
        <v>0</v>
      </c>
      <c r="AF36" s="480">
        <v>0</v>
      </c>
      <c r="AG36" s="480">
        <v>0</v>
      </c>
      <c r="AH36" s="480">
        <v>0</v>
      </c>
      <c r="AI36" s="480">
        <v>0</v>
      </c>
      <c r="AJ36" s="480">
        <v>0</v>
      </c>
      <c r="AK36" s="480">
        <v>0</v>
      </c>
      <c r="AL36" s="480">
        <v>0</v>
      </c>
      <c r="AM36" s="480">
        <v>0</v>
      </c>
      <c r="AN36" s="480">
        <v>0</v>
      </c>
      <c r="AO36" s="480">
        <v>0</v>
      </c>
      <c r="AP36" s="480">
        <v>0</v>
      </c>
      <c r="AQ36" s="480">
        <v>0</v>
      </c>
      <c r="AR36" s="480">
        <v>0</v>
      </c>
      <c r="AS36" s="480">
        <v>0</v>
      </c>
      <c r="AT36" s="480">
        <v>0</v>
      </c>
      <c r="AU36" s="480">
        <v>0</v>
      </c>
      <c r="AV36" s="480">
        <v>0</v>
      </c>
      <c r="AW36" s="480">
        <v>0</v>
      </c>
      <c r="AX36" s="1065">
        <v>0</v>
      </c>
      <c r="AY36" s="1065">
        <v>0</v>
      </c>
    </row>
    <row r="37" spans="1:51" s="14" customFormat="1" ht="14">
      <c r="A37" s="1073" t="s">
        <v>367</v>
      </c>
      <c r="B37" s="480">
        <v>1615</v>
      </c>
      <c r="C37" s="480">
        <v>1237</v>
      </c>
      <c r="D37" s="480">
        <v>1261.5640000000001</v>
      </c>
      <c r="E37" s="480">
        <v>1004</v>
      </c>
      <c r="F37" s="480">
        <v>1453</v>
      </c>
      <c r="G37" s="480">
        <v>1292.346</v>
      </c>
      <c r="H37" s="480">
        <v>0</v>
      </c>
      <c r="I37" s="480">
        <v>0</v>
      </c>
      <c r="J37" s="480">
        <v>0</v>
      </c>
      <c r="K37" s="480">
        <v>0</v>
      </c>
      <c r="L37" s="480">
        <v>0</v>
      </c>
      <c r="M37" s="480">
        <v>0</v>
      </c>
      <c r="N37" s="480">
        <v>0</v>
      </c>
      <c r="O37" s="480">
        <v>0</v>
      </c>
      <c r="P37" s="480">
        <v>0</v>
      </c>
      <c r="Q37" s="480">
        <v>0</v>
      </c>
      <c r="R37" s="480">
        <v>0</v>
      </c>
      <c r="S37" s="480">
        <v>0</v>
      </c>
      <c r="T37" s="480">
        <v>0</v>
      </c>
      <c r="U37" s="480">
        <v>0</v>
      </c>
      <c r="V37" s="480">
        <v>0</v>
      </c>
      <c r="W37" s="480">
        <v>0</v>
      </c>
      <c r="X37" s="480">
        <v>0</v>
      </c>
      <c r="Y37" s="480">
        <v>0</v>
      </c>
      <c r="Z37" s="480">
        <v>0</v>
      </c>
      <c r="AA37" s="480">
        <v>0</v>
      </c>
      <c r="AB37" s="480">
        <v>0</v>
      </c>
      <c r="AC37" s="480">
        <v>0</v>
      </c>
      <c r="AD37" s="480">
        <v>0</v>
      </c>
      <c r="AE37" s="480">
        <v>0</v>
      </c>
      <c r="AF37" s="480">
        <v>0</v>
      </c>
      <c r="AG37" s="480">
        <v>0</v>
      </c>
      <c r="AH37" s="480">
        <v>0</v>
      </c>
      <c r="AI37" s="480">
        <v>0</v>
      </c>
      <c r="AJ37" s="480">
        <v>0</v>
      </c>
      <c r="AK37" s="480">
        <v>0</v>
      </c>
      <c r="AL37" s="480">
        <v>0</v>
      </c>
      <c r="AM37" s="480">
        <v>0</v>
      </c>
      <c r="AN37" s="480">
        <v>0</v>
      </c>
      <c r="AO37" s="480">
        <v>0</v>
      </c>
      <c r="AP37" s="480">
        <v>0</v>
      </c>
      <c r="AQ37" s="480">
        <v>0</v>
      </c>
      <c r="AR37" s="480">
        <v>0</v>
      </c>
      <c r="AS37" s="480">
        <v>0</v>
      </c>
      <c r="AT37" s="480">
        <v>0</v>
      </c>
      <c r="AU37" s="480">
        <v>0</v>
      </c>
      <c r="AV37" s="480">
        <v>0</v>
      </c>
      <c r="AW37" s="480">
        <v>0</v>
      </c>
      <c r="AX37" s="1065">
        <v>0</v>
      </c>
      <c r="AY37" s="1065">
        <v>0</v>
      </c>
    </row>
    <row r="38" spans="1:51" s="14" customFormat="1" ht="14">
      <c r="A38" s="1073" t="s">
        <v>368</v>
      </c>
      <c r="B38" s="480">
        <v>8181</v>
      </c>
      <c r="C38" s="480">
        <v>12794</v>
      </c>
      <c r="D38" s="480">
        <v>12789.621999999999</v>
      </c>
      <c r="E38" s="480">
        <v>12857</v>
      </c>
      <c r="F38" s="480">
        <v>7363</v>
      </c>
      <c r="G38" s="480">
        <v>6544.915</v>
      </c>
      <c r="H38" s="480">
        <v>12638.083000000001</v>
      </c>
      <c r="I38" s="480">
        <v>12638.083000000001</v>
      </c>
      <c r="J38" s="480">
        <v>12638.083000000001</v>
      </c>
      <c r="K38" s="480">
        <v>11058.322</v>
      </c>
      <c r="L38" s="480">
        <v>11058.322</v>
      </c>
      <c r="M38" s="480">
        <v>11058.322</v>
      </c>
      <c r="N38" s="480">
        <v>11058.322</v>
      </c>
      <c r="O38" s="480">
        <v>9478.5619999999999</v>
      </c>
      <c r="P38" s="480">
        <v>9478.5619999999999</v>
      </c>
      <c r="Q38" s="480">
        <v>9478.5619999999999</v>
      </c>
      <c r="R38" s="480">
        <v>9478.5619999999999</v>
      </c>
      <c r="S38" s="480">
        <v>7898.8019999999997</v>
      </c>
      <c r="T38" s="480">
        <v>7898.8019999999997</v>
      </c>
      <c r="U38" s="480">
        <v>7898.8019999999997</v>
      </c>
      <c r="V38" s="480">
        <v>7898.8019999999997</v>
      </c>
      <c r="W38" s="480">
        <v>6003.2139999999999</v>
      </c>
      <c r="X38" s="480">
        <v>6319.0410000000002</v>
      </c>
      <c r="Y38" s="480">
        <v>6319.0410000000002</v>
      </c>
      <c r="Z38" s="480">
        <v>6319.0410000000002</v>
      </c>
      <c r="AA38" s="480">
        <v>4621.9769999999999</v>
      </c>
      <c r="AB38" s="480">
        <v>4483.674</v>
      </c>
      <c r="AC38" s="480">
        <v>4739.2809999999999</v>
      </c>
      <c r="AD38" s="480">
        <v>4715.9189999999999</v>
      </c>
      <c r="AE38" s="480">
        <v>3088.0279999999998</v>
      </c>
      <c r="AF38" s="480">
        <v>3159.5210000000002</v>
      </c>
      <c r="AG38" s="480">
        <v>3159.5210000000002</v>
      </c>
      <c r="AH38" s="480">
        <v>3086.84</v>
      </c>
      <c r="AI38" s="480">
        <v>843.2</v>
      </c>
      <c r="AJ38" s="480">
        <v>740.32600000000002</v>
      </c>
      <c r="AK38" s="480">
        <v>805.03099999999995</v>
      </c>
      <c r="AL38" s="480">
        <v>825.91399999999999</v>
      </c>
      <c r="AM38" s="480">
        <v>0</v>
      </c>
      <c r="AN38" s="480">
        <v>0</v>
      </c>
      <c r="AO38" s="480">
        <v>0</v>
      </c>
      <c r="AP38" s="480">
        <v>0</v>
      </c>
      <c r="AQ38" s="480">
        <v>0</v>
      </c>
      <c r="AR38" s="480">
        <v>0</v>
      </c>
      <c r="AS38" s="480">
        <v>0</v>
      </c>
      <c r="AT38" s="480">
        <v>0</v>
      </c>
      <c r="AU38" s="480">
        <v>0</v>
      </c>
      <c r="AV38" s="480">
        <v>0</v>
      </c>
      <c r="AW38" s="480">
        <v>0</v>
      </c>
      <c r="AX38" s="1065">
        <v>0</v>
      </c>
      <c r="AY38" s="1065">
        <v>0</v>
      </c>
    </row>
    <row r="39" spans="1:51" s="14" customFormat="1" ht="14">
      <c r="A39" s="1073" t="s">
        <v>369</v>
      </c>
      <c r="B39" s="480">
        <v>0</v>
      </c>
      <c r="C39" s="480">
        <v>-392</v>
      </c>
      <c r="D39" s="480">
        <v>-889.92700000000002</v>
      </c>
      <c r="E39" s="480">
        <v>-338</v>
      </c>
      <c r="F39" s="480">
        <v>0</v>
      </c>
      <c r="G39" s="480">
        <v>0</v>
      </c>
      <c r="H39" s="480">
        <v>0</v>
      </c>
      <c r="I39" s="480">
        <v>0</v>
      </c>
      <c r="J39" s="480">
        <v>0</v>
      </c>
      <c r="K39" s="480">
        <v>0</v>
      </c>
      <c r="L39" s="480">
        <v>0</v>
      </c>
      <c r="M39" s="480">
        <v>0</v>
      </c>
      <c r="N39" s="480">
        <v>0</v>
      </c>
      <c r="O39" s="480">
        <v>0</v>
      </c>
      <c r="P39" s="480">
        <v>0</v>
      </c>
      <c r="Q39" s="480">
        <v>0</v>
      </c>
      <c r="R39" s="480">
        <v>0</v>
      </c>
      <c r="S39" s="480">
        <v>0</v>
      </c>
      <c r="T39" s="480">
        <v>0</v>
      </c>
      <c r="U39" s="480">
        <v>0</v>
      </c>
      <c r="V39" s="480">
        <v>0</v>
      </c>
      <c r="W39" s="480">
        <v>0</v>
      </c>
      <c r="X39" s="480">
        <v>0</v>
      </c>
      <c r="Y39" s="480">
        <v>0</v>
      </c>
      <c r="Z39" s="480">
        <v>0</v>
      </c>
      <c r="AA39" s="480">
        <v>0</v>
      </c>
      <c r="AB39" s="480">
        <v>0</v>
      </c>
      <c r="AC39" s="480">
        <v>0</v>
      </c>
      <c r="AD39" s="480">
        <v>0</v>
      </c>
      <c r="AE39" s="480">
        <v>0</v>
      </c>
      <c r="AF39" s="480">
        <v>0</v>
      </c>
      <c r="AG39" s="480">
        <v>0</v>
      </c>
      <c r="AH39" s="480">
        <v>0</v>
      </c>
      <c r="AI39" s="480">
        <v>0</v>
      </c>
      <c r="AJ39" s="480">
        <v>0</v>
      </c>
      <c r="AK39" s="480">
        <v>0</v>
      </c>
      <c r="AL39" s="480">
        <v>0</v>
      </c>
      <c r="AM39" s="480">
        <v>0</v>
      </c>
      <c r="AN39" s="480">
        <v>0</v>
      </c>
      <c r="AO39" s="480">
        <v>0</v>
      </c>
      <c r="AP39" s="480">
        <v>0</v>
      </c>
      <c r="AQ39" s="480">
        <v>0</v>
      </c>
      <c r="AR39" s="480">
        <v>0</v>
      </c>
      <c r="AS39" s="480">
        <v>0</v>
      </c>
      <c r="AT39" s="480">
        <v>0</v>
      </c>
      <c r="AU39" s="480">
        <v>0</v>
      </c>
      <c r="AV39" s="480">
        <v>0</v>
      </c>
      <c r="AW39" s="480">
        <v>0</v>
      </c>
      <c r="AX39" s="1065">
        <v>0</v>
      </c>
      <c r="AY39" s="1065">
        <v>0</v>
      </c>
    </row>
    <row r="40" spans="1:51" s="14" customFormat="1" ht="14">
      <c r="A40" s="1073" t="s">
        <v>370</v>
      </c>
      <c r="B40" s="480">
        <v>0</v>
      </c>
      <c r="C40" s="480">
        <v>0</v>
      </c>
      <c r="D40" s="480">
        <v>0</v>
      </c>
      <c r="E40" s="480">
        <v>0</v>
      </c>
      <c r="F40" s="480">
        <v>-14</v>
      </c>
      <c r="G40" s="480">
        <v>-20.030999999999999</v>
      </c>
      <c r="H40" s="480">
        <v>-6.0839999999999996</v>
      </c>
      <c r="I40" s="480">
        <v>-34.137999999999998</v>
      </c>
      <c r="J40" s="480">
        <v>-14.898</v>
      </c>
      <c r="K40" s="480">
        <v>-18.02</v>
      </c>
      <c r="L40" s="480">
        <v>-6.6239999999999997</v>
      </c>
      <c r="M40" s="480">
        <v>-2.9449999999999998</v>
      </c>
      <c r="N40" s="480">
        <v>-2.6070000000000002</v>
      </c>
      <c r="O40" s="480">
        <v>-2.8000000000000001E-2</v>
      </c>
      <c r="P40" s="480">
        <v>-19.204000000000001</v>
      </c>
      <c r="Q40" s="480">
        <v>-11.605</v>
      </c>
      <c r="R40" s="480">
        <v>-12.151</v>
      </c>
      <c r="S40" s="480">
        <v>-11.401999999999999</v>
      </c>
      <c r="T40" s="480">
        <v>-21.132000000000001</v>
      </c>
      <c r="U40" s="480">
        <v>-19.402999999999999</v>
      </c>
      <c r="V40" s="480">
        <v>-44.341000000000001</v>
      </c>
      <c r="W40" s="480">
        <v>-34.347000000000001</v>
      </c>
      <c r="X40" s="480">
        <v>-33.893999999999998</v>
      </c>
      <c r="Y40" s="480">
        <v>-44.558</v>
      </c>
      <c r="Z40" s="480">
        <v>-37.192</v>
      </c>
      <c r="AA40" s="480">
        <v>-36.411999999999999</v>
      </c>
      <c r="AB40" s="480">
        <v>-41.780999999999999</v>
      </c>
      <c r="AC40" s="480">
        <v>-19.155000000000001</v>
      </c>
      <c r="AD40" s="480">
        <v>-26.09</v>
      </c>
      <c r="AE40" s="480">
        <v>-42.232999999999997</v>
      </c>
      <c r="AF40" s="480">
        <v>0</v>
      </c>
      <c r="AG40" s="480">
        <v>0</v>
      </c>
      <c r="AH40" s="480">
        <v>0</v>
      </c>
      <c r="AI40" s="480">
        <v>0</v>
      </c>
      <c r="AJ40" s="480">
        <v>0</v>
      </c>
      <c r="AK40" s="480">
        <v>0</v>
      </c>
      <c r="AL40" s="480">
        <v>0</v>
      </c>
      <c r="AM40" s="480">
        <v>0</v>
      </c>
      <c r="AN40" s="480">
        <v>0</v>
      </c>
      <c r="AO40" s="480">
        <v>0</v>
      </c>
      <c r="AP40" s="480">
        <v>0</v>
      </c>
      <c r="AQ40" s="480">
        <v>0</v>
      </c>
      <c r="AR40" s="480">
        <v>0</v>
      </c>
      <c r="AS40" s="480">
        <v>0</v>
      </c>
      <c r="AT40" s="480">
        <v>0</v>
      </c>
      <c r="AU40" s="480">
        <v>0</v>
      </c>
      <c r="AV40" s="480">
        <v>0</v>
      </c>
      <c r="AW40" s="480">
        <v>0</v>
      </c>
      <c r="AX40" s="1065">
        <v>0</v>
      </c>
      <c r="AY40" s="1065">
        <v>0</v>
      </c>
    </row>
    <row r="41" spans="1:51" s="14" customFormat="1" ht="14">
      <c r="A41" s="1073" t="s">
        <v>371</v>
      </c>
      <c r="B41" s="480">
        <v>0</v>
      </c>
      <c r="C41" s="480">
        <v>0</v>
      </c>
      <c r="D41" s="480">
        <v>0</v>
      </c>
      <c r="E41" s="480">
        <v>0</v>
      </c>
      <c r="F41" s="480">
        <v>-14</v>
      </c>
      <c r="G41" s="480">
        <v>-20.030999999999999</v>
      </c>
      <c r="H41" s="480">
        <v>-6.0839999999999996</v>
      </c>
      <c r="I41" s="480">
        <v>-34.137999999999998</v>
      </c>
      <c r="J41" s="480">
        <v>-14.898</v>
      </c>
      <c r="K41" s="480">
        <v>-18.02</v>
      </c>
      <c r="L41" s="480">
        <v>-6.6239999999999997</v>
      </c>
      <c r="M41" s="480">
        <v>-2.9449999999999998</v>
      </c>
      <c r="N41" s="480">
        <v>-2.6070000000000002</v>
      </c>
      <c r="O41" s="480">
        <v>-2.8000000000000001E-2</v>
      </c>
      <c r="P41" s="480">
        <v>-19.204000000000001</v>
      </c>
      <c r="Q41" s="480">
        <v>-11.605</v>
      </c>
      <c r="R41" s="480">
        <v>-12.151</v>
      </c>
      <c r="S41" s="480">
        <v>-11.401999999999999</v>
      </c>
      <c r="T41" s="480">
        <v>-21.132000000000001</v>
      </c>
      <c r="U41" s="480">
        <v>-19.402999999999999</v>
      </c>
      <c r="V41" s="480">
        <v>-44.341000000000001</v>
      </c>
      <c r="W41" s="480">
        <v>-34.347000000000001</v>
      </c>
      <c r="X41" s="480">
        <v>-33.893999999999998</v>
      </c>
      <c r="Y41" s="480">
        <v>-44.558</v>
      </c>
      <c r="Z41" s="480">
        <v>-37.192</v>
      </c>
      <c r="AA41" s="480">
        <v>-36.411999999999999</v>
      </c>
      <c r="AB41" s="480">
        <v>-41.780999999999999</v>
      </c>
      <c r="AC41" s="480">
        <v>-19.155000000000001</v>
      </c>
      <c r="AD41" s="480">
        <v>-26.09</v>
      </c>
      <c r="AE41" s="480">
        <v>-42.232999999999997</v>
      </c>
      <c r="AF41" s="480">
        <v>0</v>
      </c>
      <c r="AG41" s="480">
        <v>0</v>
      </c>
      <c r="AH41" s="480">
        <v>0</v>
      </c>
      <c r="AI41" s="480">
        <v>0</v>
      </c>
      <c r="AJ41" s="480">
        <v>0</v>
      </c>
      <c r="AK41" s="480">
        <v>0</v>
      </c>
      <c r="AL41" s="480">
        <v>0</v>
      </c>
      <c r="AM41" s="480">
        <v>0</v>
      </c>
      <c r="AN41" s="480">
        <v>0</v>
      </c>
      <c r="AO41" s="480">
        <v>0</v>
      </c>
      <c r="AP41" s="480">
        <v>0</v>
      </c>
      <c r="AQ41" s="480">
        <v>0</v>
      </c>
      <c r="AR41" s="480">
        <v>0</v>
      </c>
      <c r="AS41" s="480">
        <v>0</v>
      </c>
      <c r="AT41" s="480">
        <v>0</v>
      </c>
      <c r="AU41" s="480">
        <v>0</v>
      </c>
      <c r="AV41" s="480">
        <v>0</v>
      </c>
      <c r="AW41" s="480">
        <v>0</v>
      </c>
      <c r="AX41" s="1065">
        <v>0</v>
      </c>
      <c r="AY41" s="1065">
        <v>0</v>
      </c>
    </row>
    <row r="42" spans="1:51" s="14" customFormat="1" ht="14">
      <c r="A42" s="1073" t="s">
        <v>357</v>
      </c>
      <c r="B42" s="480">
        <v>701</v>
      </c>
      <c r="C42" s="480">
        <v>39</v>
      </c>
      <c r="D42" s="480">
        <v>-333.05799999999999</v>
      </c>
      <c r="E42" s="480">
        <v>-202</v>
      </c>
      <c r="F42" s="480">
        <v>0</v>
      </c>
      <c r="G42" s="480">
        <v>0</v>
      </c>
      <c r="H42" s="480">
        <v>0</v>
      </c>
      <c r="I42" s="480">
        <v>0</v>
      </c>
      <c r="J42" s="480">
        <v>0</v>
      </c>
      <c r="K42" s="480">
        <v>0</v>
      </c>
      <c r="L42" s="480">
        <v>0</v>
      </c>
      <c r="M42" s="480">
        <v>0</v>
      </c>
      <c r="N42" s="480">
        <v>0</v>
      </c>
      <c r="O42" s="480">
        <v>0</v>
      </c>
      <c r="P42" s="480">
        <v>0</v>
      </c>
      <c r="Q42" s="480">
        <v>0</v>
      </c>
      <c r="R42" s="480">
        <v>0</v>
      </c>
      <c r="S42" s="480">
        <v>0</v>
      </c>
      <c r="T42" s="480">
        <v>0</v>
      </c>
      <c r="U42" s="480">
        <v>0</v>
      </c>
      <c r="V42" s="480">
        <v>0</v>
      </c>
      <c r="W42" s="480">
        <v>0</v>
      </c>
      <c r="X42" s="480">
        <v>0</v>
      </c>
      <c r="Y42" s="480">
        <v>0</v>
      </c>
      <c r="Z42" s="480">
        <v>0</v>
      </c>
      <c r="AA42" s="480">
        <v>0</v>
      </c>
      <c r="AB42" s="480">
        <v>0</v>
      </c>
      <c r="AC42" s="480">
        <v>0</v>
      </c>
      <c r="AD42" s="480">
        <v>0</v>
      </c>
      <c r="AE42" s="480">
        <v>0</v>
      </c>
      <c r="AF42" s="480">
        <v>0</v>
      </c>
      <c r="AG42" s="480">
        <v>0</v>
      </c>
      <c r="AH42" s="480">
        <v>0</v>
      </c>
      <c r="AI42" s="480">
        <v>0</v>
      </c>
      <c r="AJ42" s="480">
        <v>0</v>
      </c>
      <c r="AK42" s="480">
        <v>0</v>
      </c>
      <c r="AL42" s="480">
        <v>0</v>
      </c>
      <c r="AM42" s="480">
        <v>0</v>
      </c>
      <c r="AN42" s="480">
        <v>0</v>
      </c>
      <c r="AO42" s="480">
        <v>0</v>
      </c>
      <c r="AP42" s="480">
        <v>0</v>
      </c>
      <c r="AQ42" s="480">
        <v>0</v>
      </c>
      <c r="AR42" s="480">
        <v>0</v>
      </c>
      <c r="AS42" s="480">
        <v>0</v>
      </c>
      <c r="AT42" s="480">
        <v>0</v>
      </c>
      <c r="AU42" s="480">
        <v>0</v>
      </c>
      <c r="AV42" s="480">
        <v>0</v>
      </c>
      <c r="AW42" s="480">
        <v>0</v>
      </c>
      <c r="AX42" s="1065">
        <v>0</v>
      </c>
      <c r="AY42" s="1065">
        <v>0</v>
      </c>
    </row>
    <row r="43" spans="1:51" s="14" customFormat="1" ht="14">
      <c r="A43" s="1073" t="s">
        <v>372</v>
      </c>
      <c r="B43" s="480">
        <v>2919</v>
      </c>
      <c r="C43" s="480">
        <v>7326</v>
      </c>
      <c r="D43" s="480">
        <v>8150.0460000000003</v>
      </c>
      <c r="E43" s="480">
        <v>8018</v>
      </c>
      <c r="F43" s="480">
        <v>0</v>
      </c>
      <c r="G43" s="480">
        <v>0</v>
      </c>
      <c r="H43" s="480">
        <v>0</v>
      </c>
      <c r="I43" s="480">
        <v>0</v>
      </c>
      <c r="J43" s="480">
        <v>0</v>
      </c>
      <c r="K43" s="480">
        <v>0</v>
      </c>
      <c r="L43" s="480">
        <v>0</v>
      </c>
      <c r="M43" s="480">
        <v>0</v>
      </c>
      <c r="N43" s="480">
        <v>0</v>
      </c>
      <c r="O43" s="480">
        <v>0</v>
      </c>
      <c r="P43" s="480">
        <v>0</v>
      </c>
      <c r="Q43" s="480">
        <v>0</v>
      </c>
      <c r="R43" s="480">
        <v>0</v>
      </c>
      <c r="S43" s="480">
        <v>0</v>
      </c>
      <c r="T43" s="480">
        <v>0</v>
      </c>
      <c r="U43" s="480">
        <v>0</v>
      </c>
      <c r="V43" s="480">
        <v>0</v>
      </c>
      <c r="W43" s="480">
        <v>0</v>
      </c>
      <c r="X43" s="480">
        <v>0</v>
      </c>
      <c r="Y43" s="480">
        <v>0</v>
      </c>
      <c r="Z43" s="480">
        <v>0</v>
      </c>
      <c r="AA43" s="480">
        <v>0</v>
      </c>
      <c r="AB43" s="480">
        <v>0</v>
      </c>
      <c r="AC43" s="480">
        <v>0</v>
      </c>
      <c r="AD43" s="480">
        <v>0</v>
      </c>
      <c r="AE43" s="480">
        <v>0</v>
      </c>
      <c r="AF43" s="480">
        <v>0</v>
      </c>
      <c r="AG43" s="480">
        <v>0</v>
      </c>
      <c r="AH43" s="480">
        <v>0</v>
      </c>
      <c r="AI43" s="480">
        <v>0</v>
      </c>
      <c r="AJ43" s="480">
        <v>0</v>
      </c>
      <c r="AK43" s="480">
        <v>0</v>
      </c>
      <c r="AL43" s="480">
        <v>0</v>
      </c>
      <c r="AM43" s="480">
        <v>0</v>
      </c>
      <c r="AN43" s="480">
        <v>0</v>
      </c>
      <c r="AO43" s="480">
        <v>0</v>
      </c>
      <c r="AP43" s="480">
        <v>0</v>
      </c>
      <c r="AQ43" s="480">
        <v>0</v>
      </c>
      <c r="AR43" s="480">
        <v>0</v>
      </c>
      <c r="AS43" s="480">
        <v>0</v>
      </c>
      <c r="AT43" s="480">
        <v>0</v>
      </c>
      <c r="AU43" s="480">
        <v>0</v>
      </c>
      <c r="AV43" s="480">
        <v>0</v>
      </c>
      <c r="AW43" s="480">
        <v>0</v>
      </c>
      <c r="AX43" s="1065">
        <v>0</v>
      </c>
      <c r="AY43" s="1065">
        <v>0</v>
      </c>
    </row>
    <row r="44" spans="1:51" s="14" customFormat="1" ht="14">
      <c r="A44" s="1073" t="s">
        <v>355</v>
      </c>
      <c r="B44" s="480">
        <v>5</v>
      </c>
      <c r="C44" s="480">
        <v>5</v>
      </c>
      <c r="D44" s="480">
        <v>4.6050000000000004</v>
      </c>
      <c r="E44" s="480">
        <v>5</v>
      </c>
      <c r="F44" s="480">
        <v>0</v>
      </c>
      <c r="G44" s="480">
        <v>0</v>
      </c>
      <c r="H44" s="480">
        <v>0</v>
      </c>
      <c r="I44" s="480">
        <v>0</v>
      </c>
      <c r="J44" s="480">
        <v>0</v>
      </c>
      <c r="K44" s="480">
        <v>0</v>
      </c>
      <c r="L44" s="480">
        <v>0</v>
      </c>
      <c r="M44" s="480">
        <v>0</v>
      </c>
      <c r="N44" s="480">
        <v>0</v>
      </c>
      <c r="O44" s="480">
        <v>0</v>
      </c>
      <c r="P44" s="480">
        <v>0</v>
      </c>
      <c r="Q44" s="480">
        <v>0</v>
      </c>
      <c r="R44" s="480">
        <v>0</v>
      </c>
      <c r="S44" s="480">
        <v>0</v>
      </c>
      <c r="T44" s="480">
        <v>0</v>
      </c>
      <c r="U44" s="480">
        <v>0</v>
      </c>
      <c r="V44" s="480">
        <v>0</v>
      </c>
      <c r="W44" s="480">
        <v>0</v>
      </c>
      <c r="X44" s="480">
        <v>0</v>
      </c>
      <c r="Y44" s="480">
        <v>0</v>
      </c>
      <c r="Z44" s="480">
        <v>0</v>
      </c>
      <c r="AA44" s="480">
        <v>0</v>
      </c>
      <c r="AB44" s="480">
        <v>0</v>
      </c>
      <c r="AC44" s="480">
        <v>0</v>
      </c>
      <c r="AD44" s="480">
        <v>0</v>
      </c>
      <c r="AE44" s="480">
        <v>0</v>
      </c>
      <c r="AF44" s="480">
        <v>0</v>
      </c>
      <c r="AG44" s="480">
        <v>0</v>
      </c>
      <c r="AH44" s="480">
        <v>0</v>
      </c>
      <c r="AI44" s="480">
        <v>0</v>
      </c>
      <c r="AJ44" s="480">
        <v>0</v>
      </c>
      <c r="AK44" s="480">
        <v>0</v>
      </c>
      <c r="AL44" s="480">
        <v>0</v>
      </c>
      <c r="AM44" s="480">
        <v>0</v>
      </c>
      <c r="AN44" s="480">
        <v>0</v>
      </c>
      <c r="AO44" s="480">
        <v>0</v>
      </c>
      <c r="AP44" s="480">
        <v>0</v>
      </c>
      <c r="AQ44" s="480">
        <v>0</v>
      </c>
      <c r="AR44" s="480">
        <v>0</v>
      </c>
      <c r="AS44" s="480">
        <v>0</v>
      </c>
      <c r="AT44" s="480">
        <v>0</v>
      </c>
      <c r="AU44" s="480">
        <v>0</v>
      </c>
      <c r="AV44" s="480">
        <v>0</v>
      </c>
      <c r="AW44" s="480">
        <v>0</v>
      </c>
      <c r="AX44" s="1065">
        <v>0</v>
      </c>
      <c r="AY44" s="1065">
        <v>0</v>
      </c>
    </row>
    <row r="45" spans="1:51" s="14" customFormat="1" ht="14">
      <c r="A45" s="1071" t="s">
        <v>219</v>
      </c>
      <c r="B45" s="479">
        <v>-3838</v>
      </c>
      <c r="C45" s="479">
        <v>-3612</v>
      </c>
      <c r="D45" s="479">
        <v>-3381</v>
      </c>
      <c r="E45" s="479">
        <v>-3403</v>
      </c>
      <c r="F45" s="479">
        <v>0</v>
      </c>
      <c r="G45" s="479">
        <v>0</v>
      </c>
      <c r="H45" s="479">
        <v>0</v>
      </c>
      <c r="I45" s="479">
        <v>0</v>
      </c>
      <c r="J45" s="479">
        <v>0</v>
      </c>
      <c r="K45" s="479">
        <v>0</v>
      </c>
      <c r="L45" s="479">
        <v>0</v>
      </c>
      <c r="M45" s="479">
        <v>0</v>
      </c>
      <c r="N45" s="479">
        <v>0</v>
      </c>
      <c r="O45" s="479">
        <v>0</v>
      </c>
      <c r="P45" s="479">
        <v>0</v>
      </c>
      <c r="Q45" s="479">
        <v>0</v>
      </c>
      <c r="R45" s="479">
        <v>0</v>
      </c>
      <c r="S45" s="479">
        <v>0</v>
      </c>
      <c r="T45" s="479">
        <v>0</v>
      </c>
      <c r="U45" s="479">
        <v>0</v>
      </c>
      <c r="V45" s="479">
        <v>0</v>
      </c>
      <c r="W45" s="479">
        <v>0</v>
      </c>
      <c r="X45" s="479">
        <v>0</v>
      </c>
      <c r="Y45" s="479">
        <v>0</v>
      </c>
      <c r="Z45" s="479">
        <v>0</v>
      </c>
      <c r="AA45" s="479">
        <v>0</v>
      </c>
      <c r="AB45" s="479">
        <v>0</v>
      </c>
      <c r="AC45" s="479">
        <v>0</v>
      </c>
      <c r="AD45" s="479">
        <v>0</v>
      </c>
      <c r="AE45" s="479">
        <v>0</v>
      </c>
      <c r="AF45" s="479">
        <v>0</v>
      </c>
      <c r="AG45" s="479">
        <v>0</v>
      </c>
      <c r="AH45" s="479">
        <v>0</v>
      </c>
      <c r="AI45" s="479">
        <v>0</v>
      </c>
      <c r="AJ45" s="479">
        <v>0</v>
      </c>
      <c r="AK45" s="479">
        <v>0</v>
      </c>
      <c r="AL45" s="479">
        <v>0</v>
      </c>
      <c r="AM45" s="479">
        <v>0</v>
      </c>
      <c r="AN45" s="479">
        <v>0</v>
      </c>
      <c r="AO45" s="479">
        <v>0</v>
      </c>
      <c r="AP45" s="479">
        <v>0</v>
      </c>
      <c r="AQ45" s="479">
        <v>0</v>
      </c>
      <c r="AR45" s="479">
        <v>0</v>
      </c>
      <c r="AS45" s="479">
        <v>0</v>
      </c>
      <c r="AT45" s="479">
        <v>0</v>
      </c>
      <c r="AU45" s="479">
        <v>0</v>
      </c>
      <c r="AV45" s="479">
        <v>0</v>
      </c>
      <c r="AW45" s="479">
        <v>0</v>
      </c>
      <c r="AX45" s="1064">
        <v>0</v>
      </c>
      <c r="AY45" s="1064">
        <v>0</v>
      </c>
    </row>
    <row r="46" spans="1:51" s="14" customFormat="1" ht="14">
      <c r="A46" s="1072" t="s">
        <v>373</v>
      </c>
      <c r="B46" s="480">
        <v>-3838</v>
      </c>
      <c r="C46" s="480">
        <v>-3612</v>
      </c>
      <c r="D46" s="480">
        <v>-3381</v>
      </c>
      <c r="E46" s="480">
        <v>-3403</v>
      </c>
      <c r="F46" s="480">
        <v>0</v>
      </c>
      <c r="G46" s="480">
        <v>0</v>
      </c>
      <c r="H46" s="480">
        <v>0</v>
      </c>
      <c r="I46" s="480">
        <v>0</v>
      </c>
      <c r="J46" s="480">
        <v>0</v>
      </c>
      <c r="K46" s="480">
        <v>0</v>
      </c>
      <c r="L46" s="480">
        <v>0</v>
      </c>
      <c r="M46" s="480">
        <v>0</v>
      </c>
      <c r="N46" s="480">
        <v>0</v>
      </c>
      <c r="O46" s="480">
        <v>0</v>
      </c>
      <c r="P46" s="480">
        <v>0</v>
      </c>
      <c r="Q46" s="480">
        <v>0</v>
      </c>
      <c r="R46" s="480">
        <v>0</v>
      </c>
      <c r="S46" s="480">
        <v>0</v>
      </c>
      <c r="T46" s="480">
        <v>0</v>
      </c>
      <c r="U46" s="480">
        <v>0</v>
      </c>
      <c r="V46" s="480">
        <v>0</v>
      </c>
      <c r="W46" s="480">
        <v>0</v>
      </c>
      <c r="X46" s="480">
        <v>0</v>
      </c>
      <c r="Y46" s="480">
        <v>0</v>
      </c>
      <c r="Z46" s="480">
        <v>0</v>
      </c>
      <c r="AA46" s="480">
        <v>0</v>
      </c>
      <c r="AB46" s="480">
        <v>0</v>
      </c>
      <c r="AC46" s="480">
        <v>0</v>
      </c>
      <c r="AD46" s="480">
        <v>0</v>
      </c>
      <c r="AE46" s="480">
        <v>0</v>
      </c>
      <c r="AF46" s="480">
        <v>0</v>
      </c>
      <c r="AG46" s="480">
        <v>0</v>
      </c>
      <c r="AH46" s="480">
        <v>0</v>
      </c>
      <c r="AI46" s="480">
        <v>0</v>
      </c>
      <c r="AJ46" s="480">
        <v>0</v>
      </c>
      <c r="AK46" s="480">
        <v>0</v>
      </c>
      <c r="AL46" s="480">
        <v>0</v>
      </c>
      <c r="AM46" s="480">
        <v>0</v>
      </c>
      <c r="AN46" s="480">
        <v>0</v>
      </c>
      <c r="AO46" s="480">
        <v>0</v>
      </c>
      <c r="AP46" s="480">
        <v>0</v>
      </c>
      <c r="AQ46" s="480">
        <v>0</v>
      </c>
      <c r="AR46" s="480">
        <v>0</v>
      </c>
      <c r="AS46" s="480">
        <v>0</v>
      </c>
      <c r="AT46" s="480">
        <v>0</v>
      </c>
      <c r="AU46" s="480">
        <v>0</v>
      </c>
      <c r="AV46" s="480">
        <v>0</v>
      </c>
      <c r="AW46" s="480">
        <v>0</v>
      </c>
      <c r="AX46" s="1065">
        <v>0</v>
      </c>
      <c r="AY46" s="1065">
        <v>0</v>
      </c>
    </row>
    <row r="47" spans="1:51" s="14" customFormat="1" ht="14">
      <c r="A47" s="1075" t="s">
        <v>220</v>
      </c>
      <c r="B47" s="481">
        <v>722140.67753121885</v>
      </c>
      <c r="C47" s="481">
        <v>683602.47955627285</v>
      </c>
      <c r="D47" s="481">
        <v>730755.27020390914</v>
      </c>
      <c r="E47" s="481">
        <v>773355.43615999969</v>
      </c>
      <c r="F47" s="481">
        <v>813623.08277158358</v>
      </c>
      <c r="G47" s="481">
        <v>811374.22265770775</v>
      </c>
      <c r="H47" s="481">
        <v>831585.91656730557</v>
      </c>
      <c r="I47" s="481">
        <v>771393.82</v>
      </c>
      <c r="J47" s="481">
        <v>785973.52071361104</v>
      </c>
      <c r="K47" s="481">
        <v>803429.61429657938</v>
      </c>
      <c r="L47" s="481">
        <v>791056.93380973395</v>
      </c>
      <c r="M47" s="481">
        <v>843590.33434124908</v>
      </c>
      <c r="N47" s="481">
        <v>840508.85634667822</v>
      </c>
      <c r="O47" s="481">
        <v>790702</v>
      </c>
      <c r="P47" s="481">
        <v>760102.03716960899</v>
      </c>
      <c r="Q47" s="481">
        <v>722442</v>
      </c>
      <c r="R47" s="481">
        <v>705851.27935678489</v>
      </c>
      <c r="S47" s="481">
        <v>683651.54499108379</v>
      </c>
      <c r="T47" s="481">
        <v>705412.46680213243</v>
      </c>
      <c r="U47" s="481">
        <v>674468.25762741768</v>
      </c>
      <c r="V47" s="481">
        <v>689856.7555311193</v>
      </c>
      <c r="W47" s="481">
        <v>686568.74312694778</v>
      </c>
      <c r="X47" s="481">
        <v>704880.39039763471</v>
      </c>
      <c r="Y47" s="481">
        <v>705465.9680956474</v>
      </c>
      <c r="Z47" s="481">
        <v>711490.28319940774</v>
      </c>
      <c r="AA47" s="481">
        <v>700464.63486780319</v>
      </c>
      <c r="AB47" s="481">
        <v>701124.48221773026</v>
      </c>
      <c r="AC47" s="481">
        <v>709536.38406406634</v>
      </c>
      <c r="AD47" s="481">
        <v>711401.97638043505</v>
      </c>
      <c r="AE47" s="481">
        <v>781507.06828129594</v>
      </c>
      <c r="AF47" s="481">
        <v>763410.35000913334</v>
      </c>
      <c r="AG47" s="481">
        <v>769681.56238684279</v>
      </c>
      <c r="AH47" s="481">
        <v>766064.65784793498</v>
      </c>
      <c r="AI47" s="481">
        <v>827163.3531492647</v>
      </c>
      <c r="AJ47" s="481">
        <v>830490.94864377147</v>
      </c>
      <c r="AK47" s="481">
        <v>867511.79967572901</v>
      </c>
      <c r="AL47" s="481">
        <v>932460.69660576631</v>
      </c>
      <c r="AM47" s="481">
        <v>924311.38471658167</v>
      </c>
      <c r="AN47" s="481">
        <v>963285.95289054967</v>
      </c>
      <c r="AO47" s="481">
        <v>1039385.724838232</v>
      </c>
      <c r="AP47" s="481">
        <v>1072894.0439382854</v>
      </c>
      <c r="AQ47" s="481">
        <v>1107212.6078379136</v>
      </c>
      <c r="AR47" s="481">
        <v>1109309.8442088424</v>
      </c>
      <c r="AS47" s="481">
        <v>1104000.5626582527</v>
      </c>
      <c r="AT47" s="481">
        <v>1124754.2932749118</v>
      </c>
      <c r="AU47" s="481">
        <v>1175115.914311006</v>
      </c>
      <c r="AV47" s="481">
        <v>1235313.3220361145</v>
      </c>
      <c r="AW47" s="481">
        <v>1267437.7192293988</v>
      </c>
      <c r="AX47" s="1066">
        <v>1338853.6473808102</v>
      </c>
      <c r="AY47" s="1066">
        <v>1344672.8628344203</v>
      </c>
    </row>
    <row r="48" spans="1:51" s="14" customFormat="1" ht="14">
      <c r="A48" s="1076" t="s">
        <v>374</v>
      </c>
      <c r="B48" s="480">
        <v>688456.770346637</v>
      </c>
      <c r="C48" s="480">
        <v>647215.36405809107</v>
      </c>
      <c r="D48" s="480">
        <v>695439.136696</v>
      </c>
      <c r="E48" s="480">
        <v>725288.15308354516</v>
      </c>
      <c r="F48" s="480">
        <v>761431.38410621998</v>
      </c>
      <c r="G48" s="480">
        <v>763068.27629465016</v>
      </c>
      <c r="H48" s="480">
        <v>782472.6121860299</v>
      </c>
      <c r="I48" s="480">
        <v>720363.89599999995</v>
      </c>
      <c r="J48" s="480">
        <v>734716.02064888016</v>
      </c>
      <c r="K48" s="480">
        <v>753727.84351975005</v>
      </c>
      <c r="L48" s="480">
        <v>749291.14746105007</v>
      </c>
      <c r="M48" s="480">
        <v>782969.96037187998</v>
      </c>
      <c r="N48" s="480">
        <v>785773</v>
      </c>
      <c r="O48" s="480">
        <v>731374</v>
      </c>
      <c r="P48" s="480">
        <v>702885.693730945</v>
      </c>
      <c r="Q48" s="480">
        <v>668872</v>
      </c>
      <c r="R48" s="480">
        <v>643214.02</v>
      </c>
      <c r="S48" s="480">
        <v>618942.36071119038</v>
      </c>
      <c r="T48" s="480">
        <v>633781.38443959586</v>
      </c>
      <c r="U48" s="480">
        <v>602898.95176554774</v>
      </c>
      <c r="V48" s="480">
        <v>616822.46182411141</v>
      </c>
      <c r="W48" s="480">
        <v>599855.72455467947</v>
      </c>
      <c r="X48" s="480">
        <v>611008.19262960367</v>
      </c>
      <c r="Y48" s="480">
        <v>614372.92122120701</v>
      </c>
      <c r="Z48" s="480">
        <v>624018.7113264479</v>
      </c>
      <c r="AA48" s="480">
        <v>606099.28896203358</v>
      </c>
      <c r="AB48" s="480">
        <v>610315.13631196064</v>
      </c>
      <c r="AC48" s="480">
        <v>613363.97187765362</v>
      </c>
      <c r="AD48" s="480">
        <v>612629.80626423226</v>
      </c>
      <c r="AE48" s="480">
        <v>670533.3815777261</v>
      </c>
      <c r="AF48" s="480">
        <v>663332.6369677058</v>
      </c>
      <c r="AG48" s="480">
        <v>682593.42084806948</v>
      </c>
      <c r="AH48" s="480">
        <v>677256.13353509095</v>
      </c>
      <c r="AI48" s="480">
        <v>706343.48378669634</v>
      </c>
      <c r="AJ48" s="480">
        <v>705828.22505551379</v>
      </c>
      <c r="AK48" s="480">
        <v>741373.27276652097</v>
      </c>
      <c r="AL48" s="480">
        <v>789739.18033949635</v>
      </c>
      <c r="AM48" s="480">
        <v>790538.98278404842</v>
      </c>
      <c r="AN48" s="480">
        <v>827806.2045963977</v>
      </c>
      <c r="AO48" s="480">
        <v>881751.59650407941</v>
      </c>
      <c r="AP48" s="480">
        <v>917091.56438754592</v>
      </c>
      <c r="AQ48" s="480">
        <v>936203.33027953608</v>
      </c>
      <c r="AR48" s="480">
        <v>943497.37167198386</v>
      </c>
      <c r="AS48" s="480">
        <v>915823.26139285846</v>
      </c>
      <c r="AT48" s="480">
        <v>938286.50891349954</v>
      </c>
      <c r="AU48" s="480">
        <v>962139.91732287325</v>
      </c>
      <c r="AV48" s="480">
        <v>1008383.4856632991</v>
      </c>
      <c r="AW48" s="480">
        <v>1027515.3923720942</v>
      </c>
      <c r="AX48" s="1065">
        <v>1087482.8814627302</v>
      </c>
      <c r="AY48" s="1065">
        <v>1094138.0483032109</v>
      </c>
    </row>
    <row r="49" spans="1:51" s="14" customFormat="1" ht="14">
      <c r="A49" s="1076" t="s">
        <v>375</v>
      </c>
      <c r="B49" s="480">
        <v>1885.2437563636399</v>
      </c>
      <c r="C49" s="480">
        <v>2950.890887545454</v>
      </c>
      <c r="D49" s="480">
        <v>1879.9088972727272</v>
      </c>
      <c r="E49" s="480">
        <v>11115.56034109091</v>
      </c>
      <c r="F49" s="480">
        <v>15239.975930000001</v>
      </c>
      <c r="G49" s="480">
        <v>11727.132514200001</v>
      </c>
      <c r="H49" s="480">
        <v>12534.49053241818</v>
      </c>
      <c r="I49" s="480">
        <v>11317.92</v>
      </c>
      <c r="J49" s="480">
        <v>11545.496513272728</v>
      </c>
      <c r="K49" s="480">
        <v>19584.873751309089</v>
      </c>
      <c r="L49" s="480">
        <v>11648.889323163638</v>
      </c>
      <c r="M49" s="480">
        <v>24231.283735454497</v>
      </c>
      <c r="N49" s="480">
        <v>18346.766112763678</v>
      </c>
      <c r="O49" s="480">
        <v>27620</v>
      </c>
      <c r="P49" s="480">
        <v>25507.868849463001</v>
      </c>
      <c r="Q49" s="480">
        <v>16418</v>
      </c>
      <c r="R49" s="480">
        <v>18844.348950714371</v>
      </c>
      <c r="S49" s="480">
        <v>9722.8725641289293</v>
      </c>
      <c r="T49" s="480">
        <v>16644.770646772216</v>
      </c>
      <c r="U49" s="480">
        <v>15831.399100601089</v>
      </c>
      <c r="V49" s="480">
        <v>17296.386945738872</v>
      </c>
      <c r="W49" s="480">
        <v>22527</v>
      </c>
      <c r="X49" s="480">
        <v>29686.179195762717</v>
      </c>
      <c r="Y49" s="480">
        <v>30011.712737703565</v>
      </c>
      <c r="Z49" s="480">
        <v>26390.237736223007</v>
      </c>
      <c r="AA49" s="480">
        <v>24260</v>
      </c>
      <c r="AB49" s="480">
        <v>20704</v>
      </c>
      <c r="AC49" s="480">
        <v>18792.908035768167</v>
      </c>
      <c r="AD49" s="480">
        <v>21392.665965558299</v>
      </c>
      <c r="AE49" s="480">
        <v>27059.785943069892</v>
      </c>
      <c r="AF49" s="480">
        <v>16163.812280927481</v>
      </c>
      <c r="AG49" s="480">
        <v>19405.013114898284</v>
      </c>
      <c r="AH49" s="480">
        <v>21125.395888969033</v>
      </c>
      <c r="AI49" s="480">
        <v>17042.082294568314</v>
      </c>
      <c r="AJ49" s="480">
        <v>20884.936520257728</v>
      </c>
      <c r="AK49" s="480">
        <v>19496.856895938021</v>
      </c>
      <c r="AL49" s="480">
        <v>36079.846252999996</v>
      </c>
      <c r="AM49" s="480">
        <v>18619.301927158209</v>
      </c>
      <c r="AN49" s="480">
        <v>20326.64828877696</v>
      </c>
      <c r="AO49" s="480">
        <v>28806.745866022691</v>
      </c>
      <c r="AP49" s="480">
        <v>26975.097082609587</v>
      </c>
      <c r="AQ49" s="480">
        <v>26098.780533627414</v>
      </c>
      <c r="AR49" s="480">
        <v>20901.975512108547</v>
      </c>
      <c r="AS49" s="480">
        <v>29994.894852124242</v>
      </c>
      <c r="AT49" s="480">
        <v>28285.377948142348</v>
      </c>
      <c r="AU49" s="480">
        <v>33475.526490602642</v>
      </c>
      <c r="AV49" s="480">
        <v>47429.365875285555</v>
      </c>
      <c r="AW49" s="480">
        <v>41283.913170929329</v>
      </c>
      <c r="AX49" s="1065">
        <v>52732.35223170519</v>
      </c>
      <c r="AY49" s="1065">
        <v>32944.814531209369</v>
      </c>
    </row>
    <row r="50" spans="1:51" s="14" customFormat="1" ht="14">
      <c r="A50" s="1076" t="s">
        <v>376</v>
      </c>
      <c r="B50" s="480">
        <v>31798.663428218199</v>
      </c>
      <c r="C50" s="480">
        <v>33436.224610636367</v>
      </c>
      <c r="D50" s="480">
        <v>33436.224610636367</v>
      </c>
      <c r="E50" s="480">
        <v>36951.722735363634</v>
      </c>
      <c r="F50" s="480">
        <v>36951.722735363597</v>
      </c>
      <c r="G50" s="480">
        <v>36578.813848857513</v>
      </c>
      <c r="H50" s="480">
        <v>36578.813848857513</v>
      </c>
      <c r="I50" s="480">
        <v>39712.004000000001</v>
      </c>
      <c r="J50" s="480">
        <v>39712.003551458118</v>
      </c>
      <c r="K50" s="480">
        <v>30116.897025520208</v>
      </c>
      <c r="L50" s="480">
        <v>30116.897025520208</v>
      </c>
      <c r="M50" s="480">
        <v>36389.090233914598</v>
      </c>
      <c r="N50" s="480">
        <v>36389.090233914598</v>
      </c>
      <c r="O50" s="480">
        <v>31708</v>
      </c>
      <c r="P50" s="480">
        <v>31708.474589201098</v>
      </c>
      <c r="Q50" s="480">
        <v>37152</v>
      </c>
      <c r="R50" s="480">
        <v>43792.909746472396</v>
      </c>
      <c r="S50" s="480">
        <v>54986.311715764379</v>
      </c>
      <c r="T50" s="480">
        <v>54986.311715764379</v>
      </c>
      <c r="U50" s="480">
        <v>55737.906761268867</v>
      </c>
      <c r="V50" s="480">
        <v>55737.906761268867</v>
      </c>
      <c r="W50" s="480">
        <v>64186.01857226828</v>
      </c>
      <c r="X50" s="480">
        <v>64186.01857226828</v>
      </c>
      <c r="Y50" s="480">
        <v>61081.334136736819</v>
      </c>
      <c r="Z50" s="480">
        <v>61081.334136736819</v>
      </c>
      <c r="AA50" s="480">
        <v>70105.345905769675</v>
      </c>
      <c r="AB50" s="480">
        <v>70105.345905769675</v>
      </c>
      <c r="AC50" s="480">
        <v>77379.504150644498</v>
      </c>
      <c r="AD50" s="480">
        <v>77379.504150644498</v>
      </c>
      <c r="AE50" s="480">
        <v>83913.900760500008</v>
      </c>
      <c r="AF50" s="480">
        <v>83913.900760500008</v>
      </c>
      <c r="AG50" s="480">
        <v>67683.128423875009</v>
      </c>
      <c r="AH50" s="480">
        <v>67683.128423875009</v>
      </c>
      <c r="AI50" s="480">
        <v>103777.78706800001</v>
      </c>
      <c r="AJ50" s="480">
        <v>103777.78706800001</v>
      </c>
      <c r="AK50" s="480">
        <v>106641.67001327001</v>
      </c>
      <c r="AL50" s="480">
        <v>106641.67001327001</v>
      </c>
      <c r="AM50" s="480">
        <v>115153.10000537502</v>
      </c>
      <c r="AN50" s="480">
        <v>115153.10000537502</v>
      </c>
      <c r="AO50" s="480">
        <v>128827.38246812997</v>
      </c>
      <c r="AP50" s="480">
        <v>128827.38246812997</v>
      </c>
      <c r="AQ50" s="480">
        <v>144910.49702475002</v>
      </c>
      <c r="AR50" s="480">
        <v>144910.49702475002</v>
      </c>
      <c r="AS50" s="480">
        <v>158182.40641327002</v>
      </c>
      <c r="AT50" s="480">
        <v>158182.40641326999</v>
      </c>
      <c r="AU50" s="480">
        <v>179500.47049753001</v>
      </c>
      <c r="AV50" s="480">
        <v>179500.47049753001</v>
      </c>
      <c r="AW50" s="480">
        <v>198638.41368637502</v>
      </c>
      <c r="AX50" s="1065">
        <v>198638.41368637502</v>
      </c>
      <c r="AY50" s="1065">
        <v>217590</v>
      </c>
    </row>
    <row r="51" spans="1:51" s="4" customFormat="1" ht="14">
      <c r="A51" s="1077" t="s">
        <v>221</v>
      </c>
      <c r="B51" s="479">
        <v>79435.474528434075</v>
      </c>
      <c r="C51" s="479">
        <v>75196.272751190016</v>
      </c>
      <c r="D51" s="479">
        <v>80383.079722430004</v>
      </c>
      <c r="E51" s="479">
        <v>85069.097977599973</v>
      </c>
      <c r="F51" s="479">
        <v>89498.539104874188</v>
      </c>
      <c r="G51" s="479">
        <v>89251.16449234786</v>
      </c>
      <c r="H51" s="479">
        <v>91474.450822403611</v>
      </c>
      <c r="I51" s="479">
        <v>84853.32</v>
      </c>
      <c r="J51" s="479">
        <v>86457.087278497216</v>
      </c>
      <c r="K51" s="479">
        <v>88377.257572623726</v>
      </c>
      <c r="L51" s="479">
        <v>87016.262719070728</v>
      </c>
      <c r="M51" s="479">
        <v>92794.936777537398</v>
      </c>
      <c r="N51" s="479">
        <v>92455.974198134601</v>
      </c>
      <c r="O51" s="479">
        <v>78082</v>
      </c>
      <c r="P51" s="479">
        <v>75060.076170498898</v>
      </c>
      <c r="Q51" s="479">
        <v>71341</v>
      </c>
      <c r="R51" s="479">
        <v>69702.813836482514</v>
      </c>
      <c r="S51" s="479">
        <v>63237.767911675248</v>
      </c>
      <c r="T51" s="479">
        <v>65250.653179197252</v>
      </c>
      <c r="U51" s="479">
        <v>62388.313830536143</v>
      </c>
      <c r="V51" s="479">
        <v>63811.749886628531</v>
      </c>
      <c r="W51" s="479">
        <v>59216.554094699248</v>
      </c>
      <c r="X51" s="479">
        <v>60795.933671795981</v>
      </c>
      <c r="Y51" s="479">
        <v>60846.439748249592</v>
      </c>
      <c r="Z51" s="479">
        <v>61366.036925948902</v>
      </c>
      <c r="AA51" s="479">
        <v>56037.170789424257</v>
      </c>
      <c r="AB51" s="479">
        <v>56089.958577418416</v>
      </c>
      <c r="AC51" s="479">
        <v>56762.910725125294</v>
      </c>
      <c r="AD51" s="479">
        <v>56912.158110434808</v>
      </c>
      <c r="AE51" s="479">
        <v>62520.565462503677</v>
      </c>
      <c r="AF51" s="479">
        <v>61072.828000730668</v>
      </c>
      <c r="AG51" s="479">
        <v>61574.404391209027</v>
      </c>
      <c r="AH51" s="479">
        <v>61285.1726278348</v>
      </c>
      <c r="AI51" s="479">
        <v>66173.068251941164</v>
      </c>
      <c r="AJ51" s="479">
        <v>66439.275891501718</v>
      </c>
      <c r="AK51" s="479">
        <v>69400.943974058318</v>
      </c>
      <c r="AL51" s="479">
        <v>74596.855728461305</v>
      </c>
      <c r="AM51" s="479">
        <v>73944.910777326542</v>
      </c>
      <c r="AN51" s="479">
        <v>77062.876231243979</v>
      </c>
      <c r="AO51" s="479">
        <v>83150.857987058567</v>
      </c>
      <c r="AP51" s="479">
        <v>85831.523515062843</v>
      </c>
      <c r="AQ51" s="479">
        <v>88577.008627033079</v>
      </c>
      <c r="AR51" s="479">
        <v>88744.787536707387</v>
      </c>
      <c r="AS51" s="479">
        <v>88320.045012660208</v>
      </c>
      <c r="AT51" s="479">
        <v>89980.343461992947</v>
      </c>
      <c r="AU51" s="479">
        <v>94009.273144880484</v>
      </c>
      <c r="AV51" s="479">
        <v>98825.065762889164</v>
      </c>
      <c r="AW51" s="479">
        <v>101395.01753835191</v>
      </c>
      <c r="AX51" s="1064">
        <v>107108.29179046482</v>
      </c>
      <c r="AY51" s="1064">
        <v>107573.82902675362</v>
      </c>
    </row>
    <row r="52" spans="1:51" s="4" customFormat="1" ht="14">
      <c r="A52" s="1077" t="s">
        <v>210</v>
      </c>
      <c r="B52" s="479">
        <v>29850.367471565929</v>
      </c>
      <c r="C52" s="479">
        <v>38468.980248809981</v>
      </c>
      <c r="D52" s="479">
        <v>35967.937277570003</v>
      </c>
      <c r="E52" s="479">
        <v>33308.170022400023</v>
      </c>
      <c r="F52" s="479">
        <v>28735.811895125807</v>
      </c>
      <c r="G52" s="479">
        <v>23042.117085712132</v>
      </c>
      <c r="H52" s="479">
        <v>26568.41870263638</v>
      </c>
      <c r="I52" s="479">
        <v>38859.726000000002</v>
      </c>
      <c r="J52" s="479">
        <v>40131.397797602796</v>
      </c>
      <c r="K52" s="479">
        <v>40327.730521996273</v>
      </c>
      <c r="L52" s="479">
        <v>40974.804479039274</v>
      </c>
      <c r="M52" s="479">
        <v>43838.755260202597</v>
      </c>
      <c r="N52" s="479">
        <v>43095.221774175399</v>
      </c>
      <c r="O52" s="479">
        <v>50362</v>
      </c>
      <c r="P52" s="479">
        <v>50013.580721371101</v>
      </c>
      <c r="Q52" s="479">
        <v>55720</v>
      </c>
      <c r="R52" s="479">
        <v>60750.394259977489</v>
      </c>
      <c r="S52" s="479">
        <v>60811.598630944747</v>
      </c>
      <c r="T52" s="479">
        <v>61796.963368102755</v>
      </c>
      <c r="U52" s="479">
        <v>66764.07358384387</v>
      </c>
      <c r="V52" s="479">
        <v>71699.672192331476</v>
      </c>
      <c r="W52" s="479">
        <v>67366.938964768007</v>
      </c>
      <c r="X52" s="479">
        <v>69282</v>
      </c>
      <c r="Y52" s="479">
        <v>71093.627807450408</v>
      </c>
      <c r="Z52" s="479">
        <v>72812.447416671086</v>
      </c>
      <c r="AA52" s="479">
        <v>78899.630234402051</v>
      </c>
      <c r="AB52" s="479">
        <v>74083.256418494042</v>
      </c>
      <c r="AC52" s="479">
        <v>77520.552296434689</v>
      </c>
      <c r="AD52" s="479">
        <v>75238.273666995199</v>
      </c>
      <c r="AE52" s="479">
        <v>76597.762032096318</v>
      </c>
      <c r="AF52" s="479">
        <v>81595.146753029345</v>
      </c>
      <c r="AG52" s="479">
        <v>101680.60188025098</v>
      </c>
      <c r="AH52" s="479">
        <v>100639.3071908952</v>
      </c>
      <c r="AI52" s="479">
        <v>95610.257709808837</v>
      </c>
      <c r="AJ52" s="479">
        <v>96713.915639558283</v>
      </c>
      <c r="AK52" s="479">
        <v>98385.082382703084</v>
      </c>
      <c r="AL52" s="479">
        <v>91051.35559626836</v>
      </c>
      <c r="AM52" s="479">
        <v>89545.425804683066</v>
      </c>
      <c r="AN52" s="479">
        <v>91913.623529576027</v>
      </c>
      <c r="AO52" s="479">
        <v>90608.87269209142</v>
      </c>
      <c r="AP52" s="479">
        <v>92857.022390227168</v>
      </c>
      <c r="AQ52" s="479">
        <v>90681.394317146929</v>
      </c>
      <c r="AR52" s="479">
        <v>85624.829051722569</v>
      </c>
      <c r="AS52" s="479">
        <v>90955.340008550978</v>
      </c>
      <c r="AT52" s="479">
        <v>84052.747889448205</v>
      </c>
      <c r="AU52" s="479">
        <v>83812.984829611989</v>
      </c>
      <c r="AV52" s="479">
        <v>76523.235663583124</v>
      </c>
      <c r="AW52" s="479">
        <v>84446.190605038137</v>
      </c>
      <c r="AX52" s="1064">
        <v>77049.837053115101</v>
      </c>
      <c r="AY52" s="1064">
        <v>82545.653184066861</v>
      </c>
    </row>
    <row r="53" spans="1:51" s="4" customFormat="1" ht="14">
      <c r="A53" s="1078" t="s">
        <v>377</v>
      </c>
      <c r="B53" s="482">
        <v>10.676582194979161</v>
      </c>
      <c r="C53" s="482">
        <v>10.71850135001864</v>
      </c>
      <c r="D53" s="482">
        <v>10.209600264556654</v>
      </c>
      <c r="E53" s="482">
        <v>9.8238084905996494</v>
      </c>
      <c r="F53" s="482">
        <v>10.508661665392243</v>
      </c>
      <c r="G53" s="483">
        <v>9.930234490365418E-2</v>
      </c>
      <c r="H53" s="483">
        <v>0.10134407463725846</v>
      </c>
      <c r="I53" s="483">
        <v>0.11509999999999999</v>
      </c>
      <c r="J53" s="483">
        <v>0.11392014524874237</v>
      </c>
      <c r="K53" s="483">
        <v>0.11363489534902585</v>
      </c>
      <c r="L53" s="483">
        <v>0.11358645960245339</v>
      </c>
      <c r="M53" s="483">
        <v>0.11612469777478811</v>
      </c>
      <c r="N53" s="483">
        <v>0.11387621051618235</v>
      </c>
      <c r="O53" s="483">
        <v>0.1138</v>
      </c>
      <c r="P53" s="483">
        <v>0.1134</v>
      </c>
      <c r="Q53" s="483">
        <v>0.12180000000000001</v>
      </c>
      <c r="R53" s="483">
        <v>0.12790732851522479</v>
      </c>
      <c r="S53" s="483">
        <v>0.12413816076812471</v>
      </c>
      <c r="T53" s="483">
        <v>0.12424368737987415</v>
      </c>
      <c r="U53" s="483">
        <v>0.13291666537840599</v>
      </c>
      <c r="V53" s="483">
        <v>0.13804019308642443</v>
      </c>
      <c r="W53" s="483">
        <v>0.12771773100192696</v>
      </c>
      <c r="X53" s="483">
        <v>0.12859999999999999</v>
      </c>
      <c r="Y53" s="483">
        <v>0.13197873646995906</v>
      </c>
      <c r="Z53" s="483">
        <v>0.13392972998625391</v>
      </c>
      <c r="AA53" s="483">
        <v>0.13996235023168269</v>
      </c>
      <c r="AB53" s="483">
        <v>0.13411600776557664</v>
      </c>
      <c r="AC53" s="483">
        <v>0.1388199945679548</v>
      </c>
      <c r="AD53" s="483">
        <v>0.13547924200932915</v>
      </c>
      <c r="AE53" s="483">
        <v>0.13854797512837977</v>
      </c>
      <c r="AF53" s="483">
        <v>0.14717412448328193</v>
      </c>
      <c r="AG53" s="483">
        <v>0.17344807835953308</v>
      </c>
      <c r="AH53" s="483">
        <v>0.17263230282441952</v>
      </c>
      <c r="AI53" s="483">
        <v>0.16595919255658581</v>
      </c>
      <c r="AJ53" s="483">
        <v>0.16730266351910353</v>
      </c>
      <c r="AK53" s="483">
        <v>0.16542884721101966</v>
      </c>
      <c r="AL53" s="483">
        <v>0.15159113906337612</v>
      </c>
      <c r="AM53" s="483">
        <v>0.15466055111471211</v>
      </c>
      <c r="AN53" s="483">
        <v>0.1540982412857986</v>
      </c>
      <c r="AO53" s="483">
        <v>0.14741774742274572</v>
      </c>
      <c r="AP53" s="483">
        <v>0.14740758267667967</v>
      </c>
      <c r="AQ53" s="483">
        <v>0.14600291141374461</v>
      </c>
      <c r="AR53" s="483">
        <v>0.14131982940654078</v>
      </c>
      <c r="AS53" s="483">
        <v>0.14644308331336459</v>
      </c>
      <c r="AT53" s="483">
        <v>0.13908011166609507</v>
      </c>
      <c r="AU53" s="483">
        <v>0.1388406089271837</v>
      </c>
      <c r="AV53" s="483">
        <v>0.13007214419909433</v>
      </c>
      <c r="AW53" s="483">
        <v>0.13505417794883037</v>
      </c>
      <c r="AX53" s="1067">
        <v>0.12659313458467036</v>
      </c>
      <c r="AY53" s="1067">
        <v>0.13266031296052125</v>
      </c>
    </row>
    <row r="54" spans="1:51" s="4" customFormat="1" ht="14">
      <c r="A54" s="1079" t="s">
        <v>378</v>
      </c>
      <c r="B54" s="484">
        <v>9.0750949280470152</v>
      </c>
      <c r="C54" s="484">
        <v>9.1107261694584203</v>
      </c>
      <c r="D54" s="484">
        <v>8.6781601975042122</v>
      </c>
      <c r="E54" s="484">
        <v>8.3502371588217095</v>
      </c>
      <c r="F54" s="484">
        <v>8.2415512071730461</v>
      </c>
      <c r="G54" s="485">
        <v>7.8287425604667241E-2</v>
      </c>
      <c r="H54" s="485">
        <v>7.4616461930470779E-2</v>
      </c>
      <c r="I54" s="485">
        <v>9.2799999999999994E-2</v>
      </c>
      <c r="J54" s="485">
        <v>9.0379232594151995E-2</v>
      </c>
      <c r="K54" s="485">
        <v>8.6801806157006278E-2</v>
      </c>
      <c r="L54" s="485">
        <v>8.7143879927194384E-2</v>
      </c>
      <c r="M54" s="485">
        <v>8.0691853438868325E-2</v>
      </c>
      <c r="N54" s="485">
        <v>8.1709285925386108E-2</v>
      </c>
      <c r="O54" s="485">
        <v>8.2600000000000007E-2</v>
      </c>
      <c r="P54" s="485">
        <v>8.4199999999999997E-2</v>
      </c>
      <c r="Q54" s="485">
        <v>9.0700000000000003E-2</v>
      </c>
      <c r="R54" s="485">
        <v>9.5938678517788062E-2</v>
      </c>
      <c r="S54" s="485">
        <v>9.2044076931473456E-2</v>
      </c>
      <c r="T54" s="485">
        <v>9.1767248306071914E-2</v>
      </c>
      <c r="U54" s="485">
        <v>0.10038970839873598</v>
      </c>
      <c r="V54" s="485">
        <v>0.10483344427034123</v>
      </c>
      <c r="W54" s="485">
        <v>9.7581409322410301E-2</v>
      </c>
      <c r="X54" s="485">
        <v>9.4600000000000004E-2</v>
      </c>
      <c r="Y54" s="485">
        <v>9.6648502798615255E-2</v>
      </c>
      <c r="Z54" s="485">
        <v>0.10002817072456577</v>
      </c>
      <c r="AA54" s="485">
        <v>0.10533253232568295</v>
      </c>
      <c r="AB54" s="485">
        <v>0.10009144332691922</v>
      </c>
      <c r="AC54" s="485">
        <v>0.10238331844833297</v>
      </c>
      <c r="AD54" s="485">
        <v>0.10020929852721816</v>
      </c>
      <c r="AE54" s="485">
        <v>9.9833020384132179E-2</v>
      </c>
      <c r="AF54" s="485">
        <v>0.10558902116310792</v>
      </c>
      <c r="AG54" s="485">
        <v>0.13105155194119053</v>
      </c>
      <c r="AH54" s="485">
        <v>0.13617028592565195</v>
      </c>
      <c r="AI54" s="485">
        <v>0.12893749982393646</v>
      </c>
      <c r="AJ54" s="485">
        <v>0.13490396604510935</v>
      </c>
      <c r="AK54" s="485">
        <v>0.13170391688622568</v>
      </c>
      <c r="AL54" s="485">
        <v>0.11940191370592601</v>
      </c>
      <c r="AM54" s="485">
        <v>0.12708794363480483</v>
      </c>
      <c r="AN54" s="485">
        <v>0.12485017648432528</v>
      </c>
      <c r="AO54" s="485">
        <v>0.11771903763451545</v>
      </c>
      <c r="AP54" s="485">
        <v>0.12005148198265039</v>
      </c>
      <c r="AQ54" s="485">
        <v>0.12013645198466934</v>
      </c>
      <c r="AR54" s="485">
        <v>0.1221491956011886</v>
      </c>
      <c r="AS54" s="485">
        <v>0.12494332434327327</v>
      </c>
      <c r="AT54" s="485">
        <v>0.12123203812734278</v>
      </c>
      <c r="AU54" s="485">
        <v>0.11901132659696959</v>
      </c>
      <c r="AV54" s="485">
        <v>0.11597949116163969</v>
      </c>
      <c r="AW54" s="485">
        <v>0.11770012352367469</v>
      </c>
      <c r="AX54" s="1068">
        <v>0.10891532317764784</v>
      </c>
      <c r="AY54" s="1068">
        <v>0.10967984489058262</v>
      </c>
    </row>
    <row r="55" spans="1:51" s="4" customFormat="1" ht="14.5" thickBot="1">
      <c r="A55" s="1080" t="s">
        <v>379</v>
      </c>
      <c r="B55" s="486">
        <v>15.133594519784612</v>
      </c>
      <c r="C55" s="486">
        <v>16.627390391237352</v>
      </c>
      <c r="D55" s="486">
        <v>15.92202228901251</v>
      </c>
      <c r="E55" s="486">
        <v>15.306967852684608</v>
      </c>
      <c r="F55" s="486">
        <v>14.53183341323578</v>
      </c>
      <c r="G55" s="487">
        <v>0.13839887741347787</v>
      </c>
      <c r="H55" s="487">
        <v>0.1419490965074395</v>
      </c>
      <c r="I55" s="487">
        <v>0.16039999999999999</v>
      </c>
      <c r="J55" s="487">
        <v>0.16105947813759194</v>
      </c>
      <c r="K55" s="487">
        <v>0.16019447852604252</v>
      </c>
      <c r="L55" s="487">
        <v>0.16179754165317078</v>
      </c>
      <c r="M55" s="487">
        <v>0.16196687713881386</v>
      </c>
      <c r="N55" s="487">
        <v>0.16127277535360107</v>
      </c>
      <c r="O55" s="487">
        <v>0.16239999999999999</v>
      </c>
      <c r="P55" s="487">
        <v>0.16450000000000001</v>
      </c>
      <c r="Q55" s="487">
        <v>0.1759</v>
      </c>
      <c r="R55" s="487">
        <v>0.18481684727601116</v>
      </c>
      <c r="S55" s="487">
        <v>0.18145116097739217</v>
      </c>
      <c r="T55" s="487">
        <v>0.18010401364643977</v>
      </c>
      <c r="U55" s="487">
        <v>0.19148771784857654</v>
      </c>
      <c r="V55" s="487">
        <v>0.19643414519385266</v>
      </c>
      <c r="W55" s="487">
        <v>0.18437119254835638</v>
      </c>
      <c r="X55" s="487">
        <v>0.1845</v>
      </c>
      <c r="Y55" s="487">
        <v>0.18702541798275873</v>
      </c>
      <c r="Z55" s="487">
        <v>0.18858793649190864</v>
      </c>
      <c r="AA55" s="487">
        <v>0.19263901616136539</v>
      </c>
      <c r="AB55" s="487">
        <v>0.18566353014318668</v>
      </c>
      <c r="AC55" s="487">
        <v>0.18925521796699729</v>
      </c>
      <c r="AD55" s="487">
        <v>0.18576056317667605</v>
      </c>
      <c r="AE55" s="487">
        <v>0.17801288451626093</v>
      </c>
      <c r="AF55" s="487">
        <v>0.18688242142912151</v>
      </c>
      <c r="AG55" s="487">
        <v>0.21210762216615825</v>
      </c>
      <c r="AH55" s="487">
        <v>0.21137181850108572</v>
      </c>
      <c r="AI55" s="487">
        <v>0.1955881209507061</v>
      </c>
      <c r="AJ55" s="487">
        <v>0.19645390692998688</v>
      </c>
      <c r="AK55" s="487">
        <v>0.19341065610805619</v>
      </c>
      <c r="AL55" s="487">
        <v>0.17764632003013833</v>
      </c>
      <c r="AM55" s="487">
        <v>0.17687798645057215</v>
      </c>
      <c r="AN55" s="487">
        <v>0.17541675874000562</v>
      </c>
      <c r="AO55" s="487">
        <v>0.16717540613345788</v>
      </c>
      <c r="AP55" s="487">
        <v>0.16654817585656059</v>
      </c>
      <c r="AQ55" s="487">
        <v>0.16190061572205464</v>
      </c>
      <c r="AR55" s="487">
        <v>0.15718747787079271</v>
      </c>
      <c r="AS55" s="487">
        <v>0.16238704135216772</v>
      </c>
      <c r="AT55" s="487">
        <v>0.15472987513095521</v>
      </c>
      <c r="AU55" s="487">
        <v>0.15132316379082944</v>
      </c>
      <c r="AV55" s="487">
        <v>0.14194641820704637</v>
      </c>
      <c r="AW55" s="487">
        <v>0.14662748735013953</v>
      </c>
      <c r="AX55" s="1069">
        <v>0.13754911091578551</v>
      </c>
      <c r="AY55" s="1069">
        <v>0.14138716346205607</v>
      </c>
    </row>
    <row r="56" spans="1:51" s="4" customFormat="1" ht="14.5" thickTop="1">
      <c r="B56" s="110"/>
      <c r="C56" s="70"/>
      <c r="D56" s="70"/>
      <c r="E56" s="9"/>
      <c r="F56" s="9"/>
      <c r="G56" s="9"/>
      <c r="H56" s="9"/>
      <c r="I56" s="9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X56" s="1070"/>
      <c r="AY56" s="1070"/>
    </row>
    <row r="57" spans="1:51" s="4" customFormat="1" ht="14">
      <c r="B57" s="110"/>
      <c r="C57" s="70"/>
      <c r="D57" s="70"/>
      <c r="E57" s="9"/>
      <c r="F57" s="9"/>
      <c r="G57" s="9"/>
      <c r="H57" s="9"/>
      <c r="I57" s="9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X57" s="1061"/>
      <c r="AY57" s="1061"/>
    </row>
    <row r="58" spans="1:51" s="4" customFormat="1" ht="14">
      <c r="B58" s="110"/>
      <c r="C58" s="70"/>
      <c r="D58" s="70"/>
      <c r="E58" s="9"/>
      <c r="F58" s="9"/>
      <c r="G58" s="9"/>
      <c r="H58" s="9"/>
      <c r="I58" s="9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X58" s="1061"/>
      <c r="AY58" s="1061"/>
    </row>
    <row r="59" spans="1:51" s="4" customFormat="1" ht="14">
      <c r="B59" s="110"/>
      <c r="C59" s="70"/>
      <c r="D59" s="70"/>
      <c r="E59" s="9"/>
      <c r="F59" s="9"/>
      <c r="G59" s="9"/>
      <c r="H59" s="9"/>
      <c r="I59" s="9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X59" s="1061"/>
      <c r="AY59" s="1061"/>
    </row>
    <row r="60" spans="1:51" s="4" customFormat="1" ht="14">
      <c r="B60" s="110"/>
      <c r="C60" s="70"/>
      <c r="D60" s="70"/>
      <c r="E60" s="9"/>
      <c r="F60" s="9"/>
      <c r="G60" s="9"/>
      <c r="H60" s="9"/>
      <c r="I60" s="9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X60" s="1061"/>
      <c r="AY60" s="1061"/>
    </row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</sheetData>
  <sheetProtection sheet="1" objects="1" scenarios="1"/>
  <hyperlinks>
    <hyperlink ref="A4" location="Índice!A1" display="Índice!A1" xr:uid="{0D09869C-ADCD-4A59-B4A8-E0BF0818C385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274D-F4F5-443B-9567-BF7D9A2D77E0}">
  <sheetPr codeName="Plan11">
    <tabColor theme="0"/>
  </sheetPr>
  <dimension ref="A1:K29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5" width="12.54296875" hidden="1" customWidth="1"/>
    <col min="6" max="236" width="12.54296875" customWidth="1"/>
  </cols>
  <sheetData>
    <row r="1" spans="1:6" s="5" customFormat="1" ht="16.399999999999999" customHeight="1">
      <c r="A1" s="152"/>
      <c r="B1" s="169"/>
      <c r="C1" s="169"/>
      <c r="D1" s="169"/>
      <c r="E1" s="169"/>
      <c r="F1" s="169"/>
    </row>
    <row r="2" spans="1:6" s="5" customFormat="1" ht="33" customHeight="1">
      <c r="A2" s="154" t="s">
        <v>1190</v>
      </c>
      <c r="B2" s="777"/>
      <c r="C2" s="169"/>
      <c r="D2" s="169"/>
      <c r="E2" s="169"/>
      <c r="F2" s="169"/>
    </row>
    <row r="3" spans="1:6" s="5" customFormat="1" ht="16.399999999999999" customHeight="1">
      <c r="A3" s="155" t="s">
        <v>1247</v>
      </c>
      <c r="B3" s="169"/>
      <c r="C3" s="169"/>
      <c r="D3" s="169"/>
      <c r="E3" s="169"/>
      <c r="F3" s="169"/>
    </row>
    <row r="4" spans="1:6" s="6" customFormat="1" ht="16.399999999999999" customHeight="1">
      <c r="A4" s="843" t="s">
        <v>531</v>
      </c>
      <c r="B4" s="158" t="s">
        <v>1141</v>
      </c>
      <c r="C4" s="158" t="s">
        <v>1142</v>
      </c>
      <c r="D4" s="158" t="s">
        <v>1143</v>
      </c>
      <c r="E4" s="158" t="s">
        <v>1144</v>
      </c>
      <c r="F4" s="159" t="s">
        <v>1244</v>
      </c>
    </row>
    <row r="5" spans="1:6" s="7" customFormat="1" ht="4.5" customHeight="1">
      <c r="A5" s="144"/>
      <c r="B5" s="145"/>
      <c r="C5" s="145"/>
      <c r="D5" s="145"/>
      <c r="E5" s="145"/>
      <c r="F5" s="145"/>
    </row>
    <row r="6" spans="1:6" s="8" customFormat="1" ht="14">
      <c r="A6" s="1194" t="s">
        <v>1099</v>
      </c>
      <c r="B6" s="861"/>
      <c r="C6" s="172"/>
      <c r="D6" s="172"/>
      <c r="E6" s="172"/>
      <c r="F6" s="172">
        <v>2420991979970.2144</v>
      </c>
    </row>
    <row r="7" spans="1:6" s="8" customFormat="1" ht="14">
      <c r="A7" s="1195" t="s">
        <v>32</v>
      </c>
      <c r="B7" s="861"/>
      <c r="C7" s="172"/>
      <c r="D7" s="172"/>
      <c r="E7" s="172"/>
      <c r="F7" s="172">
        <v>28366355137.369999</v>
      </c>
    </row>
    <row r="8" spans="1:6" s="8" customFormat="1" ht="14">
      <c r="A8" s="1195" t="s">
        <v>1087</v>
      </c>
      <c r="B8" s="861"/>
      <c r="C8" s="172"/>
      <c r="D8" s="172"/>
      <c r="E8" s="172"/>
      <c r="F8" s="172">
        <v>2306780657547.3599</v>
      </c>
    </row>
    <row r="9" spans="1:6" s="8" customFormat="1" ht="14">
      <c r="A9" s="865" t="s">
        <v>1092</v>
      </c>
      <c r="B9" s="862"/>
      <c r="C9" s="171"/>
      <c r="D9" s="171"/>
      <c r="E9" s="171"/>
      <c r="F9" s="171">
        <v>114515316621.87001</v>
      </c>
    </row>
    <row r="10" spans="1:6" s="8" customFormat="1" ht="14">
      <c r="A10" s="865" t="s">
        <v>1093</v>
      </c>
      <c r="B10" s="862"/>
      <c r="C10" s="171"/>
      <c r="D10" s="171"/>
      <c r="E10" s="171"/>
      <c r="F10" s="171">
        <v>363560836885.73981</v>
      </c>
    </row>
    <row r="11" spans="1:6" s="8" customFormat="1" ht="14">
      <c r="A11" s="865" t="s">
        <v>1094</v>
      </c>
      <c r="B11" s="862"/>
      <c r="C11" s="171"/>
      <c r="D11" s="171"/>
      <c r="E11" s="171"/>
      <c r="F11" s="171">
        <v>523573584005.88995</v>
      </c>
    </row>
    <row r="12" spans="1:6" s="8" customFormat="1" ht="14">
      <c r="A12" s="865" t="s">
        <v>14</v>
      </c>
      <c r="B12" s="862"/>
      <c r="C12" s="171"/>
      <c r="D12" s="171"/>
      <c r="E12" s="171"/>
      <c r="F12" s="171">
        <v>1223818275711.0308</v>
      </c>
    </row>
    <row r="13" spans="1:6" s="8" customFormat="1" ht="14">
      <c r="A13" s="865" t="s">
        <v>104</v>
      </c>
      <c r="B13" s="862"/>
      <c r="C13" s="171"/>
      <c r="D13" s="171"/>
      <c r="E13" s="171"/>
      <c r="F13" s="171">
        <v>8376767035.5099993</v>
      </c>
    </row>
    <row r="14" spans="1:6" s="8" customFormat="1" ht="14">
      <c r="A14" s="865" t="s">
        <v>1095</v>
      </c>
      <c r="B14" s="862"/>
      <c r="C14" s="171"/>
      <c r="D14" s="171"/>
      <c r="E14" s="171"/>
      <c r="F14" s="171">
        <v>72935877287.320023</v>
      </c>
    </row>
    <row r="15" spans="1:6" s="8" customFormat="1" ht="14">
      <c r="A15" s="1195" t="s">
        <v>1096</v>
      </c>
      <c r="B15" s="861"/>
      <c r="C15" s="172"/>
      <c r="D15" s="172"/>
      <c r="E15" s="172"/>
      <c r="F15" s="172">
        <v>-88865524341.89003</v>
      </c>
    </row>
    <row r="16" spans="1:6" s="8" customFormat="1" ht="14">
      <c r="A16" s="865" t="s">
        <v>1088</v>
      </c>
      <c r="B16" s="862"/>
      <c r="C16" s="171"/>
      <c r="D16" s="171"/>
      <c r="E16" s="171"/>
      <c r="F16" s="171">
        <v>-83392909865.220047</v>
      </c>
    </row>
    <row r="17" spans="1:11" s="8" customFormat="1" ht="14">
      <c r="A17" s="865" t="s">
        <v>1097</v>
      </c>
      <c r="B17" s="862"/>
      <c r="C17" s="171"/>
      <c r="D17" s="171"/>
      <c r="E17" s="171"/>
      <c r="F17" s="171">
        <v>-5472614476.6699991</v>
      </c>
    </row>
    <row r="18" spans="1:11" s="8" customFormat="1" ht="14">
      <c r="A18" s="1195" t="s">
        <v>1089</v>
      </c>
      <c r="B18" s="861"/>
      <c r="C18" s="172"/>
      <c r="D18" s="172"/>
      <c r="E18" s="172"/>
      <c r="F18" s="172">
        <v>88113457280.290039</v>
      </c>
    </row>
    <row r="19" spans="1:11" s="8" customFormat="1" ht="14">
      <c r="A19" s="865" t="s">
        <v>1090</v>
      </c>
      <c r="B19" s="862"/>
      <c r="C19" s="171"/>
      <c r="D19" s="171"/>
      <c r="E19" s="171"/>
      <c r="F19" s="171">
        <v>11738997040.750004</v>
      </c>
    </row>
    <row r="20" spans="1:11" s="8" customFormat="1" ht="14">
      <c r="A20" s="865" t="s">
        <v>1091</v>
      </c>
      <c r="B20" s="862"/>
      <c r="C20" s="171"/>
      <c r="D20" s="171"/>
      <c r="E20" s="171"/>
      <c r="F20" s="171">
        <v>76374460239.539963</v>
      </c>
    </row>
    <row r="21" spans="1:11" s="8" customFormat="1" ht="14">
      <c r="A21" s="1195" t="s">
        <v>1098</v>
      </c>
      <c r="B21" s="861"/>
      <c r="C21" s="172"/>
      <c r="D21" s="172"/>
      <c r="E21" s="172"/>
      <c r="F21" s="172">
        <v>44047699795.299965</v>
      </c>
    </row>
    <row r="22" spans="1:11" s="8" customFormat="1" ht="14">
      <c r="A22" s="1195" t="s">
        <v>285</v>
      </c>
      <c r="B22" s="861"/>
      <c r="C22" s="172"/>
      <c r="D22" s="172"/>
      <c r="E22" s="172"/>
      <c r="F22" s="172">
        <v>18477538813.540001</v>
      </c>
    </row>
    <row r="23" spans="1:11" s="8" customFormat="1" ht="14">
      <c r="A23" s="1195" t="s">
        <v>286</v>
      </c>
      <c r="B23" s="861"/>
      <c r="C23" s="172"/>
      <c r="D23" s="172"/>
      <c r="E23" s="172"/>
      <c r="F23" s="172">
        <v>12500930687.699978</v>
      </c>
    </row>
    <row r="24" spans="1:11" s="8" customFormat="1" ht="14">
      <c r="A24" s="1195" t="s">
        <v>287</v>
      </c>
      <c r="B24" s="861"/>
      <c r="C24" s="172"/>
      <c r="D24" s="172"/>
      <c r="E24" s="172"/>
      <c r="F24" s="172">
        <v>11570865050.549988</v>
      </c>
      <c r="H24" s="4"/>
      <c r="I24" s="4"/>
      <c r="J24" s="4"/>
      <c r="K24" s="4"/>
    </row>
    <row r="25" spans="1:11" s="4" customFormat="1" ht="14">
      <c r="A25" s="142"/>
      <c r="B25" s="143"/>
      <c r="C25" s="143"/>
      <c r="D25" s="143"/>
      <c r="E25" s="143"/>
      <c r="F25" s="143"/>
    </row>
    <row r="26" spans="1:11" s="4" customFormat="1" ht="14">
      <c r="B26" s="11"/>
      <c r="C26" s="10"/>
      <c r="D26" s="10"/>
      <c r="E26" s="9"/>
      <c r="F26" s="9"/>
    </row>
    <row r="27" spans="1:11" s="4" customFormat="1" ht="14">
      <c r="B27" s="11"/>
      <c r="C27" s="10"/>
      <c r="D27" s="10"/>
      <c r="E27" s="9"/>
      <c r="F27" s="9"/>
    </row>
    <row r="28" spans="1:11" s="4" customFormat="1" ht="14">
      <c r="B28" s="11"/>
      <c r="C28" s="10"/>
      <c r="D28" s="10"/>
      <c r="E28" s="9"/>
      <c r="F28" s="9"/>
    </row>
    <row r="29" spans="1:11" s="4" customFormat="1" ht="14">
      <c r="B29" s="11"/>
      <c r="C29" s="10"/>
      <c r="D29" s="10"/>
      <c r="E29" s="9"/>
      <c r="F29" s="9"/>
    </row>
  </sheetData>
  <sheetProtection sheet="1" objects="1" scenarios="1"/>
  <phoneticPr fontId="16" type="noConversion"/>
  <hyperlinks>
    <hyperlink ref="A4" location="Índice!A1" display="Índice!A1" xr:uid="{E47FAFEE-1288-4836-9AF1-0ADF7C62F39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5471-5A09-49D8-AF83-7E2357E1F591}">
  <sheetPr codeName="Plan34">
    <tabColor theme="0"/>
  </sheetPr>
  <dimension ref="A1:AT18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5" customFormat="1" ht="16.399999999999999" customHeight="1">
      <c r="A1" s="152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</row>
    <row r="2" spans="1:46" s="5" customFormat="1" ht="33" customHeight="1">
      <c r="A2" s="154" t="s">
        <v>11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</row>
    <row r="3" spans="1:46" s="5" customFormat="1" ht="16.399999999999999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</row>
    <row r="4" spans="1:46" s="6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13" customFormat="1" ht="4.5" customHeight="1">
      <c r="A5" s="267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845"/>
      <c r="AT5" s="845"/>
    </row>
    <row r="6" spans="1:46" s="4" customFormat="1" ht="14">
      <c r="A6" s="863" t="s">
        <v>703</v>
      </c>
      <c r="B6" s="160">
        <v>399778432906.93994</v>
      </c>
      <c r="C6" s="160">
        <v>412348955412.25</v>
      </c>
      <c r="D6" s="160">
        <v>430129298193.70001</v>
      </c>
      <c r="E6" s="160">
        <v>420764537926.02002</v>
      </c>
      <c r="F6" s="160">
        <v>478496080350.90002</v>
      </c>
      <c r="G6" s="160">
        <v>477756820188.83997</v>
      </c>
      <c r="H6" s="160">
        <v>472992639669.71002</v>
      </c>
      <c r="I6" s="160">
        <v>484719227727.02002</v>
      </c>
      <c r="J6" s="160">
        <v>502100823745.40997</v>
      </c>
      <c r="K6" s="160">
        <v>546017353280.61993</v>
      </c>
      <c r="L6" s="160">
        <v>563417862062.78003</v>
      </c>
      <c r="M6" s="160">
        <v>538173562025.22998</v>
      </c>
      <c r="N6" s="160">
        <v>560782818401.57007</v>
      </c>
      <c r="O6" s="160">
        <v>595624132258.84998</v>
      </c>
      <c r="P6" s="160">
        <v>561651374435.60999</v>
      </c>
      <c r="Q6" s="160">
        <v>524771883061.47998</v>
      </c>
      <c r="R6" s="160">
        <v>582819307759.28003</v>
      </c>
      <c r="S6" s="160">
        <v>595866397958.76001</v>
      </c>
      <c r="T6" s="160">
        <v>618992525223.91003</v>
      </c>
      <c r="U6" s="160">
        <v>579119765426.97998</v>
      </c>
      <c r="V6" s="160">
        <v>683327217606.32007</v>
      </c>
      <c r="W6" s="160">
        <v>708110823474.91003</v>
      </c>
      <c r="X6" s="160">
        <v>664884038671.36011</v>
      </c>
      <c r="Y6" s="160">
        <v>641785991581.65002</v>
      </c>
      <c r="Z6" s="160">
        <v>706917527822.79004</v>
      </c>
      <c r="AA6" s="160">
        <v>814503448626.81995</v>
      </c>
      <c r="AB6" s="160">
        <v>869943205831.5</v>
      </c>
      <c r="AC6" s="160">
        <v>822371326239.78003</v>
      </c>
      <c r="AD6" s="160">
        <v>885430368671.47998</v>
      </c>
      <c r="AE6" s="160">
        <v>890343803831.82996</v>
      </c>
      <c r="AF6" s="160">
        <v>966012034872.05981</v>
      </c>
      <c r="AG6" s="160">
        <v>890166594490.96997</v>
      </c>
      <c r="AH6" s="160">
        <v>974180386949.97998</v>
      </c>
      <c r="AI6" s="160">
        <v>980104891059.34009</v>
      </c>
      <c r="AJ6" s="160">
        <v>980505733821.33008</v>
      </c>
      <c r="AK6" s="160">
        <v>862631081860.88</v>
      </c>
      <c r="AL6" s="160">
        <v>914083330669.83008</v>
      </c>
      <c r="AM6" s="160">
        <v>896586455848.65991</v>
      </c>
      <c r="AN6" s="160">
        <v>1021480948048.22</v>
      </c>
      <c r="AO6" s="160">
        <v>916483008332.46997</v>
      </c>
      <c r="AP6" s="160">
        <v>1005315291849.49</v>
      </c>
      <c r="AQ6" s="864">
        <v>1017258620163.6101</v>
      </c>
      <c r="AR6" s="864">
        <v>1095167350302.1296</v>
      </c>
      <c r="AS6" s="864">
        <v>1000712443528.4396</v>
      </c>
      <c r="AT6" s="864">
        <v>915500776028.99976</v>
      </c>
    </row>
    <row r="7" spans="1:46" s="4" customFormat="1" ht="14">
      <c r="A7" s="867" t="s">
        <v>32</v>
      </c>
      <c r="B7" s="161">
        <v>10469794311.059999</v>
      </c>
      <c r="C7" s="161">
        <v>11409634283.309999</v>
      </c>
      <c r="D7" s="161">
        <v>13273601614.309999</v>
      </c>
      <c r="E7" s="161">
        <v>13357279808.200001</v>
      </c>
      <c r="F7" s="161">
        <v>16130100095.9</v>
      </c>
      <c r="G7" s="161">
        <v>16591088100.5</v>
      </c>
      <c r="H7" s="161">
        <v>19393548000</v>
      </c>
      <c r="I7" s="161">
        <v>18054422000</v>
      </c>
      <c r="J7" s="161">
        <v>22244838372.200001</v>
      </c>
      <c r="K7" s="161">
        <v>14052401683.049999</v>
      </c>
      <c r="L7" s="161">
        <v>12928959000</v>
      </c>
      <c r="M7" s="161">
        <v>12805771226.74</v>
      </c>
      <c r="N7" s="161">
        <v>15313852768.790001</v>
      </c>
      <c r="O7" s="161">
        <v>14330232864.940001</v>
      </c>
      <c r="P7" s="161">
        <v>14267230373.219999</v>
      </c>
      <c r="Q7" s="161">
        <v>13480903385.190001</v>
      </c>
      <c r="R7" s="161">
        <v>12909453568.5</v>
      </c>
      <c r="S7" s="161">
        <v>12867715229</v>
      </c>
      <c r="T7" s="161">
        <v>12767391775.18</v>
      </c>
      <c r="U7" s="161">
        <v>13614865637.01</v>
      </c>
      <c r="V7" s="161">
        <v>17565959242.650002</v>
      </c>
      <c r="W7" s="161">
        <v>13129053591.18</v>
      </c>
      <c r="X7" s="161">
        <v>14240847657.01</v>
      </c>
      <c r="Y7" s="161">
        <v>14187864276.76</v>
      </c>
      <c r="Z7" s="161">
        <v>15176913892.67</v>
      </c>
      <c r="AA7" s="161">
        <v>22856216506.900002</v>
      </c>
      <c r="AB7" s="161">
        <v>19411814683.419998</v>
      </c>
      <c r="AC7" s="161">
        <v>16812686464.049999</v>
      </c>
      <c r="AD7" s="161">
        <v>31312716927.75</v>
      </c>
      <c r="AE7" s="161">
        <v>25415301304.439999</v>
      </c>
      <c r="AF7" s="161">
        <v>21761866000</v>
      </c>
      <c r="AG7" s="161">
        <v>18054191185.279999</v>
      </c>
      <c r="AH7" s="161">
        <v>17172960166.42</v>
      </c>
      <c r="AI7" s="161">
        <v>31052201206.57</v>
      </c>
      <c r="AJ7" s="161">
        <v>16773635409.790001</v>
      </c>
      <c r="AK7" s="161">
        <v>18310545667.52</v>
      </c>
      <c r="AL7" s="161">
        <v>24989737750.189999</v>
      </c>
      <c r="AM7" s="161">
        <v>22541167711.810001</v>
      </c>
      <c r="AN7" s="161">
        <v>23808410700.360001</v>
      </c>
      <c r="AO7" s="161">
        <v>17327744860.75</v>
      </c>
      <c r="AP7" s="161">
        <v>23837850337.470001</v>
      </c>
      <c r="AQ7" s="850">
        <v>27486816418.810005</v>
      </c>
      <c r="AR7" s="850">
        <v>24534928935.150009</v>
      </c>
      <c r="AS7" s="850">
        <v>20081370022.330009</v>
      </c>
      <c r="AT7" s="850">
        <v>28366355137.369999</v>
      </c>
    </row>
    <row r="8" spans="1:46" s="4" customFormat="1" ht="14">
      <c r="A8" s="867" t="s">
        <v>340</v>
      </c>
      <c r="B8" s="161">
        <v>288418976400.78998</v>
      </c>
      <c r="C8" s="161">
        <v>296365242876.60999</v>
      </c>
      <c r="D8" s="161">
        <v>314068072586.78003</v>
      </c>
      <c r="E8" s="161">
        <v>302481577019.92999</v>
      </c>
      <c r="F8" s="161">
        <v>349526385855</v>
      </c>
      <c r="G8" s="161">
        <v>351175267288.33997</v>
      </c>
      <c r="H8" s="161">
        <v>344857636469.71002</v>
      </c>
      <c r="I8" s="161">
        <v>352741787584.77002</v>
      </c>
      <c r="J8" s="161">
        <v>361801817084.68994</v>
      </c>
      <c r="K8" s="161">
        <v>414470965390.45996</v>
      </c>
      <c r="L8" s="161">
        <v>427803215123.27997</v>
      </c>
      <c r="M8" s="161">
        <v>405711672035.07996</v>
      </c>
      <c r="N8" s="161">
        <v>421889892478.78003</v>
      </c>
      <c r="O8" s="161">
        <v>448416689632.67999</v>
      </c>
      <c r="P8" s="161">
        <v>411344255610.32001</v>
      </c>
      <c r="Q8" s="161">
        <v>373023327834.14001</v>
      </c>
      <c r="R8" s="161">
        <v>422613743726.80005</v>
      </c>
      <c r="S8" s="161">
        <v>428739722317.08997</v>
      </c>
      <c r="T8" s="161">
        <v>434821290826.34003</v>
      </c>
      <c r="U8" s="161">
        <v>415091597202.01001</v>
      </c>
      <c r="V8" s="161">
        <v>515782496063.72998</v>
      </c>
      <c r="W8" s="161">
        <v>521261861097.38</v>
      </c>
      <c r="X8" s="161">
        <v>463728266014.35004</v>
      </c>
      <c r="Y8" s="161">
        <v>425477357944.60999</v>
      </c>
      <c r="Z8" s="161">
        <v>503678679526.69</v>
      </c>
      <c r="AA8" s="161">
        <v>524694070669.08997</v>
      </c>
      <c r="AB8" s="161">
        <v>595931557125.52991</v>
      </c>
      <c r="AC8" s="161">
        <v>510645790936.80005</v>
      </c>
      <c r="AD8" s="161">
        <v>569511568541.17004</v>
      </c>
      <c r="AE8" s="161">
        <v>571754274260.26001</v>
      </c>
      <c r="AF8" s="161">
        <v>634227610066.33997</v>
      </c>
      <c r="AG8" s="161">
        <v>524066172090.45001</v>
      </c>
      <c r="AH8" s="161">
        <v>595739928394.79993</v>
      </c>
      <c r="AI8" s="161">
        <v>539661348535.45001</v>
      </c>
      <c r="AJ8" s="161">
        <v>537649856064.46002</v>
      </c>
      <c r="AK8" s="161">
        <v>415873438212.26001</v>
      </c>
      <c r="AL8" s="161">
        <v>457583936919.64001</v>
      </c>
      <c r="AM8" s="161">
        <v>432512501136.84998</v>
      </c>
      <c r="AN8" s="161">
        <v>554845484347.85999</v>
      </c>
      <c r="AO8" s="161">
        <v>432160990471.71997</v>
      </c>
      <c r="AP8" s="161">
        <v>475794769305.14001</v>
      </c>
      <c r="AQ8" s="850">
        <v>411749895361.27014</v>
      </c>
      <c r="AR8" s="850">
        <v>561314187958.24988</v>
      </c>
      <c r="AS8" s="850">
        <v>399795599176.04974</v>
      </c>
      <c r="AT8" s="850">
        <v>363560836885.73981</v>
      </c>
    </row>
    <row r="9" spans="1:46" s="4" customFormat="1" ht="14">
      <c r="A9" s="867" t="s">
        <v>341</v>
      </c>
      <c r="B9" s="161">
        <v>100889662195.09</v>
      </c>
      <c r="C9" s="161">
        <v>104574078252.33</v>
      </c>
      <c r="D9" s="161">
        <v>102787623992.61</v>
      </c>
      <c r="E9" s="161">
        <v>104925681097.89</v>
      </c>
      <c r="F9" s="161">
        <v>112839594400</v>
      </c>
      <c r="G9" s="161">
        <v>109990464800</v>
      </c>
      <c r="H9" s="161">
        <v>108741455200</v>
      </c>
      <c r="I9" s="161">
        <v>113923018142.25</v>
      </c>
      <c r="J9" s="161">
        <v>118054168288.52</v>
      </c>
      <c r="K9" s="161">
        <v>117493986207.11</v>
      </c>
      <c r="L9" s="161">
        <v>122685687939.5</v>
      </c>
      <c r="M9" s="161">
        <v>119656118763.41</v>
      </c>
      <c r="N9" s="161">
        <v>123579073154</v>
      </c>
      <c r="O9" s="161">
        <v>132877209761.23</v>
      </c>
      <c r="P9" s="161">
        <v>136039888452.07001</v>
      </c>
      <c r="Q9" s="161">
        <v>138267651842.14999</v>
      </c>
      <c r="R9" s="161">
        <v>147296110463.98001</v>
      </c>
      <c r="S9" s="161">
        <v>154258960412.66998</v>
      </c>
      <c r="T9" s="161">
        <v>171403842622.38998</v>
      </c>
      <c r="U9" s="161">
        <v>150413302587.96002</v>
      </c>
      <c r="V9" s="161">
        <v>149978762299.94</v>
      </c>
      <c r="W9" s="161">
        <v>173719908786.35001</v>
      </c>
      <c r="X9" s="161">
        <v>186914925000</v>
      </c>
      <c r="Y9" s="161">
        <v>202120769360.28003</v>
      </c>
      <c r="Z9" s="161">
        <v>188061934403.42999</v>
      </c>
      <c r="AA9" s="161">
        <v>266953161450.82999</v>
      </c>
      <c r="AB9" s="161">
        <v>254599834022.54999</v>
      </c>
      <c r="AC9" s="161">
        <v>294912848838.92999</v>
      </c>
      <c r="AD9" s="161">
        <v>284606083202.56</v>
      </c>
      <c r="AE9" s="161">
        <v>293174228267.13</v>
      </c>
      <c r="AF9" s="161">
        <v>310022558805.71991</v>
      </c>
      <c r="AG9" s="161">
        <v>348046231215.23999</v>
      </c>
      <c r="AH9" s="161">
        <v>361267498388.76001</v>
      </c>
      <c r="AI9" s="161">
        <v>409391341317.32001</v>
      </c>
      <c r="AJ9" s="161">
        <v>426082242347.08008</v>
      </c>
      <c r="AK9" s="161">
        <v>428447097981.09998</v>
      </c>
      <c r="AL9" s="161">
        <v>431509656000</v>
      </c>
      <c r="AM9" s="161">
        <v>441532787000</v>
      </c>
      <c r="AN9" s="161">
        <v>442827053000</v>
      </c>
      <c r="AO9" s="161">
        <v>466994273000</v>
      </c>
      <c r="AP9" s="161">
        <v>505682672206.88</v>
      </c>
      <c r="AQ9" s="850">
        <v>578021908383.52991</v>
      </c>
      <c r="AR9" s="850">
        <v>509318233408.7298</v>
      </c>
      <c r="AS9" s="850">
        <v>580835474330.05981</v>
      </c>
      <c r="AT9" s="850">
        <v>523573584005.88995</v>
      </c>
    </row>
    <row r="10" spans="1:46" s="4" customFormat="1" ht="14">
      <c r="A10" s="863" t="s">
        <v>704</v>
      </c>
      <c r="B10" s="160">
        <v>296487649252.32001</v>
      </c>
      <c r="C10" s="160">
        <v>306123865171.26996</v>
      </c>
      <c r="D10" s="160">
        <v>336866744239.14996</v>
      </c>
      <c r="E10" s="160">
        <v>324274316615.45001</v>
      </c>
      <c r="F10" s="160">
        <v>365901846473.72003</v>
      </c>
      <c r="G10" s="160">
        <v>374566498962.49005</v>
      </c>
      <c r="H10" s="160">
        <v>361197339416.38</v>
      </c>
      <c r="I10" s="160">
        <v>375004194934.94</v>
      </c>
      <c r="J10" s="160">
        <v>391293752396.84998</v>
      </c>
      <c r="K10" s="160">
        <v>439441140766.90997</v>
      </c>
      <c r="L10" s="160">
        <v>434388642885.12</v>
      </c>
      <c r="M10" s="160">
        <v>395298833245.98999</v>
      </c>
      <c r="N10" s="160">
        <v>428231168443.66998</v>
      </c>
      <c r="O10" s="160">
        <v>468783474322.98999</v>
      </c>
      <c r="P10" s="160">
        <v>437519197544.23004</v>
      </c>
      <c r="Q10" s="160">
        <v>400395453931.58997</v>
      </c>
      <c r="R10" s="160">
        <v>443341653742.57001</v>
      </c>
      <c r="S10" s="160">
        <v>454901794786.77997</v>
      </c>
      <c r="T10" s="160">
        <v>471308654218.62</v>
      </c>
      <c r="U10" s="160">
        <v>436569796923.65002</v>
      </c>
      <c r="V10" s="160">
        <v>516535886886.04999</v>
      </c>
      <c r="W10" s="160">
        <v>528942203871.70996</v>
      </c>
      <c r="X10" s="160">
        <v>465519081642.39001</v>
      </c>
      <c r="Y10" s="160">
        <v>433483801683.62</v>
      </c>
      <c r="Z10" s="160">
        <v>522110664613.83002</v>
      </c>
      <c r="AA10" s="160">
        <v>551862343359.89001</v>
      </c>
      <c r="AB10" s="160">
        <v>597383468908.96997</v>
      </c>
      <c r="AC10" s="160">
        <v>529409711014.91003</v>
      </c>
      <c r="AD10" s="160">
        <v>603344752297.71997</v>
      </c>
      <c r="AE10" s="160">
        <v>602752327246.15002</v>
      </c>
      <c r="AF10" s="160">
        <v>697278123638.10999</v>
      </c>
      <c r="AG10" s="160">
        <v>647805572177.31995</v>
      </c>
      <c r="AH10" s="160">
        <v>730455796908.57996</v>
      </c>
      <c r="AI10" s="160">
        <v>693557742245.92993</v>
      </c>
      <c r="AJ10" s="160">
        <v>691931336853.85999</v>
      </c>
      <c r="AK10" s="160">
        <v>588374884616.36011</v>
      </c>
      <c r="AL10" s="160">
        <v>665540754057.96997</v>
      </c>
      <c r="AM10" s="160">
        <v>599663392294.40991</v>
      </c>
      <c r="AN10" s="160">
        <v>723563592705.29004</v>
      </c>
      <c r="AO10" s="160">
        <v>589020318141.55994</v>
      </c>
      <c r="AP10" s="160">
        <v>697852228881.21997</v>
      </c>
      <c r="AQ10" s="864">
        <v>696944794550.41016</v>
      </c>
      <c r="AR10" s="864">
        <v>753488442547.68982</v>
      </c>
      <c r="AS10" s="864">
        <v>643063147593.08997</v>
      </c>
      <c r="AT10" s="864">
        <v>668012746731.62012</v>
      </c>
    </row>
    <row r="11" spans="1:46" s="4" customFormat="1" ht="14">
      <c r="A11" s="867" t="s">
        <v>110</v>
      </c>
      <c r="B11" s="161">
        <v>26210815174.240002</v>
      </c>
      <c r="C11" s="161">
        <v>27829548760.360001</v>
      </c>
      <c r="D11" s="161">
        <v>27638040580.540001</v>
      </c>
      <c r="E11" s="161">
        <v>30353882986.93</v>
      </c>
      <c r="F11" s="161">
        <v>36736128178.949997</v>
      </c>
      <c r="G11" s="161">
        <v>33337347969.27</v>
      </c>
      <c r="H11" s="161">
        <v>41465483908.160004</v>
      </c>
      <c r="I11" s="161">
        <v>41482547631.82</v>
      </c>
      <c r="J11" s="161">
        <v>36885393534.870003</v>
      </c>
      <c r="K11" s="161">
        <v>27472505889.41</v>
      </c>
      <c r="L11" s="161">
        <v>23918604051.779999</v>
      </c>
      <c r="M11" s="161">
        <v>20664801440.669998</v>
      </c>
      <c r="N11" s="161">
        <v>18265430196.040001</v>
      </c>
      <c r="O11" s="161">
        <v>18961724108.779999</v>
      </c>
      <c r="P11" s="161">
        <v>19648913222.27</v>
      </c>
      <c r="Q11" s="161">
        <v>24152759148.759998</v>
      </c>
      <c r="R11" s="161">
        <v>25988965091.27</v>
      </c>
      <c r="S11" s="161">
        <v>30790105510.689999</v>
      </c>
      <c r="T11" s="161">
        <v>36824048370.529999</v>
      </c>
      <c r="U11" s="161">
        <v>33668594781.900002</v>
      </c>
      <c r="V11" s="161">
        <v>33760081587.360001</v>
      </c>
      <c r="W11" s="161">
        <v>32373575465.419998</v>
      </c>
      <c r="X11" s="161">
        <v>32511852340.220001</v>
      </c>
      <c r="Y11" s="161">
        <v>29128474836.599998</v>
      </c>
      <c r="Z11" s="161">
        <v>34713137386.300003</v>
      </c>
      <c r="AA11" s="161">
        <v>30511292061.16</v>
      </c>
      <c r="AB11" s="161">
        <v>28280361251.220001</v>
      </c>
      <c r="AC11" s="161">
        <v>25686888565.009998</v>
      </c>
      <c r="AD11" s="161">
        <v>28530838991.369999</v>
      </c>
      <c r="AE11" s="161">
        <v>24641031229.279999</v>
      </c>
      <c r="AF11" s="161">
        <v>25115407348.700001</v>
      </c>
      <c r="AG11" s="161">
        <v>25968817587.610001</v>
      </c>
      <c r="AH11" s="161">
        <v>24506462347.27</v>
      </c>
      <c r="AI11" s="161">
        <v>26550234382.09</v>
      </c>
      <c r="AJ11" s="161">
        <v>25027850619.32</v>
      </c>
      <c r="AK11" s="161">
        <v>23921285612.419998</v>
      </c>
      <c r="AL11" s="161">
        <v>24135041033.759998</v>
      </c>
      <c r="AM11" s="161">
        <v>24831616255.48</v>
      </c>
      <c r="AN11" s="161">
        <v>25766718045.75</v>
      </c>
      <c r="AO11" s="161">
        <v>23726730700.599998</v>
      </c>
      <c r="AP11" s="161">
        <v>22498008421.360001</v>
      </c>
      <c r="AQ11" s="850">
        <v>23005616417.250004</v>
      </c>
      <c r="AR11" s="850">
        <v>21955576507.830006</v>
      </c>
      <c r="AS11" s="850">
        <v>25283067119.07</v>
      </c>
      <c r="AT11" s="850">
        <v>25635571152.770008</v>
      </c>
    </row>
    <row r="12" spans="1:46" s="4" customFormat="1" ht="14">
      <c r="A12" s="867" t="s">
        <v>99</v>
      </c>
      <c r="B12" s="161">
        <v>270276834078.07999</v>
      </c>
      <c r="C12" s="161">
        <v>278294316410.90997</v>
      </c>
      <c r="D12" s="161">
        <v>309228703658.60999</v>
      </c>
      <c r="E12" s="161">
        <v>293920433628.52002</v>
      </c>
      <c r="F12" s="161">
        <v>329165718294.77002</v>
      </c>
      <c r="G12" s="161">
        <v>341229150993.22003</v>
      </c>
      <c r="H12" s="161">
        <v>319731855508.22003</v>
      </c>
      <c r="I12" s="161">
        <v>333521647303.12</v>
      </c>
      <c r="J12" s="161">
        <v>354408358861.97998</v>
      </c>
      <c r="K12" s="161">
        <v>411968634877.5</v>
      </c>
      <c r="L12" s="161">
        <v>410470038833.33997</v>
      </c>
      <c r="M12" s="161">
        <v>374634031805.32001</v>
      </c>
      <c r="N12" s="161">
        <v>409965738247.63</v>
      </c>
      <c r="O12" s="161">
        <v>449821750214.21002</v>
      </c>
      <c r="P12" s="161">
        <v>417870284321.96002</v>
      </c>
      <c r="Q12" s="161">
        <v>376242694782.82996</v>
      </c>
      <c r="R12" s="161">
        <v>417352688651.29999</v>
      </c>
      <c r="S12" s="161">
        <v>424111689276.08997</v>
      </c>
      <c r="T12" s="161">
        <v>434484605848.08997</v>
      </c>
      <c r="U12" s="161">
        <v>402901202141.75</v>
      </c>
      <c r="V12" s="161">
        <v>482775805298.69</v>
      </c>
      <c r="W12" s="161">
        <v>496568628406.28998</v>
      </c>
      <c r="X12" s="161">
        <v>433007229302.16998</v>
      </c>
      <c r="Y12" s="161">
        <v>404355326847.02002</v>
      </c>
      <c r="Z12" s="161">
        <v>487397527227.53003</v>
      </c>
      <c r="AA12" s="161">
        <v>521351051298.72998</v>
      </c>
      <c r="AB12" s="161">
        <v>569103107657.75</v>
      </c>
      <c r="AC12" s="161">
        <v>503722822449.90002</v>
      </c>
      <c r="AD12" s="161">
        <v>574813913306.34998</v>
      </c>
      <c r="AE12" s="161">
        <v>578111296016.87</v>
      </c>
      <c r="AF12" s="161">
        <v>672162716289.41003</v>
      </c>
      <c r="AG12" s="161">
        <v>621836754589.70996</v>
      </c>
      <c r="AH12" s="161">
        <v>705949334561.30994</v>
      </c>
      <c r="AI12" s="161">
        <v>667007507863.83997</v>
      </c>
      <c r="AJ12" s="161">
        <v>666903486234.54004</v>
      </c>
      <c r="AK12" s="161">
        <v>564453599003.94006</v>
      </c>
      <c r="AL12" s="161">
        <v>641405713024.20996</v>
      </c>
      <c r="AM12" s="161">
        <v>574831776038.92993</v>
      </c>
      <c r="AN12" s="161">
        <v>697796874659.54004</v>
      </c>
      <c r="AO12" s="161">
        <v>565293587440.95996</v>
      </c>
      <c r="AP12" s="161">
        <v>675354220459.85999</v>
      </c>
      <c r="AQ12" s="850">
        <v>673939178133.16016</v>
      </c>
      <c r="AR12" s="850">
        <v>731532866039.85986</v>
      </c>
      <c r="AS12" s="850">
        <v>617780080474.02002</v>
      </c>
      <c r="AT12" s="850">
        <v>642377175578.8501</v>
      </c>
    </row>
    <row r="13" spans="1:46" s="4" customFormat="1" ht="14.5" thickBot="1">
      <c r="A13" s="1059" t="s">
        <v>705</v>
      </c>
      <c r="B13" s="269">
        <v>103290783654.61993</v>
      </c>
      <c r="C13" s="269">
        <v>106225090240.98004</v>
      </c>
      <c r="D13" s="269">
        <v>93262553954.550049</v>
      </c>
      <c r="E13" s="269">
        <v>96490221310.570007</v>
      </c>
      <c r="F13" s="269">
        <v>112594233877.17999</v>
      </c>
      <c r="G13" s="269">
        <v>103190321226.34991</v>
      </c>
      <c r="H13" s="269">
        <v>111795300253.33002</v>
      </c>
      <c r="I13" s="269">
        <v>109715032792.08002</v>
      </c>
      <c r="J13" s="269">
        <v>110807071348.56</v>
      </c>
      <c r="K13" s="269">
        <v>106576212513.70996</v>
      </c>
      <c r="L13" s="269">
        <v>129029219177.66003</v>
      </c>
      <c r="M13" s="269">
        <v>142874728779.23999</v>
      </c>
      <c r="N13" s="269">
        <v>132551649957.90009</v>
      </c>
      <c r="O13" s="269">
        <v>126840657935.85999</v>
      </c>
      <c r="P13" s="269">
        <v>124132176891.37994</v>
      </c>
      <c r="Q13" s="269">
        <v>124376429129.89001</v>
      </c>
      <c r="R13" s="269">
        <v>139477654016.71002</v>
      </c>
      <c r="S13" s="269">
        <v>140964603171.98004</v>
      </c>
      <c r="T13" s="269">
        <v>147683871005.29004</v>
      </c>
      <c r="U13" s="269">
        <v>142549968503.32996</v>
      </c>
      <c r="V13" s="269">
        <v>166791330720.27008</v>
      </c>
      <c r="W13" s="269">
        <v>179168619603.20007</v>
      </c>
      <c r="X13" s="269">
        <v>199364957028.97009</v>
      </c>
      <c r="Y13" s="269">
        <v>208302189898.03003</v>
      </c>
      <c r="Z13" s="269">
        <v>184806863208.96002</v>
      </c>
      <c r="AA13" s="269">
        <v>262641105266.92993</v>
      </c>
      <c r="AB13" s="269">
        <v>272559736922.53003</v>
      </c>
      <c r="AC13" s="269">
        <v>292961615224.87</v>
      </c>
      <c r="AD13" s="269">
        <v>282085616373.76001</v>
      </c>
      <c r="AE13" s="269">
        <v>287591476585.67993</v>
      </c>
      <c r="AF13" s="269">
        <v>268733911233.94983</v>
      </c>
      <c r="AG13" s="269">
        <v>242361022313.65002</v>
      </c>
      <c r="AH13" s="269">
        <v>243724590041.40002</v>
      </c>
      <c r="AI13" s="269">
        <v>286547148813.41016</v>
      </c>
      <c r="AJ13" s="269">
        <v>288574396967.47009</v>
      </c>
      <c r="AK13" s="269">
        <v>274256197244.5199</v>
      </c>
      <c r="AL13" s="269">
        <v>248542576611.86011</v>
      </c>
      <c r="AM13" s="269">
        <v>296923063554.25</v>
      </c>
      <c r="AN13" s="269">
        <v>297917355342.92993</v>
      </c>
      <c r="AO13" s="269">
        <v>327462690190.91003</v>
      </c>
      <c r="AP13" s="269">
        <v>307463062968.27002</v>
      </c>
      <c r="AQ13" s="1058">
        <v>320313825613.19995</v>
      </c>
      <c r="AR13" s="1058">
        <v>341678907754.43982</v>
      </c>
      <c r="AS13" s="1058">
        <v>357649295935.34961</v>
      </c>
      <c r="AT13" s="1058">
        <v>247488029297.37964</v>
      </c>
    </row>
    <row r="14" spans="1:46" s="4" customFormat="1" ht="14.5" thickTop="1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46" s="4" customFormat="1" ht="14">
      <c r="B15" s="1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46" s="4" customFormat="1" ht="14">
      <c r="B16" s="1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s="4" customFormat="1" ht="14">
      <c r="B17" s="1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s="4" customFormat="1" ht="14">
      <c r="B18" s="1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sheetProtection sheet="1" objects="1" scenarios="1"/>
  <hyperlinks>
    <hyperlink ref="A4" location="'Índice'!H15" display="Índice!A1" xr:uid="{B28A3D7D-9BC0-4388-8923-0BFB52180661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073B-B4E7-49DC-B6AE-67CAFCAF7A5E}">
  <sheetPr codeName="Plan74">
    <tabColor theme="0"/>
  </sheetPr>
  <dimension ref="A1:AB30"/>
  <sheetViews>
    <sheetView showGridLines="0" zoomScaleNormal="100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46.1796875" customWidth="1"/>
    <col min="2" max="236" width="12.54296875" customWidth="1"/>
  </cols>
  <sheetData>
    <row r="1" spans="1:28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28" s="5" customFormat="1" ht="33" customHeight="1">
      <c r="A2" s="642" t="s">
        <v>127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8" s="5" customFormat="1" ht="16.399999999999999" customHeight="1">
      <c r="A3" s="641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</row>
    <row r="4" spans="1:28" s="5" customFormat="1" ht="16.399999999999999" customHeight="1">
      <c r="A4" s="843" t="s">
        <v>531</v>
      </c>
      <c r="B4" s="158" t="s">
        <v>1019</v>
      </c>
      <c r="C4" s="158" t="s">
        <v>1020</v>
      </c>
      <c r="D4" s="158" t="s">
        <v>1021</v>
      </c>
      <c r="E4" s="158" t="s">
        <v>889</v>
      </c>
      <c r="F4" s="159" t="s">
        <v>911</v>
      </c>
      <c r="G4" s="159" t="s">
        <v>913</v>
      </c>
      <c r="H4" s="159" t="s">
        <v>915</v>
      </c>
      <c r="I4" s="159" t="s">
        <v>1281</v>
      </c>
      <c r="J4" s="159" t="s">
        <v>1282</v>
      </c>
      <c r="K4" s="159" t="s">
        <v>1283</v>
      </c>
      <c r="L4" s="159" t="s">
        <v>1284</v>
      </c>
      <c r="M4" s="159" t="s">
        <v>1285</v>
      </c>
      <c r="N4" s="159" t="s">
        <v>1286</v>
      </c>
      <c r="O4" s="159" t="s">
        <v>1287</v>
      </c>
      <c r="P4" s="159" t="s">
        <v>1288</v>
      </c>
      <c r="Q4" s="159" t="s">
        <v>1289</v>
      </c>
      <c r="R4" s="159" t="s">
        <v>1076</v>
      </c>
      <c r="S4" s="159" t="s">
        <v>1078</v>
      </c>
      <c r="T4" s="159" t="s">
        <v>1080</v>
      </c>
      <c r="U4" s="159" t="s">
        <v>1082</v>
      </c>
      <c r="V4" s="159" t="s">
        <v>1145</v>
      </c>
      <c r="W4" s="159" t="s">
        <v>1146</v>
      </c>
      <c r="X4" s="159" t="s">
        <v>1147</v>
      </c>
      <c r="Y4" s="159" t="s">
        <v>1148</v>
      </c>
      <c r="Z4" s="159" t="s">
        <v>1246</v>
      </c>
    </row>
    <row r="5" spans="1:28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</row>
    <row r="6" spans="1:28" s="107" customFormat="1" ht="14.5" thickBot="1">
      <c r="A6" s="1082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</row>
    <row r="7" spans="1:28" s="107" customFormat="1" ht="14.5" thickBot="1">
      <c r="A7" s="1083" t="s">
        <v>127</v>
      </c>
      <c r="B7" s="1084">
        <v>-7559289347.3499985</v>
      </c>
      <c r="C7" s="1084">
        <v>-7649481960.3299999</v>
      </c>
      <c r="D7" s="1084">
        <v>-7710386507.5900002</v>
      </c>
      <c r="E7" s="1084">
        <v>-8610873424.3800011</v>
      </c>
      <c r="F7" s="1084">
        <v>-7770252176.9300003</v>
      </c>
      <c r="G7" s="1084">
        <v>-7850148606.1800003</v>
      </c>
      <c r="H7" s="1084">
        <v>-7835351364.9799995</v>
      </c>
      <c r="I7" s="1084">
        <v>-8127635165.71</v>
      </c>
      <c r="J7" s="1084">
        <v>-7736959201.2199993</v>
      </c>
      <c r="K7" s="1084">
        <v>-7857265090.7399998</v>
      </c>
      <c r="L7" s="1084">
        <v>-7914897494.2199993</v>
      </c>
      <c r="M7" s="1084">
        <v>-8517092410.7799997</v>
      </c>
      <c r="N7" s="1084">
        <v>-8147479465.8199997</v>
      </c>
      <c r="O7" s="1084">
        <v>-8248269219.6999998</v>
      </c>
      <c r="P7" s="1084">
        <v>-8346055264.1099997</v>
      </c>
      <c r="Q7" s="1084">
        <v>-8856922275.6500015</v>
      </c>
      <c r="R7" s="1084">
        <v>-8465589348.2099991</v>
      </c>
      <c r="S7" s="1084">
        <v>-8810104106.5400009</v>
      </c>
      <c r="T7" s="1084">
        <v>-8926242250.9200001</v>
      </c>
      <c r="U7" s="1084">
        <v>-9252546994.3699989</v>
      </c>
      <c r="V7" s="1084">
        <v>-8878240379.6199989</v>
      </c>
      <c r="W7" s="1084">
        <v>-9245139581.7700005</v>
      </c>
      <c r="X7" s="1084">
        <v>-9372695830.9099998</v>
      </c>
      <c r="Y7" s="1084">
        <v>-9501968290.1199989</v>
      </c>
      <c r="Z7" s="1084">
        <v>-9496275957.6899986</v>
      </c>
    </row>
    <row r="8" spans="1:28" s="4" customFormat="1" ht="14">
      <c r="A8" s="895" t="s">
        <v>13</v>
      </c>
      <c r="B8" s="201">
        <v>-4859313497.5099983</v>
      </c>
      <c r="C8" s="201">
        <v>-4920987528.3499994</v>
      </c>
      <c r="D8" s="201">
        <v>-4883501861.2200012</v>
      </c>
      <c r="E8" s="201">
        <v>-5529682156.7500019</v>
      </c>
      <c r="F8" s="201">
        <v>-4919397000</v>
      </c>
      <c r="G8" s="201">
        <v>-5007682000</v>
      </c>
      <c r="H8" s="201">
        <v>-4986297000</v>
      </c>
      <c r="I8" s="201">
        <v>-5059737000</v>
      </c>
      <c r="J8" s="201">
        <v>-4988589832.0699997</v>
      </c>
      <c r="K8" s="201">
        <v>-4960736000</v>
      </c>
      <c r="L8" s="201">
        <v>-5000003000</v>
      </c>
      <c r="M8" s="201">
        <v>-5260823000</v>
      </c>
      <c r="N8" s="201">
        <v>-5188764000</v>
      </c>
      <c r="O8" s="201">
        <v>-5344818000</v>
      </c>
      <c r="P8" s="201">
        <v>-5414942000</v>
      </c>
      <c r="Q8" s="201">
        <v>-5621506000</v>
      </c>
      <c r="R8" s="201">
        <v>-5617693000</v>
      </c>
      <c r="S8" s="201">
        <v>-5791494000</v>
      </c>
      <c r="T8" s="201">
        <v>-5695751000</v>
      </c>
      <c r="U8" s="201">
        <v>-6032945000</v>
      </c>
      <c r="V8" s="201">
        <v>-5880293000</v>
      </c>
      <c r="W8" s="201">
        <v>-6074573000</v>
      </c>
      <c r="X8" s="201">
        <v>-6080596000</v>
      </c>
      <c r="Y8" s="201">
        <v>-6285492000</v>
      </c>
      <c r="Z8" s="201">
        <v>-6322174645.0599966</v>
      </c>
      <c r="AB8" s="191"/>
    </row>
    <row r="9" spans="1:28" s="4" customFormat="1" ht="14">
      <c r="A9" s="867" t="s">
        <v>422</v>
      </c>
      <c r="B9" s="161">
        <v>-2301823015.6799998</v>
      </c>
      <c r="C9" s="161">
        <v>-2718931193.3099999</v>
      </c>
      <c r="D9" s="161">
        <v>-2322005370.6300001</v>
      </c>
      <c r="E9" s="161">
        <v>-2749061092.1500006</v>
      </c>
      <c r="F9" s="161">
        <v>-2261535000</v>
      </c>
      <c r="G9" s="161">
        <v>-2663479000</v>
      </c>
      <c r="H9" s="161">
        <v>-2391309000</v>
      </c>
      <c r="I9" s="161">
        <v>-2801706000</v>
      </c>
      <c r="J9" s="161">
        <v>-2369078000</v>
      </c>
      <c r="K9" s="161">
        <v>-2700709000</v>
      </c>
      <c r="L9" s="161">
        <v>-2344892000</v>
      </c>
      <c r="M9" s="161">
        <v>-2957835000</v>
      </c>
      <c r="N9" s="161">
        <v>-2468469000</v>
      </c>
      <c r="O9" s="161">
        <v>-2948748000</v>
      </c>
      <c r="P9" s="161">
        <v>-2613540000</v>
      </c>
      <c r="Q9" s="161">
        <v>-3149700000</v>
      </c>
      <c r="R9" s="161">
        <v>-2691794000</v>
      </c>
      <c r="S9" s="161">
        <v>-3267496000</v>
      </c>
      <c r="T9" s="161">
        <v>-2717032000</v>
      </c>
      <c r="U9" s="161">
        <v>-3288659000</v>
      </c>
      <c r="V9" s="161">
        <v>-2777710000</v>
      </c>
      <c r="W9" s="161">
        <v>-3351467000</v>
      </c>
      <c r="X9" s="161">
        <v>-2910349000</v>
      </c>
      <c r="Y9" s="161">
        <v>-3454859000</v>
      </c>
      <c r="Z9" s="161">
        <v>-2966115748.5499992</v>
      </c>
      <c r="AB9" s="176"/>
    </row>
    <row r="10" spans="1:28" s="4" customFormat="1" ht="14">
      <c r="A10" s="867" t="s">
        <v>428</v>
      </c>
      <c r="B10" s="161">
        <v>-826960474.27999997</v>
      </c>
      <c r="C10" s="161">
        <v>-382101671.91000009</v>
      </c>
      <c r="D10" s="161">
        <v>-791550192.35000014</v>
      </c>
      <c r="E10" s="161">
        <v>-770773101.06000018</v>
      </c>
      <c r="F10" s="161">
        <v>-854886000</v>
      </c>
      <c r="G10" s="161">
        <v>-448856000</v>
      </c>
      <c r="H10" s="161">
        <v>-791334000</v>
      </c>
      <c r="I10" s="161">
        <v>-233724000</v>
      </c>
      <c r="J10" s="161">
        <v>-797344832.07000005</v>
      </c>
      <c r="K10" s="161">
        <v>-418193000.00000012</v>
      </c>
      <c r="L10" s="161">
        <v>-857028000</v>
      </c>
      <c r="M10" s="161">
        <v>-174149000</v>
      </c>
      <c r="N10" s="161">
        <v>-848557000</v>
      </c>
      <c r="O10" s="161">
        <v>-448683000</v>
      </c>
      <c r="P10" s="161">
        <v>-794349000</v>
      </c>
      <c r="Q10" s="161">
        <v>-233307000</v>
      </c>
      <c r="R10" s="161">
        <v>-916767000</v>
      </c>
      <c r="S10" s="161">
        <v>-410272000</v>
      </c>
      <c r="T10" s="161">
        <v>-902406000</v>
      </c>
      <c r="U10" s="161">
        <v>-365342000</v>
      </c>
      <c r="V10" s="161">
        <v>-962048000</v>
      </c>
      <c r="W10" s="161">
        <v>-462060000</v>
      </c>
      <c r="X10" s="161">
        <v>-984792000</v>
      </c>
      <c r="Y10" s="161">
        <v>-285827000</v>
      </c>
      <c r="Z10" s="161">
        <v>-984601910.9600004</v>
      </c>
      <c r="AB10" s="176"/>
    </row>
    <row r="11" spans="1:28" s="4" customFormat="1" ht="14">
      <c r="A11" s="867" t="s">
        <v>423</v>
      </c>
      <c r="B11" s="161">
        <v>-773132765.49000001</v>
      </c>
      <c r="C11" s="161">
        <v>-776960197.1500001</v>
      </c>
      <c r="D11" s="161">
        <v>-765206143.63000035</v>
      </c>
      <c r="E11" s="161">
        <v>-828089470.00999975</v>
      </c>
      <c r="F11" s="161">
        <v>-813505000</v>
      </c>
      <c r="G11" s="161">
        <v>-890166000</v>
      </c>
      <c r="H11" s="161">
        <v>-808029000</v>
      </c>
      <c r="I11" s="161">
        <v>-854949000</v>
      </c>
      <c r="J11" s="161">
        <v>-815148000</v>
      </c>
      <c r="K11" s="161">
        <v>-806151000</v>
      </c>
      <c r="L11" s="161">
        <v>-805687000</v>
      </c>
      <c r="M11" s="161">
        <v>-892645000</v>
      </c>
      <c r="N11" s="161">
        <v>-835081000</v>
      </c>
      <c r="O11" s="161">
        <v>-830499000</v>
      </c>
      <c r="P11" s="161">
        <v>-933896000</v>
      </c>
      <c r="Q11" s="161">
        <v>-927154000</v>
      </c>
      <c r="R11" s="161">
        <v>-903839000</v>
      </c>
      <c r="S11" s="161">
        <v>-926763000</v>
      </c>
      <c r="T11" s="161">
        <v>-929586000</v>
      </c>
      <c r="U11" s="161">
        <v>-989623000</v>
      </c>
      <c r="V11" s="161">
        <v>-972701000</v>
      </c>
      <c r="W11" s="161">
        <v>-991997000</v>
      </c>
      <c r="X11" s="161">
        <v>-1000663000</v>
      </c>
      <c r="Y11" s="161">
        <v>-1075708000</v>
      </c>
      <c r="Z11" s="161">
        <v>-1031264896.7599993</v>
      </c>
      <c r="AB11" s="176"/>
    </row>
    <row r="12" spans="1:28" s="4" customFormat="1" ht="14">
      <c r="A12" s="867" t="s">
        <v>424</v>
      </c>
      <c r="B12" s="161">
        <v>-741616186.15999997</v>
      </c>
      <c r="C12" s="161">
        <v>-806855103.04999983</v>
      </c>
      <c r="D12" s="161">
        <v>-773799128.81999993</v>
      </c>
      <c r="E12" s="161">
        <v>-868457327.42000008</v>
      </c>
      <c r="F12" s="161">
        <v>-749859000</v>
      </c>
      <c r="G12" s="161">
        <v>-775033000</v>
      </c>
      <c r="H12" s="161">
        <v>-772210000</v>
      </c>
      <c r="I12" s="161">
        <v>-878569000</v>
      </c>
      <c r="J12" s="161">
        <v>-786648000</v>
      </c>
      <c r="K12" s="161">
        <v>-804346000</v>
      </c>
      <c r="L12" s="161">
        <v>-770434000</v>
      </c>
      <c r="M12" s="161">
        <v>-920140000</v>
      </c>
      <c r="N12" s="161">
        <v>-810807000</v>
      </c>
      <c r="O12" s="161">
        <v>-875002000</v>
      </c>
      <c r="P12" s="161">
        <v>-843999000</v>
      </c>
      <c r="Q12" s="161">
        <v>-980385000</v>
      </c>
      <c r="R12" s="161">
        <v>-866536000</v>
      </c>
      <c r="S12" s="161">
        <v>-928823000</v>
      </c>
      <c r="T12" s="161">
        <v>-885523000</v>
      </c>
      <c r="U12" s="161">
        <v>-1034810000</v>
      </c>
      <c r="V12" s="161">
        <v>-909347000</v>
      </c>
      <c r="W12" s="161">
        <v>-985139000</v>
      </c>
      <c r="X12" s="161">
        <v>-900392000</v>
      </c>
      <c r="Y12" s="161">
        <v>-1092373000</v>
      </c>
      <c r="Z12" s="161">
        <v>-1063056430.7499999</v>
      </c>
      <c r="AB12" s="176"/>
    </row>
    <row r="13" spans="1:28" s="4" customFormat="1" ht="14">
      <c r="A13" s="867" t="s">
        <v>426</v>
      </c>
      <c r="B13" s="161">
        <v>-196364846.97999999</v>
      </c>
      <c r="C13" s="161">
        <v>-203118870.40000007</v>
      </c>
      <c r="D13" s="161">
        <v>-203705033.31</v>
      </c>
      <c r="E13" s="161">
        <v>-270969961.57999992</v>
      </c>
      <c r="F13" s="161">
        <v>-216486000</v>
      </c>
      <c r="G13" s="161">
        <v>-209566000</v>
      </c>
      <c r="H13" s="161">
        <v>-201823000</v>
      </c>
      <c r="I13" s="161">
        <v>-264151000</v>
      </c>
      <c r="J13" s="161">
        <v>-201293000</v>
      </c>
      <c r="K13" s="161">
        <v>-206521000</v>
      </c>
      <c r="L13" s="161">
        <v>-194636000</v>
      </c>
      <c r="M13" s="161">
        <v>-278390000</v>
      </c>
      <c r="N13" s="161">
        <v>-202744000</v>
      </c>
      <c r="O13" s="161">
        <v>-207829000</v>
      </c>
      <c r="P13" s="161">
        <v>-199925000</v>
      </c>
      <c r="Q13" s="161">
        <v>-293277000</v>
      </c>
      <c r="R13" s="161">
        <v>-216230000</v>
      </c>
      <c r="S13" s="161">
        <v>-228263000</v>
      </c>
      <c r="T13" s="161">
        <v>-232139000</v>
      </c>
      <c r="U13" s="161">
        <v>-314524000</v>
      </c>
      <c r="V13" s="161">
        <v>-234300000</v>
      </c>
      <c r="W13" s="161">
        <v>-252904000</v>
      </c>
      <c r="X13" s="161">
        <v>-251683000</v>
      </c>
      <c r="Y13" s="161">
        <v>-335933000</v>
      </c>
      <c r="Z13" s="161">
        <v>-250587571.94999999</v>
      </c>
      <c r="AB13" s="176"/>
    </row>
    <row r="14" spans="1:28" s="4" customFormat="1" ht="14">
      <c r="A14" s="867" t="s">
        <v>427</v>
      </c>
      <c r="B14" s="161">
        <v>-10843866.689999999</v>
      </c>
      <c r="C14" s="161">
        <v>-11636574.24</v>
      </c>
      <c r="D14" s="161">
        <v>-10518751.84</v>
      </c>
      <c r="E14" s="161">
        <v>-13322774.140000004</v>
      </c>
      <c r="F14" s="161">
        <v>-12783000</v>
      </c>
      <c r="G14" s="161">
        <v>-12252000</v>
      </c>
      <c r="H14" s="161">
        <v>-11996000</v>
      </c>
      <c r="I14" s="161">
        <v>-12566000</v>
      </c>
      <c r="J14" s="161">
        <v>-12507000</v>
      </c>
      <c r="K14" s="161">
        <v>-13973000</v>
      </c>
      <c r="L14" s="161">
        <v>-13559000</v>
      </c>
      <c r="M14" s="161">
        <v>-13798000</v>
      </c>
      <c r="N14" s="161">
        <v>-12487000</v>
      </c>
      <c r="O14" s="161">
        <v>-14100000</v>
      </c>
      <c r="P14" s="161">
        <v>-13224000</v>
      </c>
      <c r="Q14" s="161">
        <v>-15016000</v>
      </c>
      <c r="R14" s="161">
        <v>-13780000</v>
      </c>
      <c r="S14" s="161">
        <v>-16589000</v>
      </c>
      <c r="T14" s="161">
        <v>-15839000</v>
      </c>
      <c r="U14" s="161">
        <v>-17515000</v>
      </c>
      <c r="V14" s="161">
        <v>-15390000</v>
      </c>
      <c r="W14" s="161">
        <v>-16842000</v>
      </c>
      <c r="X14" s="161">
        <v>-15375000</v>
      </c>
      <c r="Y14" s="161">
        <v>-17652000</v>
      </c>
      <c r="Z14" s="161">
        <v>-15321665.430000003</v>
      </c>
      <c r="AB14" s="176"/>
    </row>
    <row r="15" spans="1:28" s="4" customFormat="1" ht="14.5" thickBot="1">
      <c r="A15" s="896" t="s">
        <v>425</v>
      </c>
      <c r="B15" s="259">
        <v>-8572342.2300000004</v>
      </c>
      <c r="C15" s="259">
        <v>-21383918.289999999</v>
      </c>
      <c r="D15" s="259">
        <v>-16717240.640000004</v>
      </c>
      <c r="E15" s="259">
        <v>-29008430.389999993</v>
      </c>
      <c r="F15" s="259">
        <v>-10343000</v>
      </c>
      <c r="G15" s="259">
        <v>-8330000</v>
      </c>
      <c r="H15" s="259">
        <v>-9596000</v>
      </c>
      <c r="I15" s="259">
        <v>-14072000</v>
      </c>
      <c r="J15" s="259">
        <v>-6571000</v>
      </c>
      <c r="K15" s="259">
        <v>-10843000</v>
      </c>
      <c r="L15" s="259">
        <v>-13767000</v>
      </c>
      <c r="M15" s="259">
        <v>-23866000</v>
      </c>
      <c r="N15" s="259">
        <v>-10619000</v>
      </c>
      <c r="O15" s="259">
        <v>-19957000</v>
      </c>
      <c r="P15" s="259">
        <v>-16009000</v>
      </c>
      <c r="Q15" s="259">
        <v>-22667000</v>
      </c>
      <c r="R15" s="259">
        <v>-8747000</v>
      </c>
      <c r="S15" s="259">
        <v>-13288000</v>
      </c>
      <c r="T15" s="259">
        <v>-13226000</v>
      </c>
      <c r="U15" s="259">
        <v>-22472000</v>
      </c>
      <c r="V15" s="259">
        <v>-8797000</v>
      </c>
      <c r="W15" s="259">
        <v>-14164000</v>
      </c>
      <c r="X15" s="259">
        <v>-17342000</v>
      </c>
      <c r="Y15" s="259">
        <v>-23140000</v>
      </c>
      <c r="Z15" s="259">
        <v>-11226420.659999996</v>
      </c>
      <c r="AB15" s="176"/>
    </row>
    <row r="16" spans="1:28" s="4" customFormat="1" ht="15" thickTop="1" thickBot="1">
      <c r="A16" s="897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B16" s="291"/>
    </row>
    <row r="17" spans="1:28" s="4" customFormat="1" ht="14">
      <c r="A17" s="863" t="s">
        <v>19</v>
      </c>
      <c r="B17" s="201">
        <v>-2699975849.8400006</v>
      </c>
      <c r="C17" s="299">
        <v>-2728494431.9800005</v>
      </c>
      <c r="D17" s="299">
        <v>-2826884646.3699994</v>
      </c>
      <c r="E17" s="299">
        <v>-3081191267.6300001</v>
      </c>
      <c r="F17" s="299">
        <v>-2850855176.9300003</v>
      </c>
      <c r="G17" s="299">
        <v>-2842466606.1800003</v>
      </c>
      <c r="H17" s="299">
        <v>-2849054364.98</v>
      </c>
      <c r="I17" s="299">
        <v>-3067898165.71</v>
      </c>
      <c r="J17" s="299">
        <v>-2748369369.1500001</v>
      </c>
      <c r="K17" s="299">
        <v>-2896529090.7399998</v>
      </c>
      <c r="L17" s="299">
        <v>-2914894494.2199998</v>
      </c>
      <c r="M17" s="299">
        <v>-3256269410.7799997</v>
      </c>
      <c r="N17" s="299">
        <v>-2958715465.8200002</v>
      </c>
      <c r="O17" s="299">
        <v>-2903451219.6999998</v>
      </c>
      <c r="P17" s="299">
        <v>-2931113264.1099997</v>
      </c>
      <c r="Q17" s="299">
        <v>-3235416275.6500006</v>
      </c>
      <c r="R17" s="299">
        <v>-2847896348.2099996</v>
      </c>
      <c r="S17" s="299">
        <v>-3018610106.54</v>
      </c>
      <c r="T17" s="299">
        <v>-3230491250.9200001</v>
      </c>
      <c r="U17" s="299">
        <v>-3219601994.3699999</v>
      </c>
      <c r="V17" s="299">
        <v>-2997947379.6199999</v>
      </c>
      <c r="W17" s="299">
        <v>-3170566581.7699995</v>
      </c>
      <c r="X17" s="299">
        <v>-3292099830.9100003</v>
      </c>
      <c r="Y17" s="299">
        <v>-3216476290.1199999</v>
      </c>
      <c r="Z17" s="299">
        <v>-3174101312.6300015</v>
      </c>
      <c r="AB17" s="149"/>
    </row>
    <row r="18" spans="1:28" s="4" customFormat="1" ht="14">
      <c r="A18" s="867" t="s">
        <v>430</v>
      </c>
      <c r="B18" s="300">
        <v>-664034835.54999995</v>
      </c>
      <c r="C18" s="300">
        <v>-675820432.91000009</v>
      </c>
      <c r="D18" s="300">
        <v>-646287744.0999999</v>
      </c>
      <c r="E18" s="300">
        <v>-654543554.15999985</v>
      </c>
      <c r="F18" s="300">
        <v>-668985000</v>
      </c>
      <c r="G18" s="300">
        <v>-667479000</v>
      </c>
      <c r="H18" s="300">
        <v>-639828000</v>
      </c>
      <c r="I18" s="300">
        <v>-668316000</v>
      </c>
      <c r="J18" s="300">
        <v>-682965000</v>
      </c>
      <c r="K18" s="300">
        <v>-665802000</v>
      </c>
      <c r="L18" s="300">
        <v>-676042000</v>
      </c>
      <c r="M18" s="300">
        <v>-694437000</v>
      </c>
      <c r="N18" s="161">
        <v>-687560000</v>
      </c>
      <c r="O18" s="161">
        <v>-670953000</v>
      </c>
      <c r="P18" s="161">
        <v>-674830000</v>
      </c>
      <c r="Q18" s="161">
        <v>-683508000</v>
      </c>
      <c r="R18" s="161">
        <v>-685783000</v>
      </c>
      <c r="S18" s="161">
        <v>-686475000</v>
      </c>
      <c r="T18" s="161">
        <v>-686351000</v>
      </c>
      <c r="U18" s="161">
        <v>-728550000</v>
      </c>
      <c r="V18" s="161">
        <v>-683249000</v>
      </c>
      <c r="W18" s="161">
        <v>-709920000</v>
      </c>
      <c r="X18" s="161">
        <v>-705085000</v>
      </c>
      <c r="Y18" s="161">
        <v>-747304000</v>
      </c>
      <c r="Z18" s="161">
        <v>-680664120.12</v>
      </c>
      <c r="AB18" s="176"/>
    </row>
    <row r="19" spans="1:28" s="4" customFormat="1" ht="14">
      <c r="A19" s="867" t="s">
        <v>429</v>
      </c>
      <c r="B19" s="300">
        <v>-389751674.76999998</v>
      </c>
      <c r="C19" s="300">
        <v>-397232702.87</v>
      </c>
      <c r="D19" s="300">
        <v>-377616970.38999999</v>
      </c>
      <c r="E19" s="300">
        <v>-422736036.07999992</v>
      </c>
      <c r="F19" s="300">
        <v>-409319176.93000001</v>
      </c>
      <c r="G19" s="300">
        <v>-415945606.18000001</v>
      </c>
      <c r="H19" s="300">
        <v>-436550364.98000014</v>
      </c>
      <c r="I19" s="300">
        <v>-450477165.7099998</v>
      </c>
      <c r="J19" s="300">
        <v>-442155369.15000004</v>
      </c>
      <c r="K19" s="300">
        <v>-442287090.73999995</v>
      </c>
      <c r="L19" s="300">
        <v>-447952494.21999991</v>
      </c>
      <c r="M19" s="300">
        <v>-470231410.77999997</v>
      </c>
      <c r="N19" s="161">
        <v>-465909112.74000001</v>
      </c>
      <c r="O19" s="161">
        <v>-467047379.69000006</v>
      </c>
      <c r="P19" s="161">
        <v>-470423404.4599998</v>
      </c>
      <c r="Q19" s="161">
        <v>-492384328.3900001</v>
      </c>
      <c r="R19" s="161">
        <v>-508586272.63999999</v>
      </c>
      <c r="S19" s="161">
        <v>-521133985.43000007</v>
      </c>
      <c r="T19" s="161">
        <v>-543471724.44000018</v>
      </c>
      <c r="U19" s="161">
        <v>-552084388.83999968</v>
      </c>
      <c r="V19" s="161">
        <v>-553505672.63000011</v>
      </c>
      <c r="W19" s="161">
        <v>-564028288.75999975</v>
      </c>
      <c r="X19" s="161">
        <v>-595698830.91000032</v>
      </c>
      <c r="Y19" s="161">
        <v>-331625290.11999989</v>
      </c>
      <c r="Z19" s="161">
        <v>-614742837.74000025</v>
      </c>
      <c r="AB19" s="176"/>
    </row>
    <row r="20" spans="1:28" s="4" customFormat="1" ht="14">
      <c r="A20" s="867" t="s">
        <v>934</v>
      </c>
      <c r="B20" s="300">
        <v>-482749802.04000002</v>
      </c>
      <c r="C20" s="300">
        <v>-485262663.38000005</v>
      </c>
      <c r="D20" s="300">
        <v>-508084839.94000006</v>
      </c>
      <c r="E20" s="300">
        <v>-532573096.70000005</v>
      </c>
      <c r="F20" s="300">
        <v>-465795000</v>
      </c>
      <c r="G20" s="300">
        <v>-576439000</v>
      </c>
      <c r="H20" s="300">
        <v>-476108000</v>
      </c>
      <c r="I20" s="300">
        <v>-472222000</v>
      </c>
      <c r="J20" s="300">
        <v>-439368000</v>
      </c>
      <c r="K20" s="300">
        <v>-433652000</v>
      </c>
      <c r="L20" s="300">
        <v>-440512000</v>
      </c>
      <c r="M20" s="300">
        <v>-490194000</v>
      </c>
      <c r="N20" s="161">
        <v>-434000000</v>
      </c>
      <c r="O20" s="161">
        <v>-467567000</v>
      </c>
      <c r="P20" s="161">
        <v>-490885000</v>
      </c>
      <c r="Q20" s="161">
        <v>-493812000</v>
      </c>
      <c r="R20" s="161">
        <v>-345187560.32999998</v>
      </c>
      <c r="S20" s="161">
        <v>-377417501.00000006</v>
      </c>
      <c r="T20" s="161">
        <v>-383528170.46999991</v>
      </c>
      <c r="U20" s="161">
        <v>-372306160.20000005</v>
      </c>
      <c r="V20" s="161">
        <v>-368071000</v>
      </c>
      <c r="W20" s="161">
        <v>-389726000</v>
      </c>
      <c r="X20" s="161">
        <v>-408258000</v>
      </c>
      <c r="Y20" s="161">
        <v>-408490000</v>
      </c>
      <c r="Z20" s="161">
        <v>-397224546.74000001</v>
      </c>
      <c r="AB20" s="176"/>
    </row>
    <row r="21" spans="1:28" s="4" customFormat="1" ht="14">
      <c r="A21" s="867" t="s">
        <v>431</v>
      </c>
      <c r="B21" s="300">
        <v>-301559822.20999998</v>
      </c>
      <c r="C21" s="300">
        <v>-320760331.88999993</v>
      </c>
      <c r="D21" s="300">
        <v>-326289228.37</v>
      </c>
      <c r="E21" s="300">
        <v>-365950977.79000008</v>
      </c>
      <c r="F21" s="300">
        <v>-326128000</v>
      </c>
      <c r="G21" s="300">
        <v>-316674000</v>
      </c>
      <c r="H21" s="300">
        <v>-375333000</v>
      </c>
      <c r="I21" s="300">
        <v>-364393000</v>
      </c>
      <c r="J21" s="300">
        <v>-345151000</v>
      </c>
      <c r="K21" s="300">
        <v>-339422000</v>
      </c>
      <c r="L21" s="300">
        <v>-367445000</v>
      </c>
      <c r="M21" s="300">
        <v>-442842000</v>
      </c>
      <c r="N21" s="161">
        <v>-321179353.08000004</v>
      </c>
      <c r="O21" s="161">
        <v>-339784546.74999988</v>
      </c>
      <c r="P21" s="161">
        <v>-358232617.5</v>
      </c>
      <c r="Q21" s="161">
        <v>-393705482.67000008</v>
      </c>
      <c r="R21" s="161">
        <v>-331192763.87</v>
      </c>
      <c r="S21" s="161">
        <v>-333814574.19999993</v>
      </c>
      <c r="T21" s="161">
        <v>-371157038.09000003</v>
      </c>
      <c r="U21" s="161">
        <v>-405812314.40999997</v>
      </c>
      <c r="V21" s="161">
        <v>-344956000</v>
      </c>
      <c r="W21" s="161">
        <v>-393058000</v>
      </c>
      <c r="X21" s="161">
        <v>-358870000</v>
      </c>
      <c r="Y21" s="161">
        <v>-412794000</v>
      </c>
      <c r="Z21" s="161">
        <v>-293634969.00999987</v>
      </c>
      <c r="AB21" s="176"/>
    </row>
    <row r="22" spans="1:28" s="4" customFormat="1" ht="14">
      <c r="A22" s="867" t="s">
        <v>933</v>
      </c>
      <c r="B22" s="300">
        <v>-304216699.04000002</v>
      </c>
      <c r="C22" s="300">
        <v>-284853338.19999999</v>
      </c>
      <c r="D22" s="300">
        <v>-307747507.08999991</v>
      </c>
      <c r="E22" s="300">
        <v>-309641906.42000008</v>
      </c>
      <c r="F22" s="300">
        <v>-319141000</v>
      </c>
      <c r="G22" s="300">
        <v>-272878000</v>
      </c>
      <c r="H22" s="300">
        <v>-292623000</v>
      </c>
      <c r="I22" s="300">
        <v>-288319000</v>
      </c>
      <c r="J22" s="300">
        <v>-242353000</v>
      </c>
      <c r="K22" s="300">
        <v>-270294000</v>
      </c>
      <c r="L22" s="300">
        <v>-241845000</v>
      </c>
      <c r="M22" s="300">
        <v>-302118000</v>
      </c>
      <c r="N22" s="161">
        <v>-275051000</v>
      </c>
      <c r="O22" s="161">
        <v>-281502293.25999999</v>
      </c>
      <c r="P22" s="161">
        <v>-281373242.77999997</v>
      </c>
      <c r="Q22" s="161">
        <v>-320455463.96000004</v>
      </c>
      <c r="R22" s="161">
        <v>-349635839.91999996</v>
      </c>
      <c r="S22" s="161">
        <v>-348154244.90999997</v>
      </c>
      <c r="T22" s="161">
        <v>-452280383.72000003</v>
      </c>
      <c r="U22" s="161">
        <v>-429201531.45000005</v>
      </c>
      <c r="V22" s="161">
        <v>-430546000</v>
      </c>
      <c r="W22" s="161">
        <v>-347414000</v>
      </c>
      <c r="X22" s="161">
        <v>-447563000</v>
      </c>
      <c r="Y22" s="161">
        <v>-459344000</v>
      </c>
      <c r="Z22" s="161">
        <v>-537362801.46999991</v>
      </c>
      <c r="AB22" s="176"/>
    </row>
    <row r="23" spans="1:28" s="4" customFormat="1" ht="14">
      <c r="A23" s="867" t="s">
        <v>932</v>
      </c>
      <c r="B23" s="300">
        <v>0</v>
      </c>
      <c r="C23" s="300">
        <v>0</v>
      </c>
      <c r="D23" s="300">
        <v>0</v>
      </c>
      <c r="E23" s="300">
        <v>0</v>
      </c>
      <c r="F23" s="300">
        <v>0</v>
      </c>
      <c r="G23" s="300">
        <v>0</v>
      </c>
      <c r="H23" s="300">
        <v>0</v>
      </c>
      <c r="I23" s="300">
        <v>0</v>
      </c>
      <c r="J23" s="300">
        <v>0</v>
      </c>
      <c r="K23" s="300">
        <v>0</v>
      </c>
      <c r="L23" s="300">
        <v>-362295000</v>
      </c>
      <c r="M23" s="300">
        <v>-128556000</v>
      </c>
      <c r="N23" s="161">
        <v>-139520000</v>
      </c>
      <c r="O23" s="161">
        <v>-139519000</v>
      </c>
      <c r="P23" s="161">
        <v>-147508000</v>
      </c>
      <c r="Q23" s="161">
        <v>-147509000</v>
      </c>
      <c r="R23" s="161">
        <v>-150681000</v>
      </c>
      <c r="S23" s="161">
        <v>-142291000</v>
      </c>
      <c r="T23" s="161">
        <v>-154689000</v>
      </c>
      <c r="U23" s="161">
        <v>-154690000</v>
      </c>
      <c r="V23" s="161">
        <v>-145855706.99000001</v>
      </c>
      <c r="W23" s="161">
        <v>-158525293.00999999</v>
      </c>
      <c r="X23" s="161">
        <v>-166763000</v>
      </c>
      <c r="Y23" s="161">
        <v>-138760000</v>
      </c>
      <c r="Z23" s="161">
        <v>-160248129</v>
      </c>
      <c r="AB23" s="176"/>
    </row>
    <row r="24" spans="1:28" s="4" customFormat="1" ht="14">
      <c r="A24" s="867" t="s">
        <v>507</v>
      </c>
      <c r="B24" s="300">
        <v>-115903843.59999999</v>
      </c>
      <c r="C24" s="300">
        <v>-107777884.97999999</v>
      </c>
      <c r="D24" s="300">
        <v>-194839124.55000001</v>
      </c>
      <c r="E24" s="300">
        <v>-233040938.18999994</v>
      </c>
      <c r="F24" s="300">
        <v>-125963000</v>
      </c>
      <c r="G24" s="300">
        <v>-132704000</v>
      </c>
      <c r="H24" s="300">
        <v>-105005000</v>
      </c>
      <c r="I24" s="300">
        <v>-236025000</v>
      </c>
      <c r="J24" s="300">
        <v>-87009000</v>
      </c>
      <c r="K24" s="300">
        <v>-154798000</v>
      </c>
      <c r="L24" s="300">
        <v>-178283000</v>
      </c>
      <c r="M24" s="300">
        <v>-227436000</v>
      </c>
      <c r="N24" s="161">
        <v>-122586000</v>
      </c>
      <c r="O24" s="161">
        <v>-180192000</v>
      </c>
      <c r="P24" s="161">
        <v>-128286000</v>
      </c>
      <c r="Q24" s="161">
        <v>-229746000</v>
      </c>
      <c r="R24" s="161">
        <v>-134602000</v>
      </c>
      <c r="S24" s="161">
        <v>-188703000</v>
      </c>
      <c r="T24" s="161">
        <v>-277982000</v>
      </c>
      <c r="U24" s="161">
        <v>-180306000</v>
      </c>
      <c r="V24" s="161">
        <v>-185695000</v>
      </c>
      <c r="W24" s="161">
        <v>-198421000</v>
      </c>
      <c r="X24" s="161">
        <v>-275845000</v>
      </c>
      <c r="Y24" s="161">
        <v>-225061000</v>
      </c>
      <c r="Z24" s="161">
        <v>-166351412.24999997</v>
      </c>
      <c r="AB24" s="176"/>
    </row>
    <row r="25" spans="1:28" s="4" customFormat="1" ht="14.5" thickBot="1">
      <c r="A25" s="852" t="s">
        <v>49</v>
      </c>
      <c r="B25" s="303">
        <v>-441759172.63000059</v>
      </c>
      <c r="C25" s="303">
        <v>-456787077.75000048</v>
      </c>
      <c r="D25" s="303">
        <v>-466019231.92999983</v>
      </c>
      <c r="E25" s="303">
        <v>-562704758.28999996</v>
      </c>
      <c r="F25" s="303">
        <v>-535524000</v>
      </c>
      <c r="G25" s="303">
        <v>-460347000</v>
      </c>
      <c r="H25" s="303">
        <v>-523607000</v>
      </c>
      <c r="I25" s="303">
        <v>-588146000</v>
      </c>
      <c r="J25" s="303">
        <v>-509368000</v>
      </c>
      <c r="K25" s="303">
        <v>-590274000</v>
      </c>
      <c r="L25" s="303">
        <v>-200520000</v>
      </c>
      <c r="M25" s="303">
        <v>-500455000</v>
      </c>
      <c r="N25" s="304">
        <v>-512910000</v>
      </c>
      <c r="O25" s="304">
        <v>-356886000</v>
      </c>
      <c r="P25" s="304">
        <v>-379574999.36999989</v>
      </c>
      <c r="Q25" s="304">
        <v>-474296000.63000011</v>
      </c>
      <c r="R25" s="304">
        <v>-342227911.44999999</v>
      </c>
      <c r="S25" s="304">
        <v>-420620801.00000006</v>
      </c>
      <c r="T25" s="304">
        <v>-361031934.19999981</v>
      </c>
      <c r="U25" s="304">
        <v>-396651599.47000003</v>
      </c>
      <c r="V25" s="304">
        <v>-286069000</v>
      </c>
      <c r="W25" s="304">
        <v>-409474000</v>
      </c>
      <c r="X25" s="304">
        <v>-334017000</v>
      </c>
      <c r="Y25" s="304">
        <v>-493098000</v>
      </c>
      <c r="Z25" s="304">
        <v>-323872496.29999995</v>
      </c>
      <c r="AB25" s="176"/>
    </row>
    <row r="26" spans="1:28" s="4" customFormat="1" ht="14">
      <c r="A26" s="19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AB26" s="107"/>
    </row>
    <row r="27" spans="1:28" s="4" customFormat="1" ht="14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8" s="4" customFormat="1" ht="14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8" s="4" customFormat="1" ht="14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8" s="4" customFormat="1" ht="14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</sheetData>
  <sheetProtection sheet="1" objects="1" scenarios="1"/>
  <hyperlinks>
    <hyperlink ref="A4" location="Índice!A1" display="Índice!A1" xr:uid="{57F25D36-84CA-4860-BA55-1E81F4C07DA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928E-DF0A-46CA-AA09-A80805FF39A1}">
  <sheetPr codeName="Plan58">
    <tabColor theme="0"/>
  </sheetPr>
  <dimension ref="A1:AX24"/>
  <sheetViews>
    <sheetView showGridLines="0" showRowColHeaders="0" zoomScaleNormal="100" zoomScaleSheetLayoutView="120" workbookViewId="0">
      <pane xSplit="1" ySplit="5" topLeftCell="L6" activePane="bottomRight" state="frozen"/>
      <selection pane="topRight" activeCell="B1" sqref="B1"/>
      <selection pane="bottomLeft" activeCell="A6" sqref="A6"/>
      <selection pane="bottomRight" activeCell="Z9" sqref="Z9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26" s="71" customFormat="1" ht="16.399999999999999" customHeight="1">
      <c r="A1" s="434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</row>
    <row r="2" spans="1:26" s="71" customFormat="1" ht="33" customHeight="1">
      <c r="A2" s="154" t="s">
        <v>1196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</row>
    <row r="3" spans="1:26" s="71" customFormat="1" ht="15.75" customHeight="1">
      <c r="A3" s="155" t="s">
        <v>1312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</row>
    <row r="4" spans="1:26" s="71" customFormat="1" ht="16.399999999999999" customHeight="1">
      <c r="A4" s="843" t="s">
        <v>531</v>
      </c>
      <c r="B4" s="430" t="s">
        <v>1019</v>
      </c>
      <c r="C4" s="430" t="s">
        <v>1020</v>
      </c>
      <c r="D4" s="430" t="s">
        <v>1021</v>
      </c>
      <c r="E4" s="430" t="s">
        <v>889</v>
      </c>
      <c r="F4" s="430" t="s">
        <v>911</v>
      </c>
      <c r="G4" s="430" t="s">
        <v>913</v>
      </c>
      <c r="H4" s="430" t="s">
        <v>915</v>
      </c>
      <c r="I4" s="430" t="s">
        <v>1281</v>
      </c>
      <c r="J4" s="430" t="s">
        <v>1282</v>
      </c>
      <c r="K4" s="430" t="s">
        <v>1283</v>
      </c>
      <c r="L4" s="430" t="s">
        <v>1284</v>
      </c>
      <c r="M4" s="430" t="s">
        <v>1285</v>
      </c>
      <c r="N4" s="430" t="s">
        <v>1286</v>
      </c>
      <c r="O4" s="430" t="s">
        <v>1287</v>
      </c>
      <c r="P4" s="430" t="s">
        <v>1288</v>
      </c>
      <c r="Q4" s="430" t="s">
        <v>1289</v>
      </c>
      <c r="R4" s="430" t="s">
        <v>1076</v>
      </c>
      <c r="S4" s="430" t="s">
        <v>1078</v>
      </c>
      <c r="T4" s="430" t="s">
        <v>1080</v>
      </c>
      <c r="U4" s="430" t="s">
        <v>1082</v>
      </c>
      <c r="V4" s="430" t="s">
        <v>1145</v>
      </c>
      <c r="W4" s="430" t="s">
        <v>1146</v>
      </c>
      <c r="X4" s="430" t="s">
        <v>1147</v>
      </c>
      <c r="Y4" s="430" t="s">
        <v>1148</v>
      </c>
      <c r="Z4" s="430" t="s">
        <v>1246</v>
      </c>
    </row>
    <row r="5" spans="1:26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</row>
    <row r="6" spans="1:26" s="107" customFormat="1" ht="14">
      <c r="A6" s="919" t="s">
        <v>671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</row>
    <row r="7" spans="1:26" s="13" customFormat="1" ht="14">
      <c r="A7" s="920" t="s">
        <v>144</v>
      </c>
      <c r="B7" s="514"/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</row>
    <row r="8" spans="1:26" s="27" customFormat="1" ht="14">
      <c r="A8" s="921" t="s">
        <v>256</v>
      </c>
      <c r="B8" s="338">
        <v>0.70499999999999996</v>
      </c>
      <c r="C8" s="338">
        <v>0.75000000000000011</v>
      </c>
      <c r="D8" s="338">
        <v>0.75</v>
      </c>
      <c r="E8" s="338">
        <v>0.98999999999999977</v>
      </c>
      <c r="F8" s="338">
        <v>0.56000000000000005</v>
      </c>
      <c r="G8" s="338">
        <v>0.55499999999999994</v>
      </c>
      <c r="H8" s="338">
        <v>0.53</v>
      </c>
      <c r="I8" s="338">
        <v>0.54999999999999982</v>
      </c>
      <c r="J8" s="338">
        <v>0.73</v>
      </c>
      <c r="K8" s="338">
        <v>0.97500000000000009</v>
      </c>
      <c r="L8" s="338">
        <v>0.79499999999999993</v>
      </c>
      <c r="M8" s="338">
        <v>0.93000000000000016</v>
      </c>
      <c r="N8" s="338">
        <v>1.1499999999999999</v>
      </c>
      <c r="O8" s="338">
        <v>1.3450000000000002</v>
      </c>
      <c r="P8" s="338">
        <v>1.415</v>
      </c>
      <c r="Q8" s="338">
        <v>1.4849999999999994</v>
      </c>
      <c r="R8" s="338">
        <v>1.42</v>
      </c>
      <c r="S8" s="338">
        <v>1.46</v>
      </c>
      <c r="T8" s="338">
        <v>1.4699999999999998</v>
      </c>
      <c r="U8" s="338">
        <v>1.54</v>
      </c>
      <c r="V8" s="338">
        <v>1.54</v>
      </c>
      <c r="W8" s="338">
        <v>1.56</v>
      </c>
      <c r="X8" s="338">
        <v>1.5500000000000003</v>
      </c>
      <c r="Y8" s="338">
        <v>1.5299999999999994</v>
      </c>
      <c r="Z8" s="338">
        <v>1.19</v>
      </c>
    </row>
    <row r="9" spans="1:26" s="27" customFormat="1" ht="14">
      <c r="A9" s="921" t="s">
        <v>777</v>
      </c>
      <c r="B9" s="1276">
        <v>16.816630191155213</v>
      </c>
      <c r="C9" s="1276">
        <v>17.579216853912722</v>
      </c>
      <c r="D9" s="1276">
        <v>18.022039100059668</v>
      </c>
      <c r="E9" s="1276">
        <v>17.712087305150302</v>
      </c>
      <c r="F9" s="1276">
        <v>12.53727809852462</v>
      </c>
      <c r="G9" s="1276">
        <v>11.888899822533725</v>
      </c>
      <c r="H9" s="1276">
        <v>11.969543127582845</v>
      </c>
      <c r="I9" s="1276">
        <v>12.091549890390901</v>
      </c>
      <c r="J9" s="1276">
        <v>15.115258231902484</v>
      </c>
      <c r="K9" s="1276">
        <v>14.464448556649476</v>
      </c>
      <c r="L9" s="1276">
        <v>14.284247829314983</v>
      </c>
      <c r="M9" s="1276">
        <v>16.556835885203377</v>
      </c>
      <c r="N9" s="1276">
        <v>18.187160468893016</v>
      </c>
      <c r="O9" s="1276">
        <v>20.809170311472521</v>
      </c>
      <c r="P9" s="1276">
        <v>21.927202688164627</v>
      </c>
      <c r="Q9" s="1276">
        <v>22.926833260049801</v>
      </c>
      <c r="R9" s="1276">
        <v>20.987394592284161</v>
      </c>
      <c r="S9" s="1276">
        <v>21.34574017570862</v>
      </c>
      <c r="T9" s="1276">
        <v>21.28906658983772</v>
      </c>
      <c r="U9" s="1276">
        <v>22.511427885182904</v>
      </c>
      <c r="V9" s="1276">
        <v>21.655213853528593</v>
      </c>
      <c r="W9" s="1276">
        <v>21.608856910928274</v>
      </c>
      <c r="X9" s="1276">
        <v>21.149315082852141</v>
      </c>
      <c r="Y9" s="1276">
        <v>20.830377616560913</v>
      </c>
      <c r="Z9" s="868">
        <v>16.672734245013515</v>
      </c>
    </row>
    <row r="10" spans="1:26" s="27" customFormat="1" ht="14">
      <c r="A10" s="921" t="s">
        <v>780</v>
      </c>
      <c r="B10" s="1276">
        <v>0</v>
      </c>
      <c r="C10" s="1276">
        <v>17.433148617116085</v>
      </c>
      <c r="D10" s="1276">
        <v>17.456000962487565</v>
      </c>
      <c r="E10" s="1276">
        <v>17.293822155014059</v>
      </c>
      <c r="F10" s="1276">
        <v>12.53727809852462</v>
      </c>
      <c r="G10" s="1276">
        <v>12.222981721358961</v>
      </c>
      <c r="H10" s="1276">
        <v>11.991119010352405</v>
      </c>
      <c r="I10" s="1276">
        <v>12.00872138172822</v>
      </c>
      <c r="J10" s="1276">
        <v>15.115258231902484</v>
      </c>
      <c r="K10" s="1276">
        <v>14.864208777878371</v>
      </c>
      <c r="L10" s="1276">
        <v>14.953029392160399</v>
      </c>
      <c r="M10" s="1276">
        <v>15.771991942051301</v>
      </c>
      <c r="N10" s="1276">
        <v>18.187160468893016</v>
      </c>
      <c r="O10" s="1276">
        <v>19.683300505963448</v>
      </c>
      <c r="P10" s="1276">
        <v>20.640845267724284</v>
      </c>
      <c r="Q10" s="1276">
        <v>21.096433290145033</v>
      </c>
      <c r="R10" s="1276">
        <v>20.987394592284161</v>
      </c>
      <c r="S10" s="1276">
        <v>21.367843484128223</v>
      </c>
      <c r="T10" s="1276">
        <v>21.315997308339401</v>
      </c>
      <c r="U10" s="1276">
        <v>21.556639933700133</v>
      </c>
      <c r="V10" s="1276">
        <v>21.655213853528593</v>
      </c>
      <c r="W10" s="1276">
        <v>21.678324064206581</v>
      </c>
      <c r="X10" s="1276">
        <v>21.469809043079369</v>
      </c>
      <c r="Y10" s="1276">
        <v>21.353812437364223</v>
      </c>
      <c r="Z10" s="868">
        <v>16.672734245013515</v>
      </c>
    </row>
    <row r="11" spans="1:26" s="699" customFormat="1" ht="14.5" thickBot="1">
      <c r="A11" s="922" t="s">
        <v>757</v>
      </c>
      <c r="B11" s="697">
        <v>1</v>
      </c>
      <c r="C11" s="697">
        <v>36.416430724153557</v>
      </c>
      <c r="D11" s="697">
        <v>35.708246368977292</v>
      </c>
      <c r="E11" s="697">
        <v>36.096523326048505</v>
      </c>
      <c r="F11" s="697">
        <v>36.165010584159432</v>
      </c>
      <c r="G11" s="697">
        <v>36.690810937522762</v>
      </c>
      <c r="H11" s="697">
        <v>36.963742697010922</v>
      </c>
      <c r="I11" s="697">
        <v>36.569310669040597</v>
      </c>
      <c r="J11" s="697">
        <v>36.878396179987668</v>
      </c>
      <c r="K11" s="697">
        <v>36.706917240945295</v>
      </c>
      <c r="L11" s="697">
        <v>35.923307417143839</v>
      </c>
      <c r="M11" s="697">
        <v>35.603758503734035</v>
      </c>
      <c r="N11" s="697">
        <v>34.634608706468164</v>
      </c>
      <c r="O11" s="697">
        <v>33.114257704038344</v>
      </c>
      <c r="P11" s="697">
        <v>31.443578944343077</v>
      </c>
      <c r="Q11" s="697">
        <v>29.241481815852527</v>
      </c>
      <c r="R11" s="697">
        <v>28.731435633184777</v>
      </c>
      <c r="S11" s="697">
        <v>27.94337203861188</v>
      </c>
      <c r="T11" s="697">
        <v>27.590919851241413</v>
      </c>
      <c r="U11" s="697">
        <v>27.091741899517768</v>
      </c>
      <c r="V11" s="697">
        <v>25.852507486719329</v>
      </c>
      <c r="W11" s="697">
        <v>25.476258643406553</v>
      </c>
      <c r="X11" s="697">
        <v>25.394084683813002</v>
      </c>
      <c r="Y11" s="697">
        <v>25.570808593044696</v>
      </c>
      <c r="Z11" s="697">
        <v>26.512755577217479</v>
      </c>
    </row>
    <row r="12" spans="1:26" s="13" customFormat="1" ht="14">
      <c r="A12" s="509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s="13" customFormat="1" ht="14">
      <c r="A13" s="4"/>
      <c r="B13" s="10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s="13" customFormat="1" ht="14.5" thickBot="1">
      <c r="A14" s="1085"/>
      <c r="B14" s="1086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1087"/>
      <c r="R14" s="1087"/>
      <c r="S14" s="1087"/>
      <c r="T14" s="1087"/>
      <c r="U14" s="1087"/>
      <c r="V14" s="1087"/>
      <c r="W14" s="1087"/>
      <c r="X14" s="1087"/>
      <c r="Y14" s="1087"/>
      <c r="Z14" s="1087"/>
    </row>
    <row r="15" spans="1:26" s="13" customFormat="1" ht="14">
      <c r="A15" s="178" t="s">
        <v>695</v>
      </c>
      <c r="B15" s="512">
        <v>6795434177.8300009</v>
      </c>
      <c r="C15" s="512">
        <v>7438842314.6499987</v>
      </c>
      <c r="D15" s="512">
        <v>7466391214.2299995</v>
      </c>
      <c r="E15" s="512">
        <v>7508003522.9800014</v>
      </c>
      <c r="F15" s="512">
        <v>7067299560.7399998</v>
      </c>
      <c r="G15" s="512">
        <v>6965074699.8200006</v>
      </c>
      <c r="H15" s="512">
        <v>7280554080.920001</v>
      </c>
      <c r="I15" s="512">
        <v>7388959990.2199993</v>
      </c>
      <c r="J15" s="512">
        <v>6877831557.4399996</v>
      </c>
      <c r="K15" s="512">
        <v>7205720266.5600004</v>
      </c>
      <c r="L15" s="512">
        <v>7437995931.7100019</v>
      </c>
      <c r="M15" s="512">
        <v>7821788457.3099985</v>
      </c>
      <c r="N15" s="512">
        <v>7524544008.3899994</v>
      </c>
      <c r="O15" s="512">
        <v>7847187710.4900017</v>
      </c>
      <c r="P15" s="512">
        <v>8524452873.4699993</v>
      </c>
      <c r="Q15" s="512">
        <v>8436990046.6000032</v>
      </c>
      <c r="R15" s="512">
        <v>8131702453.6699991</v>
      </c>
      <c r="S15" s="512">
        <v>8285926556.6900015</v>
      </c>
      <c r="T15" s="512">
        <v>8669894676</v>
      </c>
      <c r="U15" s="512">
        <v>8743673414.9100018</v>
      </c>
      <c r="V15" s="512">
        <v>8344382161.0400009</v>
      </c>
      <c r="W15" s="512">
        <v>8844652887.4099998</v>
      </c>
      <c r="X15" s="512">
        <v>9096155136.0199986</v>
      </c>
      <c r="Y15" s="512">
        <v>9192001687.5999966</v>
      </c>
      <c r="Z15" s="512">
        <v>8361470103.8399982</v>
      </c>
    </row>
    <row r="16" spans="1:26" s="13" customFormat="1" ht="14">
      <c r="A16" s="178" t="s">
        <v>696</v>
      </c>
      <c r="B16" s="512">
        <v>7559289347.3499985</v>
      </c>
      <c r="C16" s="512">
        <v>7649481960.3299999</v>
      </c>
      <c r="D16" s="512">
        <v>7710386507.5900002</v>
      </c>
      <c r="E16" s="512">
        <v>8610873424.3800011</v>
      </c>
      <c r="F16" s="512">
        <v>7770252176.9300003</v>
      </c>
      <c r="G16" s="512">
        <v>7850148606.1800003</v>
      </c>
      <c r="H16" s="512">
        <v>7835351364.9799995</v>
      </c>
      <c r="I16" s="512">
        <v>8127635165.71</v>
      </c>
      <c r="J16" s="512">
        <v>7736959201.2199993</v>
      </c>
      <c r="K16" s="512">
        <v>7857265090.7399998</v>
      </c>
      <c r="L16" s="512">
        <v>7914897494.2199993</v>
      </c>
      <c r="M16" s="512">
        <v>8517092410.7799997</v>
      </c>
      <c r="N16" s="512">
        <v>8147479465.8199997</v>
      </c>
      <c r="O16" s="512">
        <v>8248269219.6999998</v>
      </c>
      <c r="P16" s="512">
        <v>8346055264.1099997</v>
      </c>
      <c r="Q16" s="512">
        <v>8856922275.6500015</v>
      </c>
      <c r="R16" s="512">
        <v>8465589348.2099991</v>
      </c>
      <c r="S16" s="512">
        <v>8810104106.5400009</v>
      </c>
      <c r="T16" s="512">
        <v>8926242250.9200001</v>
      </c>
      <c r="U16" s="512">
        <v>9252546994.3699989</v>
      </c>
      <c r="V16" s="512">
        <v>8878240379.6199989</v>
      </c>
      <c r="W16" s="512">
        <v>9245139581.7700005</v>
      </c>
      <c r="X16" s="512">
        <v>9372695830.9099998</v>
      </c>
      <c r="Y16" s="512">
        <v>9501968290.1199989</v>
      </c>
      <c r="Z16" s="512">
        <v>9496275957.6899986</v>
      </c>
    </row>
    <row r="17" spans="1:50" s="13" customFormat="1" ht="14">
      <c r="A17" s="178" t="s">
        <v>697</v>
      </c>
      <c r="B17" s="512">
        <v>4859313497.5099983</v>
      </c>
      <c r="C17" s="512">
        <v>4920987528.3499994</v>
      </c>
      <c r="D17" s="512">
        <v>4883501861.2200012</v>
      </c>
      <c r="E17" s="512">
        <v>5529682156.7500019</v>
      </c>
      <c r="F17" s="512">
        <v>4919397000</v>
      </c>
      <c r="G17" s="512">
        <v>5007682000</v>
      </c>
      <c r="H17" s="512">
        <v>4986297000</v>
      </c>
      <c r="I17" s="512">
        <v>5059737000</v>
      </c>
      <c r="J17" s="512">
        <v>4988589832.0699997</v>
      </c>
      <c r="K17" s="512">
        <v>4960736000</v>
      </c>
      <c r="L17" s="512">
        <v>5000003000</v>
      </c>
      <c r="M17" s="512">
        <v>5260823000</v>
      </c>
      <c r="N17" s="512">
        <v>5188764000</v>
      </c>
      <c r="O17" s="512">
        <v>5344818000</v>
      </c>
      <c r="P17" s="512">
        <v>5414942000</v>
      </c>
      <c r="Q17" s="512">
        <v>5621506000</v>
      </c>
      <c r="R17" s="512">
        <v>5617693000</v>
      </c>
      <c r="S17" s="512">
        <v>5791494000</v>
      </c>
      <c r="T17" s="512">
        <v>5695751000</v>
      </c>
      <c r="U17" s="512">
        <v>6032945000</v>
      </c>
      <c r="V17" s="512">
        <v>5880293000</v>
      </c>
      <c r="W17" s="512">
        <v>6074573000</v>
      </c>
      <c r="X17" s="512">
        <v>6080596000</v>
      </c>
      <c r="Y17" s="512">
        <v>6285492000</v>
      </c>
      <c r="Z17" s="512">
        <v>6322174645.0599966</v>
      </c>
    </row>
    <row r="18" spans="1:50" s="13" customFormat="1" ht="14">
      <c r="A18" s="517" t="s">
        <v>699</v>
      </c>
      <c r="B18" s="518">
        <v>139.84350220071428</v>
      </c>
      <c r="C18" s="518">
        <v>151.16564046940863</v>
      </c>
      <c r="D18" s="518">
        <v>152.89010686206103</v>
      </c>
      <c r="E18" s="518">
        <v>135.77640287724481</v>
      </c>
      <c r="F18" s="518">
        <v>143.66190735856449</v>
      </c>
      <c r="G18" s="518">
        <v>139.08779950124631</v>
      </c>
      <c r="H18" s="518">
        <v>146.01124002280653</v>
      </c>
      <c r="I18" s="518">
        <v>146.0344676061226</v>
      </c>
      <c r="J18" s="518">
        <v>137.87125799007742</v>
      </c>
      <c r="K18" s="518">
        <v>145.25506430013613</v>
      </c>
      <c r="L18" s="518">
        <v>148.75982937830241</v>
      </c>
      <c r="M18" s="518">
        <v>148.67993957048162</v>
      </c>
      <c r="N18" s="518">
        <v>145.01611575300012</v>
      </c>
      <c r="O18" s="518">
        <v>146.818614038682</v>
      </c>
      <c r="P18" s="518">
        <v>157.42463859206617</v>
      </c>
      <c r="Q18" s="518">
        <v>150.08415977142073</v>
      </c>
      <c r="R18" s="518">
        <v>144.75163476662038</v>
      </c>
      <c r="S18" s="518">
        <v>143.07062317063611</v>
      </c>
      <c r="T18" s="518">
        <v>152.21688370857504</v>
      </c>
      <c r="U18" s="518">
        <v>144.9320922851112</v>
      </c>
      <c r="V18" s="518">
        <v>141.90419016603425</v>
      </c>
      <c r="W18" s="518">
        <v>145.60122806014513</v>
      </c>
      <c r="X18" s="518">
        <v>149.59315067174336</v>
      </c>
      <c r="Y18" s="518">
        <v>146.24156211796938</v>
      </c>
      <c r="Z18" s="518">
        <v>132.25623418001368</v>
      </c>
    </row>
    <row r="19" spans="1:50" s="13" customFormat="1" ht="14.5" thickBot="1">
      <c r="A19" s="519" t="s">
        <v>698</v>
      </c>
      <c r="B19" s="466">
        <v>89.895145768063813</v>
      </c>
      <c r="C19" s="466">
        <v>97.246354109044603</v>
      </c>
      <c r="D19" s="466">
        <v>96.835498543168825</v>
      </c>
      <c r="E19" s="466">
        <v>87.192125037194955</v>
      </c>
      <c r="F19" s="466">
        <v>90.953284395620031</v>
      </c>
      <c r="G19" s="466">
        <v>88.725386603978066</v>
      </c>
      <c r="H19" s="466">
        <v>92.919305616086888</v>
      </c>
      <c r="I19" s="466">
        <v>90.911560860821766</v>
      </c>
      <c r="J19" s="466">
        <v>88.895797154461803</v>
      </c>
      <c r="K19" s="466">
        <v>91.707740331328992</v>
      </c>
      <c r="L19" s="466">
        <v>93.974633747837373</v>
      </c>
      <c r="M19" s="466">
        <v>91.836369503400462</v>
      </c>
      <c r="N19" s="466">
        <v>92.354255570163559</v>
      </c>
      <c r="O19" s="466">
        <v>95.137385813595131</v>
      </c>
      <c r="P19" s="466">
        <v>102.13750812467239</v>
      </c>
      <c r="Q19" s="466">
        <v>95.258711593252869</v>
      </c>
      <c r="R19" s="466">
        <v>96.055952151629015</v>
      </c>
      <c r="S19" s="466">
        <v>94.050268379225088</v>
      </c>
      <c r="T19" s="466">
        <v>97.128157989510328</v>
      </c>
      <c r="U19" s="466">
        <v>94.500178385804062</v>
      </c>
      <c r="V19" s="466">
        <v>93.986891593907856</v>
      </c>
      <c r="W19" s="466">
        <v>95.668137935421768</v>
      </c>
      <c r="X19" s="466">
        <v>97.049507421568038</v>
      </c>
      <c r="Y19" s="466">
        <v>96.737869533386032</v>
      </c>
      <c r="Z19" s="466">
        <v>88.049990765790199</v>
      </c>
    </row>
    <row r="20" spans="1:50" s="13" customFormat="1" ht="1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</row>
    <row r="21" spans="1:50" s="13" customFormat="1" ht="14">
      <c r="A21" s="4"/>
      <c r="B21" s="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</row>
    <row r="22" spans="1:50" s="13" customFormat="1" ht="14">
      <c r="A22" s="4"/>
      <c r="B22" s="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</row>
    <row r="23" spans="1:50" s="13" customFormat="1" ht="14">
      <c r="A23" s="4"/>
      <c r="B23" s="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</row>
    <row r="24" spans="1:50" s="13" customFormat="1" ht="14">
      <c r="A24" s="4"/>
      <c r="B24" s="4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</row>
  </sheetData>
  <hyperlinks>
    <hyperlink ref="A4" location="'Índice'!J15" display="Índice!A1" xr:uid="{E612FD13-6CAC-4B72-8E67-5F41F954A7E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6BEA-8F26-4329-B47B-0708E50AFEA5}">
  <sheetPr codeName="Plan41">
    <tabColor theme="0"/>
  </sheetPr>
  <dimension ref="A1:BZ27"/>
  <sheetViews>
    <sheetView showGridLines="0" showRowColHeaders="0" zoomScaleNormal="100" workbookViewId="0">
      <pane xSplit="1" ySplit="5" topLeftCell="BJ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78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</row>
    <row r="2" spans="1:78" s="5" customFormat="1" ht="33" customHeight="1">
      <c r="A2" s="154" t="s">
        <v>396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</row>
    <row r="3" spans="1:78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</row>
    <row r="4" spans="1:78" s="5" customFormat="1" ht="16.399999999999999" customHeight="1">
      <c r="A4" s="843" t="s">
        <v>531</v>
      </c>
      <c r="B4" s="158" t="s">
        <v>1346</v>
      </c>
      <c r="C4" s="158" t="s">
        <v>1347</v>
      </c>
      <c r="D4" s="158" t="s">
        <v>1348</v>
      </c>
      <c r="E4" s="158" t="s">
        <v>1349</v>
      </c>
      <c r="F4" s="159" t="s">
        <v>1350</v>
      </c>
      <c r="G4" s="159" t="s">
        <v>1351</v>
      </c>
      <c r="H4" s="159" t="s">
        <v>1352</v>
      </c>
      <c r="I4" s="159" t="s">
        <v>1353</v>
      </c>
      <c r="J4" s="159" t="s">
        <v>1354</v>
      </c>
      <c r="K4" s="159" t="s">
        <v>1355</v>
      </c>
      <c r="L4" s="159" t="s">
        <v>1356</v>
      </c>
      <c r="M4" s="159" t="s">
        <v>1357</v>
      </c>
      <c r="N4" s="159" t="s">
        <v>1301</v>
      </c>
      <c r="O4" s="159" t="s">
        <v>1302</v>
      </c>
      <c r="P4" s="159" t="s">
        <v>1303</v>
      </c>
      <c r="Q4" s="159" t="s">
        <v>1304</v>
      </c>
      <c r="R4" s="159" t="s">
        <v>87</v>
      </c>
      <c r="S4" s="159" t="s">
        <v>1305</v>
      </c>
      <c r="T4" s="159" t="s">
        <v>1306</v>
      </c>
      <c r="U4" s="159" t="s">
        <v>1307</v>
      </c>
      <c r="V4" s="159" t="s">
        <v>1308</v>
      </c>
      <c r="W4" s="159" t="s">
        <v>1309</v>
      </c>
      <c r="X4" s="159" t="s">
        <v>1310</v>
      </c>
      <c r="Y4" s="159" t="s">
        <v>1311</v>
      </c>
      <c r="Z4" s="159" t="s">
        <v>612</v>
      </c>
      <c r="AA4" s="159" t="s">
        <v>982</v>
      </c>
      <c r="AB4" s="159" t="s">
        <v>983</v>
      </c>
      <c r="AC4" s="159" t="s">
        <v>984</v>
      </c>
      <c r="AD4" s="159" t="s">
        <v>647</v>
      </c>
      <c r="AE4" s="159" t="s">
        <v>648</v>
      </c>
      <c r="AF4" s="159" t="s">
        <v>649</v>
      </c>
      <c r="AG4" s="159" t="s">
        <v>650</v>
      </c>
      <c r="AH4" s="159" t="s">
        <v>656</v>
      </c>
      <c r="AI4" s="159" t="s">
        <v>657</v>
      </c>
      <c r="AJ4" s="159" t="s">
        <v>658</v>
      </c>
      <c r="AK4" s="159" t="s">
        <v>659</v>
      </c>
      <c r="AL4" s="159" t="s">
        <v>1269</v>
      </c>
      <c r="AM4" s="159" t="s">
        <v>1270</v>
      </c>
      <c r="AN4" s="159" t="s">
        <v>1271</v>
      </c>
      <c r="AO4" s="159" t="s">
        <v>1272</v>
      </c>
      <c r="AP4" s="159" t="s">
        <v>1273</v>
      </c>
      <c r="AQ4" s="159" t="s">
        <v>1274</v>
      </c>
      <c r="AR4" s="159" t="s">
        <v>1275</v>
      </c>
      <c r="AS4" s="159" t="s">
        <v>1276</v>
      </c>
      <c r="AT4" s="159" t="s">
        <v>972</v>
      </c>
      <c r="AU4" s="159" t="s">
        <v>973</v>
      </c>
      <c r="AV4" s="159" t="s">
        <v>974</v>
      </c>
      <c r="AW4" s="159" t="s">
        <v>975</v>
      </c>
      <c r="AX4" s="159" t="s">
        <v>1277</v>
      </c>
      <c r="AY4" s="159" t="s">
        <v>1278</v>
      </c>
      <c r="AZ4" s="159" t="s">
        <v>1279</v>
      </c>
      <c r="BA4" s="159" t="s">
        <v>1280</v>
      </c>
      <c r="BB4" s="159" t="s">
        <v>1019</v>
      </c>
      <c r="BC4" s="159" t="s">
        <v>1020</v>
      </c>
      <c r="BD4" s="159" t="s">
        <v>1021</v>
      </c>
      <c r="BE4" s="159" t="s">
        <v>889</v>
      </c>
      <c r="BF4" s="159" t="s">
        <v>911</v>
      </c>
      <c r="BG4" s="159" t="s">
        <v>913</v>
      </c>
      <c r="BH4" s="159" t="s">
        <v>915</v>
      </c>
      <c r="BI4" s="159" t="s">
        <v>1281</v>
      </c>
      <c r="BJ4" s="159" t="s">
        <v>1282</v>
      </c>
      <c r="BK4" s="159" t="s">
        <v>1283</v>
      </c>
      <c r="BL4" s="159" t="s">
        <v>1284</v>
      </c>
      <c r="BM4" s="159" t="s">
        <v>1285</v>
      </c>
      <c r="BN4" s="159" t="s">
        <v>1286</v>
      </c>
      <c r="BO4" s="159" t="s">
        <v>1287</v>
      </c>
      <c r="BP4" s="159" t="s">
        <v>1288</v>
      </c>
      <c r="BQ4" s="159" t="s">
        <v>1289</v>
      </c>
      <c r="BR4" s="159" t="s">
        <v>1076</v>
      </c>
      <c r="BS4" s="159" t="s">
        <v>1078</v>
      </c>
      <c r="BT4" s="159" t="s">
        <v>1080</v>
      </c>
      <c r="BU4" s="159" t="s">
        <v>1082</v>
      </c>
      <c r="BV4" s="159" t="s">
        <v>1145</v>
      </c>
      <c r="BW4" s="159" t="s">
        <v>1146</v>
      </c>
      <c r="BX4" s="159" t="s">
        <v>1147</v>
      </c>
      <c r="BY4" s="844" t="s">
        <v>1148</v>
      </c>
      <c r="BZ4" s="844" t="s">
        <v>1246</v>
      </c>
    </row>
    <row r="5" spans="1:78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845"/>
      <c r="BZ5" s="845"/>
    </row>
    <row r="6" spans="1:78" s="4" customFormat="1" ht="12" customHeight="1">
      <c r="A6" s="59"/>
      <c r="B6" s="295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  <c r="BG6" s="297"/>
      <c r="BH6" s="297"/>
      <c r="BI6" s="297"/>
      <c r="BJ6" s="297"/>
      <c r="BK6" s="297"/>
      <c r="BL6" s="297"/>
      <c r="BM6" s="297"/>
      <c r="BN6" s="297"/>
      <c r="BO6" s="297"/>
      <c r="BP6" s="297"/>
      <c r="BQ6" s="297"/>
      <c r="BR6" s="297"/>
      <c r="BS6" s="297"/>
      <c r="BT6" s="297"/>
      <c r="BU6" s="297"/>
      <c r="BV6" s="297"/>
      <c r="BW6" s="297"/>
      <c r="BX6" s="297"/>
      <c r="BY6" s="1026"/>
      <c r="BZ6" s="1026"/>
    </row>
    <row r="7" spans="1:78" s="4" customFormat="1" ht="14">
      <c r="A7" s="1029" t="s">
        <v>396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>
        <v>4947.1460757099994</v>
      </c>
      <c r="AI7" s="298">
        <v>5429.9528851599916</v>
      </c>
      <c r="AJ7" s="298">
        <v>5517.0616507700015</v>
      </c>
      <c r="AK7" s="298">
        <v>5884.3265254599974</v>
      </c>
      <c r="AL7" s="298">
        <v>5321.7087225000005</v>
      </c>
      <c r="AM7" s="298">
        <v>5267.7282268000008</v>
      </c>
      <c r="AN7" s="298">
        <v>5583.7277313599989</v>
      </c>
      <c r="AO7" s="298">
        <v>6082.30304738001</v>
      </c>
      <c r="AP7" s="298">
        <v>5510.8841709100006</v>
      </c>
      <c r="AQ7" s="298">
        <v>5992.8512808200003</v>
      </c>
      <c r="AR7" s="298">
        <v>5972.1485251099984</v>
      </c>
      <c r="AS7" s="298">
        <v>6318.231711460001</v>
      </c>
      <c r="AT7" s="298">
        <v>6213.2765539299999</v>
      </c>
      <c r="AU7" s="298">
        <v>6431.500816310001</v>
      </c>
      <c r="AV7" s="298">
        <v>6562.0936471800014</v>
      </c>
      <c r="AW7" s="298">
        <v>6734.5448215500001</v>
      </c>
      <c r="AX7" s="298">
        <v>6548.1312249299999</v>
      </c>
      <c r="AY7" s="298">
        <v>6797.6197551599989</v>
      </c>
      <c r="AZ7" s="298">
        <v>6870.7689283700038</v>
      </c>
      <c r="BA7" s="298">
        <v>7235.8524286899992</v>
      </c>
      <c r="BB7" s="298">
        <v>6795.4341778300004</v>
      </c>
      <c r="BC7" s="298">
        <v>7438.842314649999</v>
      </c>
      <c r="BD7" s="298">
        <v>7466.3912142299996</v>
      </c>
      <c r="BE7" s="298">
        <v>7508.0035229800014</v>
      </c>
      <c r="BF7" s="298">
        <v>7067.2995607399998</v>
      </c>
      <c r="BG7" s="298">
        <v>6965.0746998200002</v>
      </c>
      <c r="BH7" s="298">
        <v>7280.5540809200011</v>
      </c>
      <c r="BI7" s="298">
        <v>7388.9599902199989</v>
      </c>
      <c r="BJ7" s="298">
        <v>6877.8315574399994</v>
      </c>
      <c r="BK7" s="298">
        <v>7205.7202665600007</v>
      </c>
      <c r="BL7" s="298">
        <v>7437.995931710002</v>
      </c>
      <c r="BM7" s="298">
        <v>7821.7884573099982</v>
      </c>
      <c r="BN7" s="298">
        <v>7524.5440083899994</v>
      </c>
      <c r="BO7" s="298">
        <v>7847.1877104900013</v>
      </c>
      <c r="BP7" s="298">
        <v>8524.4528734699998</v>
      </c>
      <c r="BQ7" s="298">
        <v>8436.9900466000036</v>
      </c>
      <c r="BR7" s="298">
        <v>8131.7024536699992</v>
      </c>
      <c r="BS7" s="298">
        <v>8285.9265566900012</v>
      </c>
      <c r="BT7" s="298">
        <v>8669.8946759999999</v>
      </c>
      <c r="BU7" s="298">
        <v>8743.6734149100012</v>
      </c>
      <c r="BV7" s="298">
        <v>8344.3821610400009</v>
      </c>
      <c r="BW7" s="994">
        <v>8844.6528874100004</v>
      </c>
      <c r="BX7" s="994">
        <v>9096.1551360199992</v>
      </c>
      <c r="BY7" s="994">
        <v>9192.0016875999972</v>
      </c>
      <c r="BZ7" s="994">
        <v>8361.470103839998</v>
      </c>
    </row>
    <row r="8" spans="1:78" s="4" customFormat="1" ht="14">
      <c r="A8" s="867" t="s">
        <v>416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>
        <v>1076.8825799900001</v>
      </c>
      <c r="AI8" s="281">
        <v>1134.0148292299996</v>
      </c>
      <c r="AJ8" s="281">
        <v>1196.1667838300004</v>
      </c>
      <c r="AK8" s="281">
        <v>1215.1780850999999</v>
      </c>
      <c r="AL8" s="281">
        <v>1145.3667912999999</v>
      </c>
      <c r="AM8" s="281">
        <v>1255.7078586400003</v>
      </c>
      <c r="AN8" s="281">
        <v>1376.8688332399993</v>
      </c>
      <c r="AO8" s="281">
        <v>1446.5165168200006</v>
      </c>
      <c r="AP8" s="281">
        <v>1438.52605892</v>
      </c>
      <c r="AQ8" s="281">
        <v>1538.7663379599996</v>
      </c>
      <c r="AR8" s="281">
        <v>1608.87483333</v>
      </c>
      <c r="AS8" s="281">
        <v>1667.5528239300002</v>
      </c>
      <c r="AT8" s="281">
        <v>1604.12025801</v>
      </c>
      <c r="AU8" s="281">
        <v>1721.7923797300002</v>
      </c>
      <c r="AV8" s="281">
        <v>1789.7420693099998</v>
      </c>
      <c r="AW8" s="281">
        <v>1881.7980171799991</v>
      </c>
      <c r="AX8" s="281">
        <v>1753.8917797399999</v>
      </c>
      <c r="AY8" s="281">
        <v>1818.7864516699997</v>
      </c>
      <c r="AZ8" s="281">
        <v>1856.6579729900009</v>
      </c>
      <c r="BA8" s="281">
        <v>1901.7133350999993</v>
      </c>
      <c r="BB8" s="281">
        <v>1849.0057705500001</v>
      </c>
      <c r="BC8" s="281">
        <v>1917.9163478600005</v>
      </c>
      <c r="BD8" s="281">
        <v>1987.3645072399977</v>
      </c>
      <c r="BE8" s="281">
        <v>2036.9357832700016</v>
      </c>
      <c r="BF8" s="281">
        <v>1917.46624273</v>
      </c>
      <c r="BG8" s="281">
        <v>1922.9468726599998</v>
      </c>
      <c r="BH8" s="281">
        <v>1821.1624781400005</v>
      </c>
      <c r="BI8" s="281">
        <v>1862.4127141699992</v>
      </c>
      <c r="BJ8" s="281">
        <v>1633.2263709399999</v>
      </c>
      <c r="BK8" s="281">
        <v>1539.1835476299998</v>
      </c>
      <c r="BL8" s="281">
        <v>1536.0330456000002</v>
      </c>
      <c r="BM8" s="281">
        <v>1522.4641399200009</v>
      </c>
      <c r="BN8" s="281">
        <v>1490.0716166800003</v>
      </c>
      <c r="BO8" s="281">
        <v>1543.8284784999992</v>
      </c>
      <c r="BP8" s="281">
        <v>1690.8662688100007</v>
      </c>
      <c r="BQ8" s="281">
        <v>1660.4590737400013</v>
      </c>
      <c r="BR8" s="281">
        <v>1572.54803382</v>
      </c>
      <c r="BS8" s="281">
        <v>1628.7406542199997</v>
      </c>
      <c r="BT8" s="281">
        <v>1672.9902306300005</v>
      </c>
      <c r="BU8" s="281">
        <v>1659.2071656200005</v>
      </c>
      <c r="BV8" s="281">
        <v>1551.98944224</v>
      </c>
      <c r="BW8" s="847">
        <v>1639.2884818200002</v>
      </c>
      <c r="BX8" s="847">
        <v>1777.9448361900004</v>
      </c>
      <c r="BY8" s="847">
        <v>1680.453351789999</v>
      </c>
      <c r="BZ8" s="847">
        <v>1472.3674430799995</v>
      </c>
    </row>
    <row r="9" spans="1:78" s="4" customFormat="1" ht="14">
      <c r="A9" s="867" t="s">
        <v>417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>
        <v>800.45342833999996</v>
      </c>
      <c r="AI9" s="281">
        <v>838.62312664000012</v>
      </c>
      <c r="AJ9" s="281">
        <v>951.96316662000004</v>
      </c>
      <c r="AK9" s="281">
        <v>940.11316992999991</v>
      </c>
      <c r="AL9" s="281">
        <v>900.07311486000003</v>
      </c>
      <c r="AM9" s="281">
        <v>973.51343108000015</v>
      </c>
      <c r="AN9" s="281">
        <v>1029.3681563100004</v>
      </c>
      <c r="AO9" s="281">
        <v>983.64390019999928</v>
      </c>
      <c r="AP9" s="281">
        <v>1002.2363338499999</v>
      </c>
      <c r="AQ9" s="281">
        <v>1077.39656573</v>
      </c>
      <c r="AR9" s="281">
        <v>1118.6210315400003</v>
      </c>
      <c r="AS9" s="281">
        <v>1068.7446891999994</v>
      </c>
      <c r="AT9" s="281">
        <v>1295.39234532</v>
      </c>
      <c r="AU9" s="281">
        <v>1336.1069271000001</v>
      </c>
      <c r="AV9" s="281">
        <v>1419.0703013500001</v>
      </c>
      <c r="AW9" s="281">
        <v>1346.69607933</v>
      </c>
      <c r="AX9" s="281">
        <v>1421.0666274300002</v>
      </c>
      <c r="AY9" s="281">
        <v>1558.8709738199996</v>
      </c>
      <c r="AZ9" s="281">
        <v>1556.2369069100005</v>
      </c>
      <c r="BA9" s="281">
        <v>1486.7000603300003</v>
      </c>
      <c r="BB9" s="281">
        <v>1519.5004182299999</v>
      </c>
      <c r="BC9" s="281">
        <v>1617.3827766700001</v>
      </c>
      <c r="BD9" s="281">
        <v>1733.47523125</v>
      </c>
      <c r="BE9" s="281">
        <v>1528.2994073299997</v>
      </c>
      <c r="BF9" s="281">
        <v>1721.2429322100002</v>
      </c>
      <c r="BG9" s="281">
        <v>1675.0858174499999</v>
      </c>
      <c r="BH9" s="281">
        <v>1699.1093552200005</v>
      </c>
      <c r="BI9" s="281">
        <v>1763.4771726799991</v>
      </c>
      <c r="BJ9" s="281">
        <v>1679.4398847299999</v>
      </c>
      <c r="BK9" s="281">
        <v>1811.7862094900001</v>
      </c>
      <c r="BL9" s="281">
        <v>1990.3974257199998</v>
      </c>
      <c r="BM9" s="281">
        <v>1978.0235018600006</v>
      </c>
      <c r="BN9" s="281">
        <v>1959.7528662599998</v>
      </c>
      <c r="BO9" s="281">
        <v>2129.4422210000002</v>
      </c>
      <c r="BP9" s="281">
        <v>2205.8511774100007</v>
      </c>
      <c r="BQ9" s="281">
        <v>2042.1539399200001</v>
      </c>
      <c r="BR9" s="281">
        <v>2055.8799599499998</v>
      </c>
      <c r="BS9" s="281">
        <v>2035.4408218800004</v>
      </c>
      <c r="BT9" s="281">
        <v>2150.9726937800001</v>
      </c>
      <c r="BU9" s="281">
        <v>2061.9171015700013</v>
      </c>
      <c r="BV9" s="281">
        <v>2174.9108102099999</v>
      </c>
      <c r="BW9" s="847">
        <v>2335.4445841300003</v>
      </c>
      <c r="BX9" s="847">
        <v>2455.5854265399994</v>
      </c>
      <c r="BY9" s="847">
        <v>2299.9686394700002</v>
      </c>
      <c r="BZ9" s="847">
        <v>2496.7563749800006</v>
      </c>
    </row>
    <row r="10" spans="1:78" s="4" customFormat="1" ht="14">
      <c r="A10" s="867" t="s">
        <v>740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>
        <v>364.68450793</v>
      </c>
      <c r="AI10" s="281">
        <v>373.28409599000008</v>
      </c>
      <c r="AJ10" s="281">
        <v>357.90328038000007</v>
      </c>
      <c r="AK10" s="281">
        <v>383.1356440699999</v>
      </c>
      <c r="AL10" s="281">
        <v>347.10021569999998</v>
      </c>
      <c r="AM10" s="281">
        <v>416.31980301000004</v>
      </c>
      <c r="AN10" s="281">
        <v>458.46051032999981</v>
      </c>
      <c r="AO10" s="281">
        <v>496.03547096000011</v>
      </c>
      <c r="AP10" s="281">
        <v>356.12042058999998</v>
      </c>
      <c r="AQ10" s="281">
        <v>439.95661845999996</v>
      </c>
      <c r="AR10" s="281">
        <v>365.42547873000012</v>
      </c>
      <c r="AS10" s="281">
        <v>497.82962930000008</v>
      </c>
      <c r="AT10" s="281">
        <v>405.25884642000005</v>
      </c>
      <c r="AU10" s="281">
        <v>540.55940958999997</v>
      </c>
      <c r="AV10" s="281">
        <v>390.1343870899999</v>
      </c>
      <c r="AW10" s="281">
        <v>517.39605672000016</v>
      </c>
      <c r="AX10" s="281">
        <v>463.71407534999997</v>
      </c>
      <c r="AY10" s="281">
        <v>515.6198572400001</v>
      </c>
      <c r="AZ10" s="281">
        <v>461.73150800999986</v>
      </c>
      <c r="BA10" s="281">
        <v>557.71644669000034</v>
      </c>
      <c r="BB10" s="281">
        <v>403.11701555000002</v>
      </c>
      <c r="BC10" s="281">
        <v>496.20395264999991</v>
      </c>
      <c r="BD10" s="281">
        <v>460.54373177000002</v>
      </c>
      <c r="BE10" s="281">
        <v>438.45746766000002</v>
      </c>
      <c r="BF10" s="281">
        <v>347.73470642000001</v>
      </c>
      <c r="BG10" s="281">
        <v>405.11188384000008</v>
      </c>
      <c r="BH10" s="281">
        <v>438.57690023999999</v>
      </c>
      <c r="BI10" s="281">
        <v>448.62558331000014</v>
      </c>
      <c r="BJ10" s="281">
        <v>359.91051747</v>
      </c>
      <c r="BK10" s="281">
        <v>447.84092766999999</v>
      </c>
      <c r="BL10" s="281">
        <v>441.38948237999989</v>
      </c>
      <c r="BM10" s="281">
        <v>532.3188605600003</v>
      </c>
      <c r="BN10" s="281">
        <v>461.72074542999997</v>
      </c>
      <c r="BO10" s="281">
        <v>581.60488878000012</v>
      </c>
      <c r="BP10" s="281">
        <v>572.36496714999998</v>
      </c>
      <c r="BQ10" s="281">
        <v>651.01852899000005</v>
      </c>
      <c r="BR10" s="281">
        <v>524.03287211999998</v>
      </c>
      <c r="BS10" s="281">
        <v>665.22627713999998</v>
      </c>
      <c r="BT10" s="281">
        <v>642.32785074000003</v>
      </c>
      <c r="BU10" s="281">
        <v>728.03206956999975</v>
      </c>
      <c r="BV10" s="281">
        <v>578.75503950999996</v>
      </c>
      <c r="BW10" s="847">
        <v>669.47035015999995</v>
      </c>
      <c r="BX10" s="847">
        <v>578.58913491000021</v>
      </c>
      <c r="BY10" s="847">
        <v>788.81436301999975</v>
      </c>
      <c r="BZ10" s="847">
        <v>125.33302450999997</v>
      </c>
    </row>
    <row r="11" spans="1:78" s="4" customFormat="1" ht="14">
      <c r="A11" s="867" t="s">
        <v>418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>
        <v>349.84238189999996</v>
      </c>
      <c r="AI11" s="281">
        <v>362.99138533000007</v>
      </c>
      <c r="AJ11" s="281">
        <v>375.27442624000003</v>
      </c>
      <c r="AK11" s="281">
        <v>396.78712947999998</v>
      </c>
      <c r="AL11" s="281">
        <v>418.41825614999999</v>
      </c>
      <c r="AM11" s="281">
        <v>425.90686024999997</v>
      </c>
      <c r="AN11" s="281">
        <v>435.10360832000003</v>
      </c>
      <c r="AO11" s="281">
        <v>419.09341236</v>
      </c>
      <c r="AP11" s="281">
        <v>418.90807882999997</v>
      </c>
      <c r="AQ11" s="281">
        <v>421.29173138000004</v>
      </c>
      <c r="AR11" s="281">
        <v>423.60790563999979</v>
      </c>
      <c r="AS11" s="281">
        <v>414.95912437000015</v>
      </c>
      <c r="AT11" s="281">
        <v>382.73227747999999</v>
      </c>
      <c r="AU11" s="281">
        <v>372.20962202999999</v>
      </c>
      <c r="AV11" s="281">
        <v>354.38637868000001</v>
      </c>
      <c r="AW11" s="281">
        <v>338.46591431000002</v>
      </c>
      <c r="AX11" s="281">
        <v>333.55690374</v>
      </c>
      <c r="AY11" s="281">
        <v>329.82261401</v>
      </c>
      <c r="AZ11" s="281">
        <v>314.06392254000002</v>
      </c>
      <c r="BA11" s="281">
        <v>312.43618853999999</v>
      </c>
      <c r="BB11" s="281">
        <v>307.98981236000003</v>
      </c>
      <c r="BC11" s="281">
        <v>326.13994187999998</v>
      </c>
      <c r="BD11" s="281">
        <v>346.00966200000005</v>
      </c>
      <c r="BE11" s="281">
        <v>344.37944284999992</v>
      </c>
      <c r="BF11" s="281">
        <v>340.14924306</v>
      </c>
      <c r="BG11" s="281">
        <v>309.87007879999999</v>
      </c>
      <c r="BH11" s="281">
        <v>360.36025868999991</v>
      </c>
      <c r="BI11" s="281">
        <v>384.38604735000013</v>
      </c>
      <c r="BJ11" s="281">
        <v>364.61547321</v>
      </c>
      <c r="BK11" s="281">
        <v>361.83611658999996</v>
      </c>
      <c r="BL11" s="281">
        <v>360.15360112000008</v>
      </c>
      <c r="BM11" s="281">
        <v>371.08984054999996</v>
      </c>
      <c r="BN11" s="281">
        <v>368.58079885000001</v>
      </c>
      <c r="BO11" s="281">
        <v>382.80628451000001</v>
      </c>
      <c r="BP11" s="281">
        <v>386.24458861000005</v>
      </c>
      <c r="BQ11" s="281">
        <v>375.89437407999981</v>
      </c>
      <c r="BR11" s="281">
        <v>370.51374436000003</v>
      </c>
      <c r="BS11" s="281">
        <v>359.00496608000003</v>
      </c>
      <c r="BT11" s="281">
        <v>330.62469297999985</v>
      </c>
      <c r="BU11" s="281">
        <v>322.98429730000021</v>
      </c>
      <c r="BV11" s="281">
        <v>305.60740114999999</v>
      </c>
      <c r="BW11" s="847">
        <v>300.85307317000002</v>
      </c>
      <c r="BX11" s="847">
        <v>302.07913356999995</v>
      </c>
      <c r="BY11" s="847">
        <v>297.49526005000018</v>
      </c>
      <c r="BZ11" s="847">
        <v>298.45371829999999</v>
      </c>
    </row>
    <row r="12" spans="1:78" s="4" customFormat="1" ht="14">
      <c r="A12" s="867" t="s">
        <v>419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>
        <v>564.66576065999993</v>
      </c>
      <c r="AI12" s="281">
        <v>730.38902843999995</v>
      </c>
      <c r="AJ12" s="281">
        <v>651.08463445000029</v>
      </c>
      <c r="AK12" s="281">
        <v>757.9266233999997</v>
      </c>
      <c r="AL12" s="281">
        <v>695.79043603999992</v>
      </c>
      <c r="AM12" s="281">
        <v>779.27659176000009</v>
      </c>
      <c r="AN12" s="281">
        <v>690.78175858000009</v>
      </c>
      <c r="AO12" s="281">
        <v>749.60264095000002</v>
      </c>
      <c r="AP12" s="281">
        <v>697.24439122000001</v>
      </c>
      <c r="AQ12" s="281">
        <v>835.03117123999994</v>
      </c>
      <c r="AR12" s="281">
        <v>750.59029450999969</v>
      </c>
      <c r="AS12" s="281">
        <v>839.9901185700005</v>
      </c>
      <c r="AT12" s="281">
        <v>763.42347299000005</v>
      </c>
      <c r="AU12" s="281">
        <v>665.32236666000006</v>
      </c>
      <c r="AV12" s="281">
        <v>808.65919201999986</v>
      </c>
      <c r="AW12" s="281">
        <v>810.26873425000031</v>
      </c>
      <c r="AX12" s="281">
        <v>770.65632717999995</v>
      </c>
      <c r="AY12" s="281">
        <v>697.44331268999997</v>
      </c>
      <c r="AZ12" s="281">
        <v>714.46079581999993</v>
      </c>
      <c r="BA12" s="281">
        <v>1038.5363276900002</v>
      </c>
      <c r="BB12" s="281">
        <v>840.89662942999996</v>
      </c>
      <c r="BC12" s="281">
        <v>928.77266335000002</v>
      </c>
      <c r="BD12" s="281">
        <v>969.85855351999999</v>
      </c>
      <c r="BE12" s="281">
        <v>1062.8034996000001</v>
      </c>
      <c r="BF12" s="281">
        <v>969.59310499000003</v>
      </c>
      <c r="BG12" s="281">
        <v>891.22099438999999</v>
      </c>
      <c r="BH12" s="281">
        <v>1078.13231634</v>
      </c>
      <c r="BI12" s="281">
        <v>1046.1547851600003</v>
      </c>
      <c r="BJ12" s="281">
        <v>1024.0630580700001</v>
      </c>
      <c r="BK12" s="281">
        <v>1079.7681300399997</v>
      </c>
      <c r="BL12" s="281">
        <v>1144.50863428</v>
      </c>
      <c r="BM12" s="281">
        <v>1163.6521382599999</v>
      </c>
      <c r="BN12" s="281">
        <v>1179.47313721</v>
      </c>
      <c r="BO12" s="281">
        <v>1141.68956024</v>
      </c>
      <c r="BP12" s="281">
        <v>1376.3107518300003</v>
      </c>
      <c r="BQ12" s="281">
        <v>1358.5933089099995</v>
      </c>
      <c r="BR12" s="281">
        <v>1306.1143990999999</v>
      </c>
      <c r="BS12" s="281">
        <v>1281.3744782899998</v>
      </c>
      <c r="BT12" s="281">
        <v>1417.7283031400007</v>
      </c>
      <c r="BU12" s="281">
        <v>1376.9365877199998</v>
      </c>
      <c r="BV12" s="281">
        <v>1456.5131076500002</v>
      </c>
      <c r="BW12" s="847">
        <v>1437.2777040299998</v>
      </c>
      <c r="BX12" s="847">
        <v>1536.3301238599997</v>
      </c>
      <c r="BY12" s="847">
        <v>1512.26155208</v>
      </c>
      <c r="BZ12" s="847">
        <v>1488.7831072600002</v>
      </c>
    </row>
    <row r="13" spans="1:78" s="4" customFormat="1" ht="14">
      <c r="A13" s="867" t="s">
        <v>506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>
        <v>848.19626359000029</v>
      </c>
      <c r="AI13" s="281">
        <v>901.80689914999959</v>
      </c>
      <c r="AJ13" s="281">
        <v>884.40159058000017</v>
      </c>
      <c r="AK13" s="281">
        <v>1026.8241710499997</v>
      </c>
      <c r="AL13" s="281">
        <v>683.09164709999993</v>
      </c>
      <c r="AM13" s="281">
        <v>278.04481168000007</v>
      </c>
      <c r="AN13" s="281">
        <v>398.19460338999977</v>
      </c>
      <c r="AO13" s="281">
        <v>446.82491051000011</v>
      </c>
      <c r="AP13" s="281">
        <v>438.82105798000003</v>
      </c>
      <c r="AQ13" s="281">
        <v>443.48096389999995</v>
      </c>
      <c r="AR13" s="281">
        <v>459.88298993000012</v>
      </c>
      <c r="AS13" s="281">
        <v>485.8791275399999</v>
      </c>
      <c r="AT13" s="281">
        <v>487.35800801000005</v>
      </c>
      <c r="AU13" s="281">
        <v>486.20704445000001</v>
      </c>
      <c r="AV13" s="281">
        <v>486.93007575000001</v>
      </c>
      <c r="AW13" s="281">
        <v>420.70100926999999</v>
      </c>
      <c r="AX13" s="281">
        <v>462.26501766000001</v>
      </c>
      <c r="AY13" s="281">
        <v>481.46728668999992</v>
      </c>
      <c r="AZ13" s="281">
        <v>491.12905891000003</v>
      </c>
      <c r="BA13" s="281">
        <v>506.67191570000023</v>
      </c>
      <c r="BB13" s="281">
        <v>520.76163385000007</v>
      </c>
      <c r="BC13" s="281">
        <v>538.31253578999997</v>
      </c>
      <c r="BD13" s="281">
        <v>499.49924251000016</v>
      </c>
      <c r="BE13" s="281">
        <v>488.58512713999994</v>
      </c>
      <c r="BF13" s="281">
        <v>485.30203406999999</v>
      </c>
      <c r="BG13" s="281">
        <v>519.26101553000001</v>
      </c>
      <c r="BH13" s="281">
        <v>527.50585505999982</v>
      </c>
      <c r="BI13" s="281">
        <v>501.23108970000021</v>
      </c>
      <c r="BJ13" s="281">
        <v>516.30317022999998</v>
      </c>
      <c r="BK13" s="281">
        <v>509.83106798000017</v>
      </c>
      <c r="BL13" s="281">
        <v>526.09195034999993</v>
      </c>
      <c r="BM13" s="281">
        <v>583.98900093999964</v>
      </c>
      <c r="BN13" s="281">
        <v>559.54474164999999</v>
      </c>
      <c r="BO13" s="281">
        <v>584.97029243999998</v>
      </c>
      <c r="BP13" s="281">
        <v>647.33010439000009</v>
      </c>
      <c r="BQ13" s="281">
        <v>624.28177383999991</v>
      </c>
      <c r="BR13" s="281">
        <v>673.54846646999999</v>
      </c>
      <c r="BS13" s="281">
        <v>618.2113628200002</v>
      </c>
      <c r="BT13" s="281">
        <v>705.21658798999988</v>
      </c>
      <c r="BU13" s="281">
        <v>648.42715834000001</v>
      </c>
      <c r="BV13" s="281">
        <v>525.69735147999995</v>
      </c>
      <c r="BW13" s="847">
        <v>527.50988182000015</v>
      </c>
      <c r="BX13" s="847">
        <v>508.12379267000006</v>
      </c>
      <c r="BY13" s="847">
        <v>523.73129205999976</v>
      </c>
      <c r="BZ13" s="847">
        <v>504.83616826999997</v>
      </c>
    </row>
    <row r="14" spans="1:78" s="4" customFormat="1" ht="14">
      <c r="A14" s="867" t="s">
        <v>420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>
        <v>227.47605983999998</v>
      </c>
      <c r="AI14" s="281">
        <v>228.66950359999996</v>
      </c>
      <c r="AJ14" s="281">
        <v>234.73939063000012</v>
      </c>
      <c r="AK14" s="281">
        <v>253.49890206000009</v>
      </c>
      <c r="AL14" s="281">
        <v>259.66980849000004</v>
      </c>
      <c r="AM14" s="281">
        <v>272.94722247999994</v>
      </c>
      <c r="AN14" s="281">
        <v>250.29474602000005</v>
      </c>
      <c r="AO14" s="281">
        <v>262.23710102000007</v>
      </c>
      <c r="AP14" s="281">
        <v>260.00961620999999</v>
      </c>
      <c r="AQ14" s="281">
        <v>257.37023571999998</v>
      </c>
      <c r="AR14" s="281">
        <v>253.72153560000004</v>
      </c>
      <c r="AS14" s="281">
        <v>275.1718423100001</v>
      </c>
      <c r="AT14" s="281">
        <v>272.91178647000004</v>
      </c>
      <c r="AU14" s="281">
        <v>270.04455037000002</v>
      </c>
      <c r="AV14" s="281">
        <v>270.06732376999992</v>
      </c>
      <c r="AW14" s="281">
        <v>274.27241259000016</v>
      </c>
      <c r="AX14" s="281">
        <v>270.18761576999998</v>
      </c>
      <c r="AY14" s="281">
        <v>286.03037660999996</v>
      </c>
      <c r="AZ14" s="281">
        <v>276.70521860000008</v>
      </c>
      <c r="BA14" s="281">
        <v>283.32662234999998</v>
      </c>
      <c r="BB14" s="281">
        <v>275.97262655000003</v>
      </c>
      <c r="BC14" s="281">
        <v>281.61115885999999</v>
      </c>
      <c r="BD14" s="281">
        <v>276.26089425999999</v>
      </c>
      <c r="BE14" s="281">
        <v>274.34418548000008</v>
      </c>
      <c r="BF14" s="281">
        <v>262.26640258999998</v>
      </c>
      <c r="BG14" s="281">
        <v>223.71747368000001</v>
      </c>
      <c r="BH14" s="281">
        <v>234.66813406000006</v>
      </c>
      <c r="BI14" s="281">
        <v>246.45364443999995</v>
      </c>
      <c r="BJ14" s="281">
        <v>242.11472063999997</v>
      </c>
      <c r="BK14" s="281">
        <v>243.14792525000001</v>
      </c>
      <c r="BL14" s="281">
        <v>248.81870391000001</v>
      </c>
      <c r="BM14" s="281">
        <v>253.97120871999994</v>
      </c>
      <c r="BN14" s="281">
        <v>253.20749516000001</v>
      </c>
      <c r="BO14" s="281">
        <v>257.35908140999999</v>
      </c>
      <c r="BP14" s="281">
        <v>252.27326763000002</v>
      </c>
      <c r="BQ14" s="281">
        <v>256.08651373999999</v>
      </c>
      <c r="BR14" s="281">
        <v>254.08826918</v>
      </c>
      <c r="BS14" s="281">
        <v>252.92774889999998</v>
      </c>
      <c r="BT14" s="281">
        <v>245.27759126000001</v>
      </c>
      <c r="BU14" s="281">
        <v>248.10061712000004</v>
      </c>
      <c r="BV14" s="281">
        <v>251.83335356000001</v>
      </c>
      <c r="BW14" s="847">
        <v>250.39914618000003</v>
      </c>
      <c r="BX14" s="847">
        <v>241.63481281999992</v>
      </c>
      <c r="BY14" s="847">
        <v>246.52722532000007</v>
      </c>
      <c r="BZ14" s="847">
        <v>240.75499243999994</v>
      </c>
    </row>
    <row r="15" spans="1:78" s="4" customFormat="1" ht="14">
      <c r="A15" s="867" t="s">
        <v>741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>
        <v>93.31305085999999</v>
      </c>
      <c r="AI15" s="281">
        <v>125.74457770000002</v>
      </c>
      <c r="AJ15" s="281">
        <v>113.92116880999998</v>
      </c>
      <c r="AK15" s="281">
        <v>120.12882917000002</v>
      </c>
      <c r="AL15" s="281">
        <v>183.37084014999999</v>
      </c>
      <c r="AM15" s="281">
        <v>115.77405268000001</v>
      </c>
      <c r="AN15" s="281">
        <v>104.02244299999995</v>
      </c>
      <c r="AO15" s="281">
        <v>158.60525615000006</v>
      </c>
      <c r="AP15" s="281">
        <v>127.94738015999999</v>
      </c>
      <c r="AQ15" s="281">
        <v>191.9591235</v>
      </c>
      <c r="AR15" s="281">
        <v>165.00840188000001</v>
      </c>
      <c r="AS15" s="281">
        <v>215.56463631000003</v>
      </c>
      <c r="AT15" s="281">
        <v>170.00918430999999</v>
      </c>
      <c r="AU15" s="281">
        <v>179.54229332999998</v>
      </c>
      <c r="AV15" s="281">
        <v>198.20771107000002</v>
      </c>
      <c r="AW15" s="281">
        <v>226.88815767999995</v>
      </c>
      <c r="AX15" s="281">
        <v>228.19743606</v>
      </c>
      <c r="AY15" s="281">
        <v>187.25679908999999</v>
      </c>
      <c r="AZ15" s="281">
        <v>184.72508148000003</v>
      </c>
      <c r="BA15" s="281">
        <v>187.71252383000001</v>
      </c>
      <c r="BB15" s="281">
        <v>150.56150424</v>
      </c>
      <c r="BC15" s="281">
        <v>311.31868664000001</v>
      </c>
      <c r="BD15" s="281">
        <v>231.21499688000006</v>
      </c>
      <c r="BE15" s="281">
        <v>281.26591815999996</v>
      </c>
      <c r="BF15" s="281">
        <v>84.703220510000008</v>
      </c>
      <c r="BG15" s="281">
        <v>126.97827996999997</v>
      </c>
      <c r="BH15" s="281">
        <v>142.98897708000001</v>
      </c>
      <c r="BI15" s="281">
        <v>150.91803049999999</v>
      </c>
      <c r="BJ15" s="281">
        <v>68.476826060000008</v>
      </c>
      <c r="BK15" s="281">
        <v>125.90542924000002</v>
      </c>
      <c r="BL15" s="281">
        <v>85.78167455000002</v>
      </c>
      <c r="BM15" s="281">
        <v>156.06642385999993</v>
      </c>
      <c r="BN15" s="281">
        <v>118.64634856000001</v>
      </c>
      <c r="BO15" s="281">
        <v>152.73901114999998</v>
      </c>
      <c r="BP15" s="281">
        <v>208.96367804000005</v>
      </c>
      <c r="BQ15" s="281">
        <v>185.04428580999996</v>
      </c>
      <c r="BR15" s="281">
        <v>93.014002900000008</v>
      </c>
      <c r="BS15" s="281">
        <v>104.20735814999998</v>
      </c>
      <c r="BT15" s="281">
        <v>154.12591970000005</v>
      </c>
      <c r="BU15" s="281">
        <v>256.50881577000001</v>
      </c>
      <c r="BV15" s="281">
        <v>131.51035060999999</v>
      </c>
      <c r="BW15" s="847">
        <v>212.57378286000005</v>
      </c>
      <c r="BX15" s="847">
        <v>126.57128545999996</v>
      </c>
      <c r="BY15" s="847">
        <v>238.95317996999995</v>
      </c>
      <c r="BZ15" s="847">
        <v>166.56291886000002</v>
      </c>
    </row>
    <row r="16" spans="1:78" s="4" customFormat="1" ht="14">
      <c r="A16" s="867" t="s">
        <v>613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>
        <v>71.34713902</v>
      </c>
      <c r="AI16" s="281">
        <v>73.866427919999992</v>
      </c>
      <c r="AJ16" s="281">
        <v>96.994293190000008</v>
      </c>
      <c r="AK16" s="281">
        <v>94.228915470000032</v>
      </c>
      <c r="AL16" s="281">
        <v>95.23775105</v>
      </c>
      <c r="AM16" s="281">
        <v>110.11725482000001</v>
      </c>
      <c r="AN16" s="281">
        <v>108.51645717999997</v>
      </c>
      <c r="AO16" s="281">
        <v>113.16251811000006</v>
      </c>
      <c r="AP16" s="281">
        <v>115.47652608</v>
      </c>
      <c r="AQ16" s="281">
        <v>122.52584497000002</v>
      </c>
      <c r="AR16" s="281">
        <v>156.20436543</v>
      </c>
      <c r="AS16" s="281">
        <v>149.51877717999992</v>
      </c>
      <c r="AT16" s="281">
        <v>160.87017746999999</v>
      </c>
      <c r="AU16" s="281">
        <v>174.76548115000003</v>
      </c>
      <c r="AV16" s="281">
        <v>191.09389798000001</v>
      </c>
      <c r="AW16" s="281">
        <v>198.20262720999995</v>
      </c>
      <c r="AX16" s="281">
        <v>206.01692643000001</v>
      </c>
      <c r="AY16" s="281">
        <v>224.65150582000001</v>
      </c>
      <c r="AZ16" s="281">
        <v>235.74631329999988</v>
      </c>
      <c r="BA16" s="281">
        <v>275.34363973000006</v>
      </c>
      <c r="BB16" s="281">
        <v>274.94333548000003</v>
      </c>
      <c r="BC16" s="281">
        <v>312.35866663999997</v>
      </c>
      <c r="BD16" s="281">
        <v>307.91399495000007</v>
      </c>
      <c r="BE16" s="281">
        <v>327.87711428999989</v>
      </c>
      <c r="BF16" s="281">
        <v>327.74691863999999</v>
      </c>
      <c r="BG16" s="281">
        <v>298.21668290000002</v>
      </c>
      <c r="BH16" s="281">
        <v>387.85616871000002</v>
      </c>
      <c r="BI16" s="281">
        <v>386.9750203599998</v>
      </c>
      <c r="BJ16" s="281">
        <v>384.44557512</v>
      </c>
      <c r="BK16" s="281">
        <v>427.07840183000002</v>
      </c>
      <c r="BL16" s="281">
        <v>477.04471074000014</v>
      </c>
      <c r="BM16" s="281">
        <v>521.48567662999972</v>
      </c>
      <c r="BN16" s="281">
        <v>545.28890796000007</v>
      </c>
      <c r="BO16" s="281">
        <v>348.1231143199999</v>
      </c>
      <c r="BP16" s="281">
        <v>524.22418182999991</v>
      </c>
      <c r="BQ16" s="281">
        <v>547.96394299000008</v>
      </c>
      <c r="BR16" s="281">
        <v>573.48319789999994</v>
      </c>
      <c r="BS16" s="281">
        <v>605.43613751000009</v>
      </c>
      <c r="BT16" s="281">
        <v>657.64183380000009</v>
      </c>
      <c r="BU16" s="281">
        <v>676.06997380999974</v>
      </c>
      <c r="BV16" s="281">
        <v>689.65345172000002</v>
      </c>
      <c r="BW16" s="847">
        <v>731.44818469000006</v>
      </c>
      <c r="BX16" s="847">
        <v>765.65991549</v>
      </c>
      <c r="BY16" s="847">
        <v>764.12996909999993</v>
      </c>
      <c r="BZ16" s="847">
        <v>817.54414385000018</v>
      </c>
    </row>
    <row r="17" spans="1:78" s="4" customFormat="1" ht="14">
      <c r="A17" s="867" t="s">
        <v>642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>
        <v>72.22837389</v>
      </c>
      <c r="AI17" s="281">
        <v>92.740507520000023</v>
      </c>
      <c r="AJ17" s="281">
        <v>95.301319769999992</v>
      </c>
      <c r="AK17" s="281">
        <v>94.421859110000014</v>
      </c>
      <c r="AL17" s="281">
        <v>85.878707519999992</v>
      </c>
      <c r="AM17" s="281">
        <v>116.54703244000002</v>
      </c>
      <c r="AN17" s="281">
        <v>130.18259254</v>
      </c>
      <c r="AO17" s="281">
        <v>135.40081729000002</v>
      </c>
      <c r="AP17" s="281">
        <v>131.80583025000001</v>
      </c>
      <c r="AQ17" s="281">
        <v>150.00065441000001</v>
      </c>
      <c r="AR17" s="281">
        <v>150.67858909</v>
      </c>
      <c r="AS17" s="281">
        <v>161.52409690999997</v>
      </c>
      <c r="AT17" s="281">
        <v>167.13483725</v>
      </c>
      <c r="AU17" s="281">
        <v>170.86778480000001</v>
      </c>
      <c r="AV17" s="281">
        <v>177.37527541999998</v>
      </c>
      <c r="AW17" s="281">
        <v>173.27263088000007</v>
      </c>
      <c r="AX17" s="281">
        <v>143.85728541999998</v>
      </c>
      <c r="AY17" s="281">
        <v>126.03389420000002</v>
      </c>
      <c r="AZ17" s="281">
        <v>225.21488761000001</v>
      </c>
      <c r="BA17" s="281">
        <v>109.89902778999999</v>
      </c>
      <c r="BB17" s="281">
        <v>102.869877</v>
      </c>
      <c r="BC17" s="281">
        <v>99.844440060000011</v>
      </c>
      <c r="BD17" s="281">
        <v>109.88849761000003</v>
      </c>
      <c r="BE17" s="281">
        <v>83.346879989999991</v>
      </c>
      <c r="BF17" s="281">
        <v>99.533199609999997</v>
      </c>
      <c r="BG17" s="281">
        <v>96.578303640000001</v>
      </c>
      <c r="BH17" s="281">
        <v>93.767576519999977</v>
      </c>
      <c r="BI17" s="281">
        <v>95.092782929999998</v>
      </c>
      <c r="BJ17" s="281">
        <v>95.749356590000005</v>
      </c>
      <c r="BK17" s="281">
        <v>87.760301229999996</v>
      </c>
      <c r="BL17" s="281">
        <v>90.834362139999968</v>
      </c>
      <c r="BM17" s="281">
        <v>92.106790280000041</v>
      </c>
      <c r="BN17" s="281">
        <v>87.498913400000006</v>
      </c>
      <c r="BO17" s="281">
        <v>93.081629300000017</v>
      </c>
      <c r="BP17" s="281">
        <v>88.315230489999976</v>
      </c>
      <c r="BQ17" s="281">
        <v>90.167546339999944</v>
      </c>
      <c r="BR17" s="281">
        <v>84.595580569999996</v>
      </c>
      <c r="BS17" s="281">
        <v>85.217640170000024</v>
      </c>
      <c r="BT17" s="281">
        <v>80.715972909999977</v>
      </c>
      <c r="BU17" s="281">
        <v>82.375768070000021</v>
      </c>
      <c r="BV17" s="281">
        <v>77.019854559999999</v>
      </c>
      <c r="BW17" s="847">
        <v>82.43800263</v>
      </c>
      <c r="BX17" s="847">
        <v>73.827142680000009</v>
      </c>
      <c r="BY17" s="847">
        <v>75.41814076</v>
      </c>
      <c r="BZ17" s="847">
        <v>73.997165969999998</v>
      </c>
    </row>
    <row r="18" spans="1:78" s="4" customFormat="1" ht="14">
      <c r="A18" s="867" t="s">
        <v>1364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>
        <v>0</v>
      </c>
      <c r="AI18" s="281">
        <v>0</v>
      </c>
      <c r="AJ18" s="281">
        <v>0</v>
      </c>
      <c r="AK18" s="281">
        <v>0</v>
      </c>
      <c r="AL18" s="281">
        <v>0</v>
      </c>
      <c r="AM18" s="281">
        <v>0</v>
      </c>
      <c r="AN18" s="281">
        <v>0</v>
      </c>
      <c r="AO18" s="281">
        <v>0</v>
      </c>
      <c r="AP18" s="281">
        <v>0</v>
      </c>
      <c r="AQ18" s="281">
        <v>0</v>
      </c>
      <c r="AR18" s="281">
        <v>0</v>
      </c>
      <c r="AS18" s="281">
        <v>0</v>
      </c>
      <c r="AT18" s="281">
        <v>23.986432069999992</v>
      </c>
      <c r="AU18" s="281">
        <v>75.650096509999983</v>
      </c>
      <c r="AV18" s="281">
        <v>67.362838010000019</v>
      </c>
      <c r="AW18" s="281">
        <v>98.899770290000021</v>
      </c>
      <c r="AX18" s="281">
        <v>78.014118159999995</v>
      </c>
      <c r="AY18" s="281">
        <v>100.48841817000003</v>
      </c>
      <c r="AZ18" s="281">
        <v>133.58706492999997</v>
      </c>
      <c r="BA18" s="281">
        <v>114.51287198</v>
      </c>
      <c r="BB18" s="281">
        <v>133.17464944</v>
      </c>
      <c r="BC18" s="281">
        <v>191.86318062999999</v>
      </c>
      <c r="BD18" s="281">
        <v>132.06565460000002</v>
      </c>
      <c r="BE18" s="281">
        <v>183.78625391000008</v>
      </c>
      <c r="BF18" s="281">
        <v>166.73682681</v>
      </c>
      <c r="BG18" s="281">
        <v>146.89232288999997</v>
      </c>
      <c r="BH18" s="281">
        <v>149.76997098000004</v>
      </c>
      <c r="BI18" s="281">
        <v>157.55075462999991</v>
      </c>
      <c r="BJ18" s="281">
        <v>162.71619702000001</v>
      </c>
      <c r="BK18" s="281">
        <v>182.6034094</v>
      </c>
      <c r="BL18" s="281">
        <v>171.67270513999995</v>
      </c>
      <c r="BM18" s="281">
        <v>178.08427585000004</v>
      </c>
      <c r="BN18" s="281">
        <v>149.25681863999998</v>
      </c>
      <c r="BO18" s="281">
        <v>242.64285418</v>
      </c>
      <c r="BP18" s="281">
        <v>231.09135787000002</v>
      </c>
      <c r="BQ18" s="281">
        <v>229.96710213000006</v>
      </c>
      <c r="BR18" s="281">
        <v>233.85052884999999</v>
      </c>
      <c r="BS18" s="281">
        <v>241.37133698999997</v>
      </c>
      <c r="BT18" s="281">
        <v>246.90353510000011</v>
      </c>
      <c r="BU18" s="281">
        <v>249.97173515999998</v>
      </c>
      <c r="BV18" s="281">
        <v>249.78326759000001</v>
      </c>
      <c r="BW18" s="847">
        <v>253.53242875999999</v>
      </c>
      <c r="BX18" s="847">
        <v>258.58229323000006</v>
      </c>
      <c r="BY18" s="847">
        <v>258.08915344999991</v>
      </c>
      <c r="BZ18" s="847">
        <v>253.48011742</v>
      </c>
    </row>
    <row r="19" spans="1:78" s="4" customFormat="1" ht="14">
      <c r="A19" s="867" t="s">
        <v>1365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>
        <v>0</v>
      </c>
      <c r="AI19" s="281">
        <v>0</v>
      </c>
      <c r="AJ19" s="281">
        <v>0</v>
      </c>
      <c r="AK19" s="281">
        <v>0</v>
      </c>
      <c r="AL19" s="281">
        <v>0</v>
      </c>
      <c r="AM19" s="281">
        <v>0</v>
      </c>
      <c r="AN19" s="281">
        <v>0</v>
      </c>
      <c r="AO19" s="281">
        <v>0</v>
      </c>
      <c r="AP19" s="281">
        <v>0</v>
      </c>
      <c r="AQ19" s="281">
        <v>0</v>
      </c>
      <c r="AR19" s="281">
        <v>0</v>
      </c>
      <c r="AS19" s="281">
        <v>0</v>
      </c>
      <c r="AT19" s="281">
        <v>212.81629085</v>
      </c>
      <c r="AU19" s="281">
        <v>233.31800067999998</v>
      </c>
      <c r="AV19" s="281">
        <v>217.03515181000006</v>
      </c>
      <c r="AW19" s="281">
        <v>209.22339841999997</v>
      </c>
      <c r="AX19" s="281">
        <v>194.16828013</v>
      </c>
      <c r="AY19" s="281">
        <v>203.89300291000004</v>
      </c>
      <c r="AZ19" s="281">
        <v>179.84046581000007</v>
      </c>
      <c r="BA19" s="281">
        <v>181.41141303999984</v>
      </c>
      <c r="BB19" s="281">
        <v>173.07874581999999</v>
      </c>
      <c r="BC19" s="281">
        <v>157.58731444</v>
      </c>
      <c r="BD19" s="281">
        <v>143.44493630999995</v>
      </c>
      <c r="BE19" s="281">
        <v>151.58739821</v>
      </c>
      <c r="BF19" s="281">
        <v>162.08182431999998</v>
      </c>
      <c r="BG19" s="281">
        <v>179.47288310000002</v>
      </c>
      <c r="BH19" s="281">
        <v>186.85411643999998</v>
      </c>
      <c r="BI19" s="281">
        <v>184.39013150999995</v>
      </c>
      <c r="BJ19" s="281">
        <v>173.66403674</v>
      </c>
      <c r="BK19" s="281">
        <v>192.28330911999998</v>
      </c>
      <c r="BL19" s="281">
        <v>190.50469030000005</v>
      </c>
      <c r="BM19" s="281">
        <v>220.29578400999992</v>
      </c>
      <c r="BN19" s="281">
        <v>197.29731507</v>
      </c>
      <c r="BO19" s="281">
        <v>205.97632460999998</v>
      </c>
      <c r="BP19" s="281">
        <v>218.10293479000006</v>
      </c>
      <c r="BQ19" s="281">
        <v>226.32536848999996</v>
      </c>
      <c r="BR19" s="281">
        <v>225.14815110000001</v>
      </c>
      <c r="BS19" s="281">
        <v>219.37498399999998</v>
      </c>
      <c r="BT19" s="281">
        <v>194.22731069000008</v>
      </c>
      <c r="BU19" s="281">
        <v>229.85821638999982</v>
      </c>
      <c r="BV19" s="281">
        <v>169.33524732000004</v>
      </c>
      <c r="BW19" s="847">
        <v>199.46382364000002</v>
      </c>
      <c r="BX19" s="847">
        <v>251.22844176999996</v>
      </c>
      <c r="BY19" s="847">
        <v>270.74254760999986</v>
      </c>
      <c r="BZ19" s="847">
        <v>260.34841365</v>
      </c>
    </row>
    <row r="20" spans="1:78" s="4" customFormat="1" ht="14">
      <c r="A20" s="867" t="s">
        <v>1366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>
        <v>0</v>
      </c>
      <c r="AI20" s="281">
        <v>0</v>
      </c>
      <c r="AJ20" s="281">
        <v>0</v>
      </c>
      <c r="AK20" s="281">
        <v>0</v>
      </c>
      <c r="AL20" s="281">
        <v>0</v>
      </c>
      <c r="AM20" s="281">
        <v>0</v>
      </c>
      <c r="AN20" s="281">
        <v>0</v>
      </c>
      <c r="AO20" s="281">
        <v>0</v>
      </c>
      <c r="AP20" s="281">
        <v>0</v>
      </c>
      <c r="AQ20" s="281">
        <v>0</v>
      </c>
      <c r="AR20" s="281">
        <v>0</v>
      </c>
      <c r="AS20" s="281">
        <v>0</v>
      </c>
      <c r="AT20" s="281">
        <v>55.459803399999998</v>
      </c>
      <c r="AU20" s="281">
        <v>58.38144466</v>
      </c>
      <c r="AV20" s="281">
        <v>55.861291859999994</v>
      </c>
      <c r="AW20" s="281">
        <v>58.352834099999995</v>
      </c>
      <c r="AX20" s="281">
        <v>75.993949189999995</v>
      </c>
      <c r="AY20" s="281">
        <v>89.289630029999984</v>
      </c>
      <c r="AZ20" s="281">
        <v>90.083236670000019</v>
      </c>
      <c r="BA20" s="281">
        <v>90.996865049999997</v>
      </c>
      <c r="BB20" s="281">
        <v>89.248269959999988</v>
      </c>
      <c r="BC20" s="281">
        <v>97.008320630000014</v>
      </c>
      <c r="BD20" s="281">
        <v>91.624746059999978</v>
      </c>
      <c r="BE20" s="281">
        <v>92.98396888000002</v>
      </c>
      <c r="BF20" s="281">
        <v>84.840042069999996</v>
      </c>
      <c r="BG20" s="281">
        <v>73.33882783</v>
      </c>
      <c r="BH20" s="281">
        <v>66.821084339999999</v>
      </c>
      <c r="BI20" s="281">
        <v>69.542719409999989</v>
      </c>
      <c r="BJ20" s="281">
        <v>66.804265530000009</v>
      </c>
      <c r="BK20" s="281">
        <v>68.544824109999979</v>
      </c>
      <c r="BL20" s="281">
        <v>69.836928639999996</v>
      </c>
      <c r="BM20" s="281">
        <v>64.877209689999972</v>
      </c>
      <c r="BN20" s="281">
        <v>63.580871000000002</v>
      </c>
      <c r="BO20" s="281">
        <v>63.796005780000002</v>
      </c>
      <c r="BP20" s="281">
        <v>59.185594819999977</v>
      </c>
      <c r="BQ20" s="281">
        <v>60.95423119000003</v>
      </c>
      <c r="BR20" s="281">
        <v>56.263513270000004</v>
      </c>
      <c r="BS20" s="281">
        <v>60.704026450000015</v>
      </c>
      <c r="BT20" s="281">
        <v>59.652950349999998</v>
      </c>
      <c r="BU20" s="281">
        <v>55.345846809999983</v>
      </c>
      <c r="BV20" s="281">
        <v>53.75601356</v>
      </c>
      <c r="BW20" s="847">
        <v>57.302848560000001</v>
      </c>
      <c r="BX20" s="847">
        <v>58.097180510000001</v>
      </c>
      <c r="BY20" s="847">
        <v>57.312038360000003</v>
      </c>
      <c r="BZ20" s="847">
        <v>15.550821549999998</v>
      </c>
    </row>
    <row r="21" spans="1:78" s="4" customFormat="1" ht="14">
      <c r="A21" s="867" t="s">
        <v>1367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 t="e">
        <v>#N/A</v>
      </c>
      <c r="AI21" s="281" t="e">
        <v>#N/A</v>
      </c>
      <c r="AJ21" s="281" t="e">
        <v>#N/A</v>
      </c>
      <c r="AK21" s="281" t="e">
        <v>#N/A</v>
      </c>
      <c r="AL21" s="281" t="e">
        <v>#N/A</v>
      </c>
      <c r="AM21" s="281" t="e">
        <v>#N/A</v>
      </c>
      <c r="AN21" s="281" t="e">
        <v>#N/A</v>
      </c>
      <c r="AO21" s="281" t="e">
        <v>#N/A</v>
      </c>
      <c r="AP21" s="281" t="e">
        <v>#N/A</v>
      </c>
      <c r="AQ21" s="281" t="e">
        <v>#N/A</v>
      </c>
      <c r="AR21" s="281" t="e">
        <v>#N/A</v>
      </c>
      <c r="AS21" s="281" t="e">
        <v>#N/A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0</v>
      </c>
      <c r="BA21" s="281">
        <v>0</v>
      </c>
      <c r="BB21" s="281">
        <v>0</v>
      </c>
      <c r="BC21" s="281">
        <v>0</v>
      </c>
      <c r="BD21" s="281">
        <v>0</v>
      </c>
      <c r="BE21" s="281">
        <v>0</v>
      </c>
      <c r="BF21" s="281">
        <v>0</v>
      </c>
      <c r="BG21" s="281">
        <v>0</v>
      </c>
      <c r="BH21" s="281">
        <v>0</v>
      </c>
      <c r="BI21" s="281">
        <v>0</v>
      </c>
      <c r="BJ21" s="281">
        <v>0</v>
      </c>
      <c r="BK21" s="281">
        <v>0</v>
      </c>
      <c r="BL21" s="281">
        <v>0</v>
      </c>
      <c r="BM21" s="281">
        <v>0</v>
      </c>
      <c r="BN21" s="281">
        <v>0</v>
      </c>
      <c r="BO21" s="281">
        <v>0</v>
      </c>
      <c r="BP21" s="281">
        <v>0</v>
      </c>
      <c r="BQ21" s="281">
        <v>0</v>
      </c>
      <c r="BR21" s="281">
        <v>0</v>
      </c>
      <c r="BS21" s="281">
        <v>0</v>
      </c>
      <c r="BT21" s="281">
        <v>0</v>
      </c>
      <c r="BU21" s="281">
        <v>0</v>
      </c>
      <c r="BV21" s="281">
        <v>0</v>
      </c>
      <c r="BW21" s="847" t="s">
        <v>40</v>
      </c>
      <c r="BX21" s="847" t="s">
        <v>40</v>
      </c>
      <c r="BY21" s="847" t="s">
        <v>40</v>
      </c>
      <c r="BZ21" s="847">
        <v>15.834826400000001</v>
      </c>
    </row>
    <row r="22" spans="1:78" s="4" customFormat="1" ht="14.5" thickBot="1">
      <c r="A22" s="896" t="s">
        <v>421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>
        <v>395.93078410999988</v>
      </c>
      <c r="AI22" s="292">
        <v>483.35315759999139</v>
      </c>
      <c r="AJ22" s="292">
        <v>474.1457009600017</v>
      </c>
      <c r="AK22" s="292">
        <v>510.8885683599965</v>
      </c>
      <c r="AL22" s="292">
        <v>423.29824417000054</v>
      </c>
      <c r="AM22" s="292">
        <v>436.2506327300016</v>
      </c>
      <c r="AN22" s="292">
        <v>513.4260592899991</v>
      </c>
      <c r="AO22" s="292">
        <v>778.23900780001168</v>
      </c>
      <c r="AP22" s="292">
        <v>480.80954665000081</v>
      </c>
      <c r="AQ22" s="292">
        <v>468.89990818000024</v>
      </c>
      <c r="AR22" s="292">
        <v>474.75496348999877</v>
      </c>
      <c r="AS22" s="292">
        <v>495.4807578300024</v>
      </c>
      <c r="AT22" s="292">
        <v>211.80283388000043</v>
      </c>
      <c r="AU22" s="292">
        <v>146.73341524999978</v>
      </c>
      <c r="AV22" s="292">
        <v>136.16775306000272</v>
      </c>
      <c r="AW22" s="292">
        <v>180.10717931999534</v>
      </c>
      <c r="AX22" s="292">
        <v>146.54488266999942</v>
      </c>
      <c r="AY22" s="292">
        <v>177.96563220999815</v>
      </c>
      <c r="AZ22" s="292">
        <v>150.58649479000633</v>
      </c>
      <c r="BA22" s="292">
        <v>188.875190869996</v>
      </c>
      <c r="BB22" s="292">
        <v>154.31388936999883</v>
      </c>
      <c r="BC22" s="292">
        <v>162.52232855000238</v>
      </c>
      <c r="BD22" s="292">
        <v>177.22656527000072</v>
      </c>
      <c r="BE22" s="292">
        <v>213.3510762099977</v>
      </c>
      <c r="BF22" s="292">
        <v>97.902862709997862</v>
      </c>
      <c r="BG22" s="292">
        <v>96.383263140001873</v>
      </c>
      <c r="BH22" s="292">
        <v>92.980889100004788</v>
      </c>
      <c r="BI22" s="292">
        <v>91.749514069997531</v>
      </c>
      <c r="BJ22" s="292">
        <v>106.3021050899988</v>
      </c>
      <c r="BK22" s="292">
        <v>128.15066698000192</v>
      </c>
      <c r="BL22" s="292">
        <v>104.92801684000187</v>
      </c>
      <c r="BM22" s="292">
        <v>183.36360617999526</v>
      </c>
      <c r="BN22" s="292">
        <v>90.623432519999369</v>
      </c>
      <c r="BO22" s="292">
        <v>119.12796427000558</v>
      </c>
      <c r="BP22" s="292">
        <v>63.328769799998554</v>
      </c>
      <c r="BQ22" s="292">
        <v>128.0800564300007</v>
      </c>
      <c r="BR22" s="292">
        <v>108.62173408000035</v>
      </c>
      <c r="BS22" s="292">
        <v>128.68876408999949</v>
      </c>
      <c r="BT22" s="292">
        <v>111.48920293000083</v>
      </c>
      <c r="BU22" s="292">
        <v>147.93806165999194</v>
      </c>
      <c r="BV22" s="292">
        <v>128.01746988000014</v>
      </c>
      <c r="BW22" s="993">
        <v>147.65059496000003</v>
      </c>
      <c r="BX22" s="993">
        <v>161.90161632000286</v>
      </c>
      <c r="BY22" s="993">
        <v>178.10497455999212</v>
      </c>
      <c r="BZ22" s="993">
        <v>130.8668673</v>
      </c>
    </row>
    <row r="23" spans="1:78" s="4" customFormat="1" ht="14.5" thickTop="1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78" s="4" customFormat="1" ht="14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78" s="4" customFormat="1" ht="14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78" s="4" customFormat="1" ht="14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78" s="4" customFormat="1" ht="14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</sheetData>
  <sheetProtection sheet="1" objects="1" scenarios="1"/>
  <hyperlinks>
    <hyperlink ref="A4" location="Índice!A1" display="Índice!A1" xr:uid="{6D772DD6-009C-40AD-8C38-90AC1A1C980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3231-8E28-4F54-91D2-E81E5ED56712}">
  <sheetPr codeName="Plan54">
    <tabColor theme="0"/>
  </sheetPr>
  <dimension ref="A1:CP29"/>
  <sheetViews>
    <sheetView showGridLines="0" showRowColHeaders="0" zoomScaleNormal="100" workbookViewId="0">
      <pane xSplit="1" ySplit="5" topLeftCell="CH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94" s="5" customFormat="1" ht="16.399999999999999" customHeight="1">
      <c r="A1" s="450"/>
      <c r="B1" s="499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  <c r="AP1" s="500"/>
      <c r="AQ1" s="500"/>
      <c r="AR1" s="500"/>
      <c r="AS1" s="500"/>
      <c r="AT1" s="500"/>
      <c r="AU1" s="500"/>
      <c r="AV1" s="500"/>
      <c r="AW1" s="500"/>
      <c r="AX1" s="500"/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500"/>
      <c r="BK1" s="500"/>
      <c r="BL1" s="500"/>
      <c r="BM1" s="500"/>
      <c r="BN1" s="500"/>
      <c r="BO1" s="500"/>
      <c r="BP1" s="500"/>
      <c r="BQ1" s="500"/>
      <c r="BR1" s="500"/>
      <c r="BS1" s="500"/>
      <c r="BT1" s="500"/>
      <c r="BU1" s="500"/>
      <c r="BV1" s="500"/>
      <c r="BW1" s="500"/>
      <c r="BX1" s="500"/>
      <c r="BY1" s="500"/>
      <c r="BZ1" s="500"/>
      <c r="CA1" s="500"/>
      <c r="CB1" s="500"/>
      <c r="CC1" s="500"/>
      <c r="CD1" s="500"/>
      <c r="CE1" s="500"/>
      <c r="CF1" s="500"/>
      <c r="CG1" s="500"/>
      <c r="CH1" s="500"/>
      <c r="CI1" s="500"/>
      <c r="CJ1" s="500"/>
      <c r="CK1" s="500"/>
      <c r="CL1" s="500"/>
      <c r="CM1" s="500"/>
      <c r="CN1" s="500"/>
      <c r="CO1" s="500"/>
      <c r="CP1" s="500"/>
    </row>
    <row r="2" spans="1:94" s="5" customFormat="1" ht="33" customHeight="1">
      <c r="A2" s="361" t="s">
        <v>10</v>
      </c>
      <c r="B2" s="447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422"/>
      <c r="AJ2" s="422"/>
      <c r="AK2" s="422"/>
      <c r="AL2" s="422"/>
      <c r="AM2" s="422"/>
      <c r="AN2" s="422"/>
      <c r="AO2" s="422"/>
      <c r="AP2" s="422"/>
      <c r="AQ2" s="422"/>
      <c r="AR2" s="422"/>
      <c r="AS2" s="422"/>
      <c r="AT2" s="422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H2" s="422"/>
      <c r="BI2" s="422"/>
      <c r="BJ2" s="422"/>
      <c r="BK2" s="422"/>
      <c r="BL2" s="422"/>
      <c r="BM2" s="422"/>
      <c r="BN2" s="422"/>
      <c r="BO2" s="422"/>
      <c r="BP2" s="422"/>
      <c r="BQ2" s="422"/>
      <c r="BR2" s="422"/>
      <c r="BS2" s="422"/>
      <c r="BT2" s="422"/>
      <c r="BU2" s="422"/>
      <c r="BV2" s="422"/>
      <c r="BW2" s="422"/>
      <c r="BX2" s="422"/>
      <c r="BY2" s="422"/>
      <c r="BZ2" s="422"/>
      <c r="CA2" s="422"/>
      <c r="CB2" s="422"/>
      <c r="CC2" s="422"/>
      <c r="CD2" s="422"/>
      <c r="CE2" s="422"/>
      <c r="CF2" s="422"/>
      <c r="CG2" s="422"/>
      <c r="CH2" s="422"/>
      <c r="CI2" s="422"/>
      <c r="CJ2" s="422"/>
      <c r="CK2" s="422"/>
      <c r="CL2" s="422"/>
      <c r="CM2" s="422"/>
      <c r="CN2" s="422"/>
      <c r="CO2" s="422"/>
      <c r="CP2" s="422"/>
    </row>
    <row r="3" spans="1:94" s="5" customFormat="1" ht="16.399999999999999" customHeight="1">
      <c r="A3" s="462"/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</row>
    <row r="4" spans="1:94" s="5" customFormat="1" ht="16.399999999999999" customHeight="1">
      <c r="A4" s="843" t="s">
        <v>531</v>
      </c>
      <c r="B4" s="159" t="s">
        <v>1330</v>
      </c>
      <c r="C4" s="159" t="s">
        <v>1331</v>
      </c>
      <c r="D4" s="159" t="s">
        <v>1332</v>
      </c>
      <c r="E4" s="159" t="s">
        <v>1333</v>
      </c>
      <c r="F4" s="159" t="s">
        <v>1334</v>
      </c>
      <c r="G4" s="159" t="s">
        <v>1335</v>
      </c>
      <c r="H4" s="159" t="s">
        <v>1336</v>
      </c>
      <c r="I4" s="159" t="s">
        <v>1337</v>
      </c>
      <c r="J4" s="159" t="s">
        <v>1338</v>
      </c>
      <c r="K4" s="159" t="s">
        <v>1339</v>
      </c>
      <c r="L4" s="159" t="s">
        <v>1340</v>
      </c>
      <c r="M4" s="159" t="s">
        <v>1341</v>
      </c>
      <c r="N4" s="159" t="s">
        <v>1342</v>
      </c>
      <c r="O4" s="159" t="s">
        <v>1343</v>
      </c>
      <c r="P4" s="159" t="s">
        <v>1344</v>
      </c>
      <c r="Q4" s="159" t="s">
        <v>1345</v>
      </c>
      <c r="R4" s="159" t="s">
        <v>1346</v>
      </c>
      <c r="S4" s="159" t="s">
        <v>1347</v>
      </c>
      <c r="T4" s="159" t="s">
        <v>1348</v>
      </c>
      <c r="U4" s="159" t="s">
        <v>1349</v>
      </c>
      <c r="V4" s="159" t="s">
        <v>1350</v>
      </c>
      <c r="W4" s="159" t="s">
        <v>1351</v>
      </c>
      <c r="X4" s="159" t="s">
        <v>1352</v>
      </c>
      <c r="Y4" s="159" t="s">
        <v>1353</v>
      </c>
      <c r="Z4" s="159" t="s">
        <v>1354</v>
      </c>
      <c r="AA4" s="159" t="s">
        <v>1355</v>
      </c>
      <c r="AB4" s="159" t="s">
        <v>1356</v>
      </c>
      <c r="AC4" s="159" t="s">
        <v>1357</v>
      </c>
      <c r="AD4" s="159" t="s">
        <v>1301</v>
      </c>
      <c r="AE4" s="159" t="s">
        <v>1302</v>
      </c>
      <c r="AF4" s="159" t="s">
        <v>1303</v>
      </c>
      <c r="AG4" s="159" t="s">
        <v>1304</v>
      </c>
      <c r="AH4" s="159" t="s">
        <v>87</v>
      </c>
      <c r="AI4" s="159" t="s">
        <v>1305</v>
      </c>
      <c r="AJ4" s="159" t="s">
        <v>1306</v>
      </c>
      <c r="AK4" s="159" t="s">
        <v>1307</v>
      </c>
      <c r="AL4" s="159" t="s">
        <v>1308</v>
      </c>
      <c r="AM4" s="159" t="s">
        <v>1309</v>
      </c>
      <c r="AN4" s="159" t="s">
        <v>1310</v>
      </c>
      <c r="AO4" s="159" t="s">
        <v>1311</v>
      </c>
      <c r="AP4" s="159" t="s">
        <v>612</v>
      </c>
      <c r="AQ4" s="159" t="s">
        <v>982</v>
      </c>
      <c r="AR4" s="159" t="s">
        <v>983</v>
      </c>
      <c r="AS4" s="159" t="s">
        <v>984</v>
      </c>
      <c r="AT4" s="159" t="s">
        <v>647</v>
      </c>
      <c r="AU4" s="159" t="s">
        <v>648</v>
      </c>
      <c r="AV4" s="159" t="s">
        <v>649</v>
      </c>
      <c r="AW4" s="159" t="s">
        <v>650</v>
      </c>
      <c r="AX4" s="159" t="s">
        <v>656</v>
      </c>
      <c r="AY4" s="159" t="s">
        <v>657</v>
      </c>
      <c r="AZ4" s="159" t="s">
        <v>658</v>
      </c>
      <c r="BA4" s="159" t="s">
        <v>659</v>
      </c>
      <c r="BB4" s="159" t="s">
        <v>1269</v>
      </c>
      <c r="BC4" s="159" t="s">
        <v>1270</v>
      </c>
      <c r="BD4" s="159" t="s">
        <v>1271</v>
      </c>
      <c r="BE4" s="159" t="s">
        <v>1272</v>
      </c>
      <c r="BF4" s="159" t="s">
        <v>1273</v>
      </c>
      <c r="BG4" s="159" t="s">
        <v>1274</v>
      </c>
      <c r="BH4" s="159" t="s">
        <v>1275</v>
      </c>
      <c r="BI4" s="159" t="s">
        <v>1276</v>
      </c>
      <c r="BJ4" s="159" t="s">
        <v>972</v>
      </c>
      <c r="BK4" s="159" t="s">
        <v>973</v>
      </c>
      <c r="BL4" s="159" t="s">
        <v>974</v>
      </c>
      <c r="BM4" s="159" t="s">
        <v>975</v>
      </c>
      <c r="BN4" s="159" t="s">
        <v>1277</v>
      </c>
      <c r="BO4" s="159" t="s">
        <v>1278</v>
      </c>
      <c r="BP4" s="159" t="s">
        <v>1279</v>
      </c>
      <c r="BQ4" s="159" t="s">
        <v>1280</v>
      </c>
      <c r="BR4" s="159" t="s">
        <v>1019</v>
      </c>
      <c r="BS4" s="159" t="s">
        <v>1020</v>
      </c>
      <c r="BT4" s="159" t="s">
        <v>1021</v>
      </c>
      <c r="BU4" s="159" t="s">
        <v>889</v>
      </c>
      <c r="BV4" s="159" t="s">
        <v>911</v>
      </c>
      <c r="BW4" s="159" t="s">
        <v>913</v>
      </c>
      <c r="BX4" s="159" t="s">
        <v>915</v>
      </c>
      <c r="BY4" s="159" t="s">
        <v>1281</v>
      </c>
      <c r="BZ4" s="159" t="s">
        <v>1282</v>
      </c>
      <c r="CA4" s="159" t="s">
        <v>1283</v>
      </c>
      <c r="CB4" s="159" t="s">
        <v>1284</v>
      </c>
      <c r="CC4" s="159" t="s">
        <v>1285</v>
      </c>
      <c r="CD4" s="159" t="s">
        <v>1286</v>
      </c>
      <c r="CE4" s="159" t="s">
        <v>1287</v>
      </c>
      <c r="CF4" s="159" t="s">
        <v>1288</v>
      </c>
      <c r="CG4" s="159" t="s">
        <v>1289</v>
      </c>
      <c r="CH4" s="159" t="s">
        <v>1076</v>
      </c>
      <c r="CI4" s="159" t="s">
        <v>1078</v>
      </c>
      <c r="CJ4" s="159" t="s">
        <v>1080</v>
      </c>
      <c r="CK4" s="159" t="s">
        <v>1082</v>
      </c>
      <c r="CL4" s="159" t="s">
        <v>1145</v>
      </c>
      <c r="CM4" s="159" t="s">
        <v>1146</v>
      </c>
      <c r="CN4" s="159" t="s">
        <v>1147</v>
      </c>
      <c r="CO4" s="844" t="s">
        <v>1148</v>
      </c>
      <c r="CP4" s="844" t="s">
        <v>1246</v>
      </c>
    </row>
    <row r="5" spans="1:94" s="13" customFormat="1" ht="4.5" customHeight="1">
      <c r="A5" s="407"/>
      <c r="B5" s="40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268"/>
      <c r="CD5" s="268"/>
      <c r="CE5" s="268"/>
      <c r="CF5" s="268"/>
      <c r="CG5" s="268"/>
      <c r="CH5" s="268"/>
      <c r="CI5" s="268"/>
      <c r="CJ5" s="268"/>
      <c r="CK5" s="268"/>
      <c r="CL5" s="268"/>
      <c r="CM5" s="268"/>
      <c r="CN5" s="268"/>
      <c r="CO5" s="845"/>
      <c r="CP5" s="845"/>
    </row>
    <row r="6" spans="1:94" s="13" customFormat="1" ht="13.5" customHeight="1">
      <c r="A6" s="863" t="s">
        <v>512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847"/>
      <c r="CP6" s="847"/>
    </row>
    <row r="7" spans="1:94" s="4" customFormat="1" ht="14">
      <c r="A7" s="863" t="s">
        <v>150</v>
      </c>
      <c r="B7" s="280">
        <v>11174</v>
      </c>
      <c r="C7" s="280">
        <v>11573</v>
      </c>
      <c r="D7" s="280">
        <v>12175</v>
      </c>
      <c r="E7" s="280">
        <v>12333</v>
      </c>
      <c r="F7" s="280">
        <v>12545</v>
      </c>
      <c r="G7" s="280">
        <v>12755</v>
      </c>
      <c r="H7" s="280">
        <v>12930</v>
      </c>
      <c r="I7" s="280">
        <v>13220</v>
      </c>
      <c r="J7" s="280">
        <v>13549</v>
      </c>
      <c r="K7" s="280">
        <v>13908</v>
      </c>
      <c r="L7" s="280">
        <v>14230</v>
      </c>
      <c r="M7" s="280">
        <v>14450</v>
      </c>
      <c r="N7" s="280">
        <v>14564</v>
      </c>
      <c r="O7" s="280">
        <v>14593</v>
      </c>
      <c r="P7" s="280">
        <v>14716</v>
      </c>
      <c r="Q7" s="280">
        <v>14804</v>
      </c>
      <c r="R7" s="280">
        <v>14866</v>
      </c>
      <c r="S7" s="280">
        <v>14956</v>
      </c>
      <c r="T7" s="280">
        <v>15042</v>
      </c>
      <c r="U7" s="280">
        <v>15113</v>
      </c>
      <c r="V7" s="280">
        <v>15133</v>
      </c>
      <c r="W7" s="280">
        <v>15161</v>
      </c>
      <c r="X7" s="280">
        <v>15212</v>
      </c>
      <c r="Y7" s="280">
        <v>15297</v>
      </c>
      <c r="Z7" s="280">
        <v>15324</v>
      </c>
      <c r="AA7" s="280">
        <v>15353</v>
      </c>
      <c r="AB7" s="280">
        <v>15438</v>
      </c>
      <c r="AC7" s="280">
        <v>15964</v>
      </c>
      <c r="AD7" s="280">
        <v>16207</v>
      </c>
      <c r="AE7" s="280">
        <v>17210</v>
      </c>
      <c r="AF7" s="280">
        <v>17234</v>
      </c>
      <c r="AG7" s="280">
        <v>17929</v>
      </c>
      <c r="AH7" s="280">
        <v>18030</v>
      </c>
      <c r="AI7" s="280">
        <v>18286</v>
      </c>
      <c r="AJ7" s="280">
        <v>18348</v>
      </c>
      <c r="AK7" s="280">
        <v>18359</v>
      </c>
      <c r="AL7" s="280">
        <v>18450</v>
      </c>
      <c r="AM7" s="280">
        <v>18445</v>
      </c>
      <c r="AN7" s="280">
        <v>18363</v>
      </c>
      <c r="AO7" s="280">
        <v>18765</v>
      </c>
      <c r="AP7" s="280">
        <v>18655</v>
      </c>
      <c r="AQ7" s="280">
        <v>18845</v>
      </c>
      <c r="AR7" s="280">
        <v>19022</v>
      </c>
      <c r="AS7" s="280">
        <v>19144</v>
      </c>
      <c r="AT7" s="280">
        <v>19290</v>
      </c>
      <c r="AU7" s="280">
        <v>19331</v>
      </c>
      <c r="AV7" s="280">
        <v>19248</v>
      </c>
      <c r="AW7" s="280">
        <v>19143</v>
      </c>
      <c r="AX7" s="280">
        <v>19105</v>
      </c>
      <c r="AY7" s="280">
        <v>18992</v>
      </c>
      <c r="AZ7" s="280">
        <v>18924</v>
      </c>
      <c r="BA7" s="280">
        <v>18956</v>
      </c>
      <c r="BB7" s="280">
        <v>18892</v>
      </c>
      <c r="BC7" s="280">
        <v>18690</v>
      </c>
      <c r="BD7" s="280">
        <v>18260</v>
      </c>
      <c r="BE7" s="280">
        <v>17614</v>
      </c>
      <c r="BF7" s="280">
        <v>17462</v>
      </c>
      <c r="BG7" s="280">
        <v>17181</v>
      </c>
      <c r="BH7" s="280">
        <v>17092</v>
      </c>
      <c r="BI7" s="280">
        <v>16625</v>
      </c>
      <c r="BJ7" s="280">
        <v>16492</v>
      </c>
      <c r="BK7" s="280">
        <v>16098</v>
      </c>
      <c r="BL7" s="280">
        <v>15085</v>
      </c>
      <c r="BM7" s="280">
        <v>14901</v>
      </c>
      <c r="BN7" s="280">
        <v>14853</v>
      </c>
      <c r="BO7" s="280">
        <v>14793</v>
      </c>
      <c r="BP7" s="280">
        <v>14293</v>
      </c>
      <c r="BQ7" s="280">
        <v>13823</v>
      </c>
      <c r="BR7" s="280">
        <v>13765</v>
      </c>
      <c r="BS7" s="280">
        <v>13612</v>
      </c>
      <c r="BT7" s="280">
        <v>13460</v>
      </c>
      <c r="BU7" s="280">
        <v>13274</v>
      </c>
      <c r="BV7" s="280">
        <v>13233</v>
      </c>
      <c r="BW7" s="280">
        <v>13200</v>
      </c>
      <c r="BX7" s="280">
        <v>12453</v>
      </c>
      <c r="BY7" s="280">
        <v>12083</v>
      </c>
      <c r="BZ7" s="280">
        <v>11982</v>
      </c>
      <c r="CA7" s="280">
        <v>11768</v>
      </c>
      <c r="CB7" s="280">
        <v>11691</v>
      </c>
      <c r="CC7" s="280">
        <v>11360</v>
      </c>
      <c r="CD7" s="280">
        <v>11343</v>
      </c>
      <c r="CE7" s="280">
        <v>11251</v>
      </c>
      <c r="CF7" s="280">
        <v>11181</v>
      </c>
      <c r="CG7" s="280">
        <v>11115</v>
      </c>
      <c r="CH7" s="280">
        <v>11064</v>
      </c>
      <c r="CI7" s="280">
        <v>10983</v>
      </c>
      <c r="CJ7" s="280">
        <v>10969</v>
      </c>
      <c r="CK7" s="280">
        <v>10778</v>
      </c>
      <c r="CL7" s="280">
        <v>10740</v>
      </c>
      <c r="CM7" s="280">
        <v>10706</v>
      </c>
      <c r="CN7" s="280">
        <v>10698</v>
      </c>
      <c r="CO7" s="846">
        <v>10692</v>
      </c>
      <c r="CP7" s="846">
        <v>10651</v>
      </c>
    </row>
    <row r="8" spans="1:94" s="4" customFormat="1" ht="14">
      <c r="A8" s="960" t="s">
        <v>643</v>
      </c>
      <c r="B8" s="501">
        <v>3050</v>
      </c>
      <c r="C8" s="501">
        <v>3077</v>
      </c>
      <c r="D8" s="501">
        <v>3134</v>
      </c>
      <c r="E8" s="501">
        <v>3164</v>
      </c>
      <c r="F8" s="501">
        <v>3183</v>
      </c>
      <c r="G8" s="501">
        <v>3209</v>
      </c>
      <c r="H8" s="501">
        <v>3218</v>
      </c>
      <c r="I8" s="501">
        <v>3241</v>
      </c>
      <c r="J8" s="501">
        <v>3564</v>
      </c>
      <c r="K8" s="501">
        <v>3618</v>
      </c>
      <c r="L8" s="501">
        <v>3662</v>
      </c>
      <c r="M8" s="501">
        <v>3722</v>
      </c>
      <c r="N8" s="501">
        <v>3786</v>
      </c>
      <c r="O8" s="501">
        <v>3814</v>
      </c>
      <c r="P8" s="501">
        <v>3857</v>
      </c>
      <c r="Q8" s="501">
        <v>3894</v>
      </c>
      <c r="R8" s="501">
        <v>3923</v>
      </c>
      <c r="S8" s="501">
        <v>3948</v>
      </c>
      <c r="T8" s="501">
        <v>3960</v>
      </c>
      <c r="U8" s="501">
        <v>3969</v>
      </c>
      <c r="V8" s="501">
        <v>3974</v>
      </c>
      <c r="W8" s="501">
        <v>3977</v>
      </c>
      <c r="X8" s="501">
        <v>3984</v>
      </c>
      <c r="Y8" s="501">
        <v>4008</v>
      </c>
      <c r="Z8" s="501">
        <v>4024</v>
      </c>
      <c r="AA8" s="501">
        <v>4052</v>
      </c>
      <c r="AB8" s="501">
        <v>4077</v>
      </c>
      <c r="AC8" s="501">
        <v>4342</v>
      </c>
      <c r="AD8" s="501">
        <v>4354</v>
      </c>
      <c r="AE8" s="501">
        <v>4928</v>
      </c>
      <c r="AF8" s="501">
        <v>4958</v>
      </c>
      <c r="AG8" s="501">
        <v>4897</v>
      </c>
      <c r="AH8" s="501">
        <v>4960</v>
      </c>
      <c r="AI8" s="501">
        <v>4984</v>
      </c>
      <c r="AJ8" s="501">
        <v>5058</v>
      </c>
      <c r="AK8" s="501">
        <v>5087</v>
      </c>
      <c r="AL8" s="501">
        <v>5103</v>
      </c>
      <c r="AM8" s="501">
        <v>5094</v>
      </c>
      <c r="AN8" s="501">
        <v>5138</v>
      </c>
      <c r="AO8" s="501">
        <v>5263</v>
      </c>
      <c r="AP8" s="501">
        <v>5266</v>
      </c>
      <c r="AQ8" s="501">
        <v>5317</v>
      </c>
      <c r="AR8" s="501">
        <v>5339</v>
      </c>
      <c r="AS8" s="501">
        <v>5362</v>
      </c>
      <c r="AT8" s="501">
        <v>5391</v>
      </c>
      <c r="AU8" s="501">
        <v>5401</v>
      </c>
      <c r="AV8" s="501">
        <v>5416</v>
      </c>
      <c r="AW8" s="501">
        <v>5450</v>
      </c>
      <c r="AX8" s="501">
        <v>5474</v>
      </c>
      <c r="AY8" s="501">
        <v>5490</v>
      </c>
      <c r="AZ8" s="501">
        <v>5493</v>
      </c>
      <c r="BA8" s="501">
        <v>5524</v>
      </c>
      <c r="BB8" s="501">
        <v>5544</v>
      </c>
      <c r="BC8" s="501">
        <v>5544</v>
      </c>
      <c r="BD8" s="501">
        <v>5424</v>
      </c>
      <c r="BE8" s="501">
        <v>5429</v>
      </c>
      <c r="BF8" s="501">
        <v>5428</v>
      </c>
      <c r="BG8" s="501">
        <v>5428</v>
      </c>
      <c r="BH8" s="501">
        <v>5430</v>
      </c>
      <c r="BI8" s="501">
        <v>5440</v>
      </c>
      <c r="BJ8" s="280">
        <v>4877</v>
      </c>
      <c r="BK8" s="280">
        <v>4885</v>
      </c>
      <c r="BL8" s="280">
        <v>4871</v>
      </c>
      <c r="BM8" s="280">
        <v>4770</v>
      </c>
      <c r="BN8" s="280">
        <v>4747</v>
      </c>
      <c r="BO8" s="280">
        <v>4759</v>
      </c>
      <c r="BP8" s="280">
        <v>4765</v>
      </c>
      <c r="BQ8" s="280">
        <v>4722</v>
      </c>
      <c r="BR8" s="280">
        <v>4716</v>
      </c>
      <c r="BS8" s="280">
        <v>4711</v>
      </c>
      <c r="BT8" s="280">
        <v>4303</v>
      </c>
      <c r="BU8" s="280">
        <v>4356</v>
      </c>
      <c r="BV8" s="280">
        <v>4368</v>
      </c>
      <c r="BW8" s="280">
        <v>4367</v>
      </c>
      <c r="BX8" s="280">
        <v>4370</v>
      </c>
      <c r="BY8" s="280">
        <v>4368</v>
      </c>
      <c r="BZ8" s="280">
        <v>4089</v>
      </c>
      <c r="CA8" s="280">
        <v>3977</v>
      </c>
      <c r="CB8" s="280">
        <v>3977</v>
      </c>
      <c r="CC8" s="280">
        <v>3979</v>
      </c>
      <c r="CD8" s="280">
        <v>3985</v>
      </c>
      <c r="CE8" s="280">
        <v>3986</v>
      </c>
      <c r="CF8" s="280">
        <v>3983</v>
      </c>
      <c r="CG8" s="280">
        <v>3983</v>
      </c>
      <c r="CH8" s="280">
        <v>3980</v>
      </c>
      <c r="CI8" s="280">
        <v>3984</v>
      </c>
      <c r="CJ8" s="280">
        <v>3984</v>
      </c>
      <c r="CK8" s="280">
        <v>3992</v>
      </c>
      <c r="CL8" s="280">
        <v>3998</v>
      </c>
      <c r="CM8" s="280">
        <v>3998</v>
      </c>
      <c r="CN8" s="280">
        <v>3997</v>
      </c>
      <c r="CO8" s="846">
        <v>3997</v>
      </c>
      <c r="CP8" s="846">
        <v>3997</v>
      </c>
    </row>
    <row r="9" spans="1:94" s="28" customFormat="1" ht="14">
      <c r="A9" s="961" t="s">
        <v>515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448"/>
      <c r="AA9" s="448"/>
      <c r="AB9" s="448"/>
      <c r="AC9" s="448"/>
      <c r="AD9" s="448"/>
      <c r="AE9" s="448"/>
      <c r="AF9" s="448"/>
      <c r="AG9" s="448"/>
      <c r="AH9" s="448" t="s">
        <v>1245</v>
      </c>
      <c r="AI9" s="448" t="s">
        <v>1245</v>
      </c>
      <c r="AJ9" s="448" t="s">
        <v>1245</v>
      </c>
      <c r="AK9" s="448" t="s">
        <v>1245</v>
      </c>
      <c r="AL9" s="448">
        <v>269</v>
      </c>
      <c r="AM9" s="448">
        <v>270</v>
      </c>
      <c r="AN9" s="448">
        <v>283</v>
      </c>
      <c r="AO9" s="448">
        <v>315</v>
      </c>
      <c r="AP9" s="448">
        <v>293</v>
      </c>
      <c r="AQ9" s="448">
        <v>302</v>
      </c>
      <c r="AR9" s="448">
        <v>305</v>
      </c>
      <c r="AS9" s="448">
        <v>311</v>
      </c>
      <c r="AT9" s="448">
        <v>312</v>
      </c>
      <c r="AU9" s="448">
        <v>312</v>
      </c>
      <c r="AV9" s="448">
        <v>317</v>
      </c>
      <c r="AW9" s="448">
        <v>320</v>
      </c>
      <c r="AX9" s="281">
        <v>320</v>
      </c>
      <c r="AY9" s="281">
        <v>322</v>
      </c>
      <c r="AZ9" s="281">
        <v>322</v>
      </c>
      <c r="BA9" s="281">
        <v>328</v>
      </c>
      <c r="BB9" s="281">
        <v>497</v>
      </c>
      <c r="BC9" s="281">
        <v>497</v>
      </c>
      <c r="BD9" s="281">
        <v>482</v>
      </c>
      <c r="BE9" s="281">
        <v>482</v>
      </c>
      <c r="BF9" s="281">
        <v>482</v>
      </c>
      <c r="BG9" s="281">
        <v>483</v>
      </c>
      <c r="BH9" s="281">
        <v>484</v>
      </c>
      <c r="BI9" s="281">
        <v>486</v>
      </c>
      <c r="BJ9" s="281">
        <v>457</v>
      </c>
      <c r="BK9" s="281">
        <v>457</v>
      </c>
      <c r="BL9" s="281">
        <v>458</v>
      </c>
      <c r="BM9" s="281">
        <v>454</v>
      </c>
      <c r="BN9" s="281">
        <v>459</v>
      </c>
      <c r="BO9" s="281">
        <v>460</v>
      </c>
      <c r="BP9" s="281">
        <v>460</v>
      </c>
      <c r="BQ9" s="281">
        <v>459</v>
      </c>
      <c r="BR9" s="281">
        <v>459</v>
      </c>
      <c r="BS9" s="281">
        <v>458</v>
      </c>
      <c r="BT9" s="281">
        <v>425</v>
      </c>
      <c r="BU9" s="281">
        <v>428</v>
      </c>
      <c r="BV9" s="281">
        <v>431</v>
      </c>
      <c r="BW9" s="281">
        <v>431</v>
      </c>
      <c r="BX9" s="281">
        <v>431</v>
      </c>
      <c r="BY9" s="281">
        <v>431</v>
      </c>
      <c r="BZ9" s="281">
        <v>406</v>
      </c>
      <c r="CA9" s="281">
        <v>394</v>
      </c>
      <c r="CB9" s="281">
        <v>394</v>
      </c>
      <c r="CC9" s="281">
        <v>394</v>
      </c>
      <c r="CD9" s="281">
        <v>394</v>
      </c>
      <c r="CE9" s="281">
        <v>396</v>
      </c>
      <c r="CF9" s="281">
        <v>396</v>
      </c>
      <c r="CG9" s="281">
        <v>396</v>
      </c>
      <c r="CH9" s="281">
        <v>396</v>
      </c>
      <c r="CI9" s="281">
        <v>397</v>
      </c>
      <c r="CJ9" s="281">
        <v>397</v>
      </c>
      <c r="CK9" s="281">
        <v>399</v>
      </c>
      <c r="CL9" s="281">
        <v>399</v>
      </c>
      <c r="CM9" s="281">
        <v>399</v>
      </c>
      <c r="CN9" s="281">
        <v>399</v>
      </c>
      <c r="CO9" s="847">
        <v>399</v>
      </c>
      <c r="CP9" s="847">
        <v>399</v>
      </c>
    </row>
    <row r="10" spans="1:94" s="28" customFormat="1" ht="14">
      <c r="A10" s="961" t="s">
        <v>514</v>
      </c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 t="s">
        <v>1245</v>
      </c>
      <c r="AI10" s="448" t="s">
        <v>1245</v>
      </c>
      <c r="AJ10" s="448" t="s">
        <v>1245</v>
      </c>
      <c r="AK10" s="448" t="s">
        <v>1245</v>
      </c>
      <c r="AL10" s="448">
        <v>1061</v>
      </c>
      <c r="AM10" s="448">
        <v>1065</v>
      </c>
      <c r="AN10" s="448">
        <v>1082</v>
      </c>
      <c r="AO10" s="448">
        <v>1099</v>
      </c>
      <c r="AP10" s="448">
        <v>1127</v>
      </c>
      <c r="AQ10" s="448">
        <v>1152</v>
      </c>
      <c r="AR10" s="448">
        <v>1154</v>
      </c>
      <c r="AS10" s="448">
        <v>1159</v>
      </c>
      <c r="AT10" s="448">
        <v>1165</v>
      </c>
      <c r="AU10" s="448">
        <v>1168</v>
      </c>
      <c r="AV10" s="448">
        <v>1170</v>
      </c>
      <c r="AW10" s="448">
        <v>1174</v>
      </c>
      <c r="AX10" s="281">
        <v>1183</v>
      </c>
      <c r="AY10" s="281">
        <v>1187</v>
      </c>
      <c r="AZ10" s="281">
        <v>1187</v>
      </c>
      <c r="BA10" s="281">
        <v>1187</v>
      </c>
      <c r="BB10" s="281">
        <v>1190</v>
      </c>
      <c r="BC10" s="281">
        <v>1190</v>
      </c>
      <c r="BD10" s="281">
        <v>1134</v>
      </c>
      <c r="BE10" s="281">
        <v>1134</v>
      </c>
      <c r="BF10" s="281">
        <v>1134</v>
      </c>
      <c r="BG10" s="281">
        <v>1136</v>
      </c>
      <c r="BH10" s="281">
        <v>1137</v>
      </c>
      <c r="BI10" s="281">
        <v>1139</v>
      </c>
      <c r="BJ10" s="281">
        <v>1056</v>
      </c>
      <c r="BK10" s="281">
        <v>1057</v>
      </c>
      <c r="BL10" s="281">
        <v>1059</v>
      </c>
      <c r="BM10" s="281">
        <v>1045</v>
      </c>
      <c r="BN10" s="281">
        <v>1019</v>
      </c>
      <c r="BO10" s="281">
        <v>1021</v>
      </c>
      <c r="BP10" s="281">
        <v>1021</v>
      </c>
      <c r="BQ10" s="281">
        <v>1014</v>
      </c>
      <c r="BR10" s="281">
        <v>1008</v>
      </c>
      <c r="BS10" s="281">
        <v>1008</v>
      </c>
      <c r="BT10" s="281">
        <v>912</v>
      </c>
      <c r="BU10" s="281">
        <v>921</v>
      </c>
      <c r="BV10" s="281">
        <v>923</v>
      </c>
      <c r="BW10" s="281">
        <v>923</v>
      </c>
      <c r="BX10" s="281">
        <v>923</v>
      </c>
      <c r="BY10" s="281">
        <v>922</v>
      </c>
      <c r="BZ10" s="281">
        <v>862</v>
      </c>
      <c r="CA10" s="281">
        <v>818</v>
      </c>
      <c r="CB10" s="281">
        <v>818</v>
      </c>
      <c r="CC10" s="281">
        <v>818</v>
      </c>
      <c r="CD10" s="281">
        <v>818</v>
      </c>
      <c r="CE10" s="281">
        <v>818</v>
      </c>
      <c r="CF10" s="281">
        <v>817</v>
      </c>
      <c r="CG10" s="281">
        <v>817</v>
      </c>
      <c r="CH10" s="281">
        <v>817</v>
      </c>
      <c r="CI10" s="281">
        <v>818</v>
      </c>
      <c r="CJ10" s="281">
        <v>818</v>
      </c>
      <c r="CK10" s="281">
        <v>820</v>
      </c>
      <c r="CL10" s="281">
        <v>821</v>
      </c>
      <c r="CM10" s="281">
        <v>821</v>
      </c>
      <c r="CN10" s="281">
        <v>821</v>
      </c>
      <c r="CO10" s="847">
        <v>821</v>
      </c>
      <c r="CP10" s="847">
        <v>821</v>
      </c>
    </row>
    <row r="11" spans="1:94" s="28" customFormat="1" ht="14">
      <c r="A11" s="961" t="s">
        <v>513</v>
      </c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 t="s">
        <v>1245</v>
      </c>
      <c r="AI11" s="448" t="s">
        <v>1245</v>
      </c>
      <c r="AJ11" s="448" t="s">
        <v>1245</v>
      </c>
      <c r="AK11" s="448" t="s">
        <v>1245</v>
      </c>
      <c r="AL11" s="448">
        <v>431</v>
      </c>
      <c r="AM11" s="448">
        <v>437</v>
      </c>
      <c r="AN11" s="448">
        <v>445</v>
      </c>
      <c r="AO11" s="448">
        <v>470</v>
      </c>
      <c r="AP11" s="448">
        <v>459</v>
      </c>
      <c r="AQ11" s="448">
        <v>466</v>
      </c>
      <c r="AR11" s="448">
        <v>471</v>
      </c>
      <c r="AS11" s="448">
        <v>477</v>
      </c>
      <c r="AT11" s="448">
        <v>481</v>
      </c>
      <c r="AU11" s="448">
        <v>482</v>
      </c>
      <c r="AV11" s="448">
        <v>485</v>
      </c>
      <c r="AW11" s="448">
        <v>487</v>
      </c>
      <c r="AX11" s="281">
        <v>488</v>
      </c>
      <c r="AY11" s="281">
        <v>488</v>
      </c>
      <c r="AZ11" s="281">
        <v>488</v>
      </c>
      <c r="BA11" s="281">
        <v>494</v>
      </c>
      <c r="BB11" s="281">
        <v>330</v>
      </c>
      <c r="BC11" s="281">
        <v>330</v>
      </c>
      <c r="BD11" s="281">
        <v>320</v>
      </c>
      <c r="BE11" s="281">
        <v>320</v>
      </c>
      <c r="BF11" s="281">
        <v>320</v>
      </c>
      <c r="BG11" s="281">
        <v>320</v>
      </c>
      <c r="BH11" s="281">
        <v>320</v>
      </c>
      <c r="BI11" s="281">
        <v>320</v>
      </c>
      <c r="BJ11" s="281">
        <v>305</v>
      </c>
      <c r="BK11" s="281">
        <v>305</v>
      </c>
      <c r="BL11" s="281">
        <v>305</v>
      </c>
      <c r="BM11" s="281">
        <v>302</v>
      </c>
      <c r="BN11" s="281">
        <v>300</v>
      </c>
      <c r="BO11" s="281">
        <v>302</v>
      </c>
      <c r="BP11" s="281">
        <v>301</v>
      </c>
      <c r="BQ11" s="281">
        <v>300</v>
      </c>
      <c r="BR11" s="281">
        <v>300</v>
      </c>
      <c r="BS11" s="281">
        <v>300</v>
      </c>
      <c r="BT11" s="281">
        <v>289</v>
      </c>
      <c r="BU11" s="281">
        <v>290</v>
      </c>
      <c r="BV11" s="281">
        <v>291</v>
      </c>
      <c r="BW11" s="281">
        <v>291</v>
      </c>
      <c r="BX11" s="281">
        <v>291</v>
      </c>
      <c r="BY11" s="281">
        <v>290</v>
      </c>
      <c r="BZ11" s="281">
        <v>264</v>
      </c>
      <c r="CA11" s="281">
        <v>254</v>
      </c>
      <c r="CB11" s="281">
        <v>254</v>
      </c>
      <c r="CC11" s="281">
        <v>254</v>
      </c>
      <c r="CD11" s="281">
        <v>254</v>
      </c>
      <c r="CE11" s="281">
        <v>254</v>
      </c>
      <c r="CF11" s="281">
        <v>254</v>
      </c>
      <c r="CG11" s="281">
        <v>254</v>
      </c>
      <c r="CH11" s="281">
        <v>253</v>
      </c>
      <c r="CI11" s="281">
        <v>253</v>
      </c>
      <c r="CJ11" s="281">
        <v>253</v>
      </c>
      <c r="CK11" s="281">
        <v>253</v>
      </c>
      <c r="CL11" s="281">
        <v>253</v>
      </c>
      <c r="CM11" s="281">
        <v>253</v>
      </c>
      <c r="CN11" s="281">
        <v>253</v>
      </c>
      <c r="CO11" s="847">
        <v>253</v>
      </c>
      <c r="CP11" s="847">
        <v>253</v>
      </c>
    </row>
    <row r="12" spans="1:94" s="28" customFormat="1" ht="14">
      <c r="A12" s="961" t="s">
        <v>516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 t="s">
        <v>1245</v>
      </c>
      <c r="AI12" s="448" t="s">
        <v>1245</v>
      </c>
      <c r="AJ12" s="448" t="s">
        <v>1245</v>
      </c>
      <c r="AK12" s="448" t="s">
        <v>1245</v>
      </c>
      <c r="AL12" s="448">
        <v>2296</v>
      </c>
      <c r="AM12" s="448">
        <v>2293</v>
      </c>
      <c r="AN12" s="448">
        <v>2297</v>
      </c>
      <c r="AO12" s="448">
        <v>2331</v>
      </c>
      <c r="AP12" s="448">
        <v>2338</v>
      </c>
      <c r="AQ12" s="448">
        <v>2345</v>
      </c>
      <c r="AR12" s="448">
        <v>2353</v>
      </c>
      <c r="AS12" s="448">
        <v>2356</v>
      </c>
      <c r="AT12" s="448">
        <v>2369</v>
      </c>
      <c r="AU12" s="448">
        <v>2371</v>
      </c>
      <c r="AV12" s="448">
        <v>2373</v>
      </c>
      <c r="AW12" s="448">
        <v>2393</v>
      </c>
      <c r="AX12" s="281">
        <v>2401</v>
      </c>
      <c r="AY12" s="281">
        <v>2410</v>
      </c>
      <c r="AZ12" s="281">
        <v>2413</v>
      </c>
      <c r="BA12" s="281">
        <v>2431</v>
      </c>
      <c r="BB12" s="281">
        <v>2440</v>
      </c>
      <c r="BC12" s="281">
        <v>2440</v>
      </c>
      <c r="BD12" s="281">
        <v>2424</v>
      </c>
      <c r="BE12" s="281">
        <v>2429</v>
      </c>
      <c r="BF12" s="281">
        <v>2427</v>
      </c>
      <c r="BG12" s="281">
        <v>2432</v>
      </c>
      <c r="BH12" s="281">
        <v>2432</v>
      </c>
      <c r="BI12" s="281">
        <v>2435</v>
      </c>
      <c r="BJ12" s="281">
        <v>2111</v>
      </c>
      <c r="BK12" s="281">
        <v>2121</v>
      </c>
      <c r="BL12" s="281">
        <v>2105</v>
      </c>
      <c r="BM12" s="281">
        <v>2036</v>
      </c>
      <c r="BN12" s="281">
        <v>2027</v>
      </c>
      <c r="BO12" s="281">
        <v>2033</v>
      </c>
      <c r="BP12" s="281">
        <v>2040</v>
      </c>
      <c r="BQ12" s="281">
        <v>2015</v>
      </c>
      <c r="BR12" s="281">
        <v>2015</v>
      </c>
      <c r="BS12" s="281">
        <v>2013</v>
      </c>
      <c r="BT12" s="281">
        <v>1800</v>
      </c>
      <c r="BU12" s="281">
        <v>1817</v>
      </c>
      <c r="BV12" s="281">
        <v>1821</v>
      </c>
      <c r="BW12" s="281">
        <v>1820</v>
      </c>
      <c r="BX12" s="281">
        <v>1822</v>
      </c>
      <c r="BY12" s="281">
        <v>1821</v>
      </c>
      <c r="BZ12" s="281">
        <v>1740</v>
      </c>
      <c r="CA12" s="281">
        <v>1702</v>
      </c>
      <c r="CB12" s="281">
        <v>1702</v>
      </c>
      <c r="CC12" s="281">
        <v>1704</v>
      </c>
      <c r="CD12" s="281">
        <v>1707</v>
      </c>
      <c r="CE12" s="281">
        <v>1706</v>
      </c>
      <c r="CF12" s="281">
        <v>1704</v>
      </c>
      <c r="CG12" s="281">
        <v>1704</v>
      </c>
      <c r="CH12" s="281">
        <v>1702</v>
      </c>
      <c r="CI12" s="281">
        <v>1704</v>
      </c>
      <c r="CJ12" s="281">
        <v>1704</v>
      </c>
      <c r="CK12" s="281">
        <v>1706</v>
      </c>
      <c r="CL12" s="281">
        <v>1711</v>
      </c>
      <c r="CM12" s="281">
        <v>1711</v>
      </c>
      <c r="CN12" s="281">
        <v>1710</v>
      </c>
      <c r="CO12" s="847">
        <v>1710</v>
      </c>
      <c r="CP12" s="847">
        <v>1710</v>
      </c>
    </row>
    <row r="13" spans="1:94" s="28" customFormat="1" ht="14">
      <c r="A13" s="962" t="s">
        <v>517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/>
      <c r="N13" s="504"/>
      <c r="O13" s="504"/>
      <c r="P13" s="504"/>
      <c r="Q13" s="504"/>
      <c r="R13" s="504"/>
      <c r="S13" s="504"/>
      <c r="T13" s="504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5" t="s">
        <v>1245</v>
      </c>
      <c r="AI13" s="505" t="s">
        <v>1245</v>
      </c>
      <c r="AJ13" s="505" t="s">
        <v>1245</v>
      </c>
      <c r="AK13" s="505" t="s">
        <v>1245</v>
      </c>
      <c r="AL13" s="504">
        <v>1046</v>
      </c>
      <c r="AM13" s="504">
        <v>1029</v>
      </c>
      <c r="AN13" s="504">
        <v>1031</v>
      </c>
      <c r="AO13" s="504">
        <v>1048</v>
      </c>
      <c r="AP13" s="504">
        <v>1049</v>
      </c>
      <c r="AQ13" s="504">
        <v>1052</v>
      </c>
      <c r="AR13" s="504">
        <v>1056</v>
      </c>
      <c r="AS13" s="504">
        <v>1059</v>
      </c>
      <c r="AT13" s="504">
        <v>1064</v>
      </c>
      <c r="AU13" s="504">
        <v>1068</v>
      </c>
      <c r="AV13" s="504">
        <v>1071</v>
      </c>
      <c r="AW13" s="504">
        <v>1076</v>
      </c>
      <c r="AX13" s="505">
        <v>1082</v>
      </c>
      <c r="AY13" s="505">
        <v>1083</v>
      </c>
      <c r="AZ13" s="505">
        <v>1083</v>
      </c>
      <c r="BA13" s="505">
        <v>1084</v>
      </c>
      <c r="BB13" s="505">
        <v>1087</v>
      </c>
      <c r="BC13" s="505">
        <v>1087</v>
      </c>
      <c r="BD13" s="505">
        <v>1064</v>
      </c>
      <c r="BE13" s="505">
        <v>1064</v>
      </c>
      <c r="BF13" s="505">
        <v>1065</v>
      </c>
      <c r="BG13" s="505">
        <v>1057</v>
      </c>
      <c r="BH13" s="505">
        <v>1057</v>
      </c>
      <c r="BI13" s="505">
        <v>1060</v>
      </c>
      <c r="BJ13" s="505">
        <v>948</v>
      </c>
      <c r="BK13" s="505">
        <v>948</v>
      </c>
      <c r="BL13" s="505">
        <v>944</v>
      </c>
      <c r="BM13" s="505">
        <v>933</v>
      </c>
      <c r="BN13" s="505">
        <v>940</v>
      </c>
      <c r="BO13" s="505">
        <v>941</v>
      </c>
      <c r="BP13" s="505">
        <v>941</v>
      </c>
      <c r="BQ13" s="505">
        <v>934</v>
      </c>
      <c r="BR13" s="505">
        <v>934</v>
      </c>
      <c r="BS13" s="505">
        <v>932</v>
      </c>
      <c r="BT13" s="505">
        <v>877</v>
      </c>
      <c r="BU13" s="505">
        <v>900</v>
      </c>
      <c r="BV13" s="505">
        <v>902</v>
      </c>
      <c r="BW13" s="505">
        <v>902</v>
      </c>
      <c r="BX13" s="505">
        <v>903</v>
      </c>
      <c r="BY13" s="505">
        <v>904</v>
      </c>
      <c r="BZ13" s="505">
        <v>833</v>
      </c>
      <c r="CA13" s="505">
        <v>809</v>
      </c>
      <c r="CB13" s="505">
        <v>809</v>
      </c>
      <c r="CC13" s="505">
        <v>809</v>
      </c>
      <c r="CD13" s="505">
        <v>812</v>
      </c>
      <c r="CE13" s="505">
        <v>812</v>
      </c>
      <c r="CF13" s="505">
        <v>812</v>
      </c>
      <c r="CG13" s="505">
        <v>812</v>
      </c>
      <c r="CH13" s="505">
        <v>812</v>
      </c>
      <c r="CI13" s="505">
        <v>812</v>
      </c>
      <c r="CJ13" s="505">
        <v>812</v>
      </c>
      <c r="CK13" s="505">
        <v>814</v>
      </c>
      <c r="CL13" s="505">
        <v>814</v>
      </c>
      <c r="CM13" s="505">
        <v>814</v>
      </c>
      <c r="CN13" s="505">
        <v>814</v>
      </c>
      <c r="CO13" s="956">
        <v>814</v>
      </c>
      <c r="CP13" s="956">
        <v>814</v>
      </c>
    </row>
    <row r="14" spans="1:94" s="28" customFormat="1" ht="14">
      <c r="A14" s="963"/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3"/>
      <c r="U14" s="503"/>
      <c r="V14" s="503"/>
      <c r="W14" s="503"/>
      <c r="X14" s="503"/>
      <c r="Y14" s="503"/>
      <c r="Z14" s="503"/>
      <c r="AA14" s="503"/>
      <c r="AB14" s="503"/>
      <c r="AC14" s="503"/>
      <c r="AD14" s="503"/>
      <c r="AE14" s="503"/>
      <c r="AF14" s="503"/>
      <c r="AG14" s="503"/>
      <c r="AH14" s="503"/>
      <c r="AI14" s="503"/>
      <c r="AJ14" s="503"/>
      <c r="AK14" s="503"/>
      <c r="AL14" s="503"/>
      <c r="AM14" s="503"/>
      <c r="AN14" s="503"/>
      <c r="AO14" s="503"/>
      <c r="AP14" s="503"/>
      <c r="AQ14" s="503"/>
      <c r="AR14" s="503"/>
      <c r="AS14" s="503"/>
      <c r="AT14" s="503"/>
      <c r="AU14" s="503"/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503"/>
      <c r="BI14" s="503"/>
      <c r="BJ14" s="503"/>
      <c r="BK14" s="503"/>
      <c r="BL14" s="503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3"/>
      <c r="CA14" s="503"/>
      <c r="CB14" s="503"/>
      <c r="CC14" s="503"/>
      <c r="CD14" s="503"/>
      <c r="CE14" s="503"/>
      <c r="CF14" s="503"/>
      <c r="CG14" s="503"/>
      <c r="CH14" s="503"/>
      <c r="CI14" s="503"/>
      <c r="CJ14" s="503"/>
      <c r="CK14" s="503"/>
      <c r="CL14" s="503"/>
      <c r="CM14" s="503"/>
      <c r="CN14" s="503"/>
      <c r="CO14" s="957"/>
      <c r="CP14" s="957"/>
    </row>
    <row r="15" spans="1:94" s="28" customFormat="1" ht="14">
      <c r="A15" s="863" t="s">
        <v>518</v>
      </c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48"/>
      <c r="BG15" s="448"/>
      <c r="BH15" s="448"/>
      <c r="BI15" s="448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847"/>
      <c r="CP15" s="847"/>
    </row>
    <row r="16" spans="1:94" s="4" customFormat="1" ht="14">
      <c r="A16" s="866" t="s">
        <v>519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 t="s">
        <v>1245</v>
      </c>
      <c r="W16" s="281" t="s">
        <v>1245</v>
      </c>
      <c r="X16" s="281">
        <v>38408.813000000002</v>
      </c>
      <c r="Y16" s="281">
        <v>42776.012000000002</v>
      </c>
      <c r="Z16" s="281">
        <v>44553.36</v>
      </c>
      <c r="AA16" s="281">
        <v>46196.743999999999</v>
      </c>
      <c r="AB16" s="281">
        <v>47492.226999999999</v>
      </c>
      <c r="AC16" s="281">
        <v>48022.165000000001</v>
      </c>
      <c r="AD16" s="281">
        <v>53889.942000000003</v>
      </c>
      <c r="AE16" s="281">
        <v>53529.635000000002</v>
      </c>
      <c r="AF16" s="281">
        <v>54236.358999999997</v>
      </c>
      <c r="AG16" s="281">
        <v>52694.591999999997</v>
      </c>
      <c r="AH16" s="281">
        <v>53535.125999999997</v>
      </c>
      <c r="AI16" s="281">
        <v>53348.745000000003</v>
      </c>
      <c r="AJ16" s="281">
        <v>54509.665999999997</v>
      </c>
      <c r="AK16" s="281">
        <v>54366.298999999999</v>
      </c>
      <c r="AL16" s="281">
        <v>54966.692999999999</v>
      </c>
      <c r="AM16" s="281">
        <v>55215.705999999998</v>
      </c>
      <c r="AN16" s="281">
        <v>55609.006999999998</v>
      </c>
      <c r="AO16" s="281">
        <v>56001.13</v>
      </c>
      <c r="AP16" s="281">
        <v>56921.065000000002</v>
      </c>
      <c r="AQ16" s="281">
        <v>57466.159</v>
      </c>
      <c r="AR16" s="281">
        <v>57879.057999999997</v>
      </c>
      <c r="AS16" s="281">
        <v>58550.84</v>
      </c>
      <c r="AT16" s="281">
        <v>59437.595000000001</v>
      </c>
      <c r="AU16" s="281">
        <v>60186.964999999997</v>
      </c>
      <c r="AV16" s="281">
        <v>60974.720000000001</v>
      </c>
      <c r="AW16" s="281">
        <v>61374.567999999999</v>
      </c>
      <c r="AX16" s="281">
        <v>61548.292999999998</v>
      </c>
      <c r="AY16" s="281">
        <v>61570.428</v>
      </c>
      <c r="AZ16" s="281">
        <v>61887.343000000001</v>
      </c>
      <c r="BA16" s="281">
        <v>62184.226000000002</v>
      </c>
      <c r="BB16" s="281">
        <v>62686.894</v>
      </c>
      <c r="BC16" s="281">
        <v>63039.563999999998</v>
      </c>
      <c r="BD16" s="281">
        <v>63380.129000000001</v>
      </c>
      <c r="BE16" s="281">
        <v>63565.807000000001</v>
      </c>
      <c r="BF16" s="281">
        <v>63889.582000000002</v>
      </c>
      <c r="BG16" s="281">
        <v>64186.582999999999</v>
      </c>
      <c r="BH16" s="281">
        <v>64383.462</v>
      </c>
      <c r="BI16" s="281">
        <v>64798.328000000001</v>
      </c>
      <c r="BJ16" s="281">
        <v>65244.385000000002</v>
      </c>
      <c r="BK16" s="281">
        <v>65565.752999999997</v>
      </c>
      <c r="BL16" s="281">
        <v>65777.455000000002</v>
      </c>
      <c r="BM16" s="281">
        <v>66017.425000000003</v>
      </c>
      <c r="BN16" s="281">
        <v>66364.304999999993</v>
      </c>
      <c r="BO16" s="281">
        <v>66410.663</v>
      </c>
      <c r="BP16" s="281">
        <v>67022.09</v>
      </c>
      <c r="BQ16" s="281">
        <v>67424.255999999994</v>
      </c>
      <c r="BR16" s="281">
        <v>68298.657999999996</v>
      </c>
      <c r="BS16" s="281">
        <v>68734.798999999999</v>
      </c>
      <c r="BT16" s="281">
        <v>69594.509999999995</v>
      </c>
      <c r="BU16" s="281">
        <v>70169.010999999999</v>
      </c>
      <c r="BV16" s="281">
        <v>70961.445999999996</v>
      </c>
      <c r="BW16" s="281">
        <v>72482.489000000001</v>
      </c>
      <c r="BX16" s="281">
        <v>73435.036999999997</v>
      </c>
      <c r="BY16" s="281">
        <v>74422.797999999995</v>
      </c>
      <c r="BZ16" s="281">
        <v>74670.285999999993</v>
      </c>
      <c r="CA16" s="281">
        <v>75317.282999999996</v>
      </c>
      <c r="CB16" s="281">
        <v>76852.210999999996</v>
      </c>
      <c r="CC16" s="281">
        <v>78328.721000000005</v>
      </c>
      <c r="CD16" s="281">
        <v>79320.909</v>
      </c>
      <c r="CE16" s="281">
        <v>80294.744999999995</v>
      </c>
      <c r="CF16" s="281">
        <v>81269.22</v>
      </c>
      <c r="CG16" s="281">
        <v>81910.311000000002</v>
      </c>
      <c r="CH16" s="281">
        <v>82045.951000000001</v>
      </c>
      <c r="CI16" s="281">
        <v>82646.114000000001</v>
      </c>
      <c r="CJ16" s="281">
        <v>82498.955000000002</v>
      </c>
      <c r="CK16" s="281">
        <v>82983.678</v>
      </c>
      <c r="CL16" s="281">
        <v>83604.884999999995</v>
      </c>
      <c r="CM16" s="281">
        <v>84289.548999999999</v>
      </c>
      <c r="CN16" s="281">
        <v>85008.031000000003</v>
      </c>
      <c r="CO16" s="847">
        <v>85774.525999999998</v>
      </c>
      <c r="CP16" s="847">
        <v>86708.141000000003</v>
      </c>
    </row>
    <row r="17" spans="1:94" s="4" customFormat="1" ht="14">
      <c r="A17" s="866" t="s">
        <v>254</v>
      </c>
      <c r="B17" s="281">
        <v>14088.056999999999</v>
      </c>
      <c r="C17" s="281">
        <v>14541.525000000001</v>
      </c>
      <c r="D17" s="281">
        <v>14975.975</v>
      </c>
      <c r="E17" s="281">
        <v>15390.855000000001</v>
      </c>
      <c r="F17" s="281">
        <v>15910.836000000001</v>
      </c>
      <c r="G17" s="281">
        <v>16717.607</v>
      </c>
      <c r="H17" s="281">
        <v>17048.915000000001</v>
      </c>
      <c r="I17" s="281">
        <v>18750.907999999999</v>
      </c>
      <c r="J17" s="281">
        <v>19274.742999999999</v>
      </c>
      <c r="K17" s="281">
        <v>20054.712</v>
      </c>
      <c r="L17" s="281">
        <v>20676.599999999999</v>
      </c>
      <c r="M17" s="281">
        <v>21089</v>
      </c>
      <c r="N17" s="281">
        <v>21219.012999999999</v>
      </c>
      <c r="O17" s="281">
        <v>21909.692999999999</v>
      </c>
      <c r="P17" s="281">
        <v>22328.7</v>
      </c>
      <c r="Q17" s="281">
        <v>22907.135999999999</v>
      </c>
      <c r="R17" s="281">
        <v>23258.878000000001</v>
      </c>
      <c r="S17" s="281">
        <v>23710.07</v>
      </c>
      <c r="T17" s="281">
        <v>24102.947</v>
      </c>
      <c r="U17" s="281">
        <v>24374.206999999999</v>
      </c>
      <c r="V17" s="281">
        <v>25934.584999999999</v>
      </c>
      <c r="W17" s="281">
        <v>26294.781999999999</v>
      </c>
      <c r="X17" s="281">
        <v>26635.963</v>
      </c>
      <c r="Y17" s="281">
        <v>27413.659</v>
      </c>
      <c r="Z17" s="281">
        <v>27854.505999999998</v>
      </c>
      <c r="AA17" s="281">
        <v>28830.103000000003</v>
      </c>
      <c r="AB17" s="281">
        <v>30116.675999999999</v>
      </c>
      <c r="AC17" s="281">
        <v>30377.995999999999</v>
      </c>
      <c r="AD17" s="281">
        <v>30574.308000000001</v>
      </c>
      <c r="AE17" s="281">
        <v>34746.553</v>
      </c>
      <c r="AF17" s="281">
        <v>34874.656999999992</v>
      </c>
      <c r="AG17" s="281">
        <v>34987.502999999997</v>
      </c>
      <c r="AH17" s="281">
        <v>35233.834999999999</v>
      </c>
      <c r="AI17" s="281">
        <v>34920.101000000002</v>
      </c>
      <c r="AJ17" s="281">
        <v>35682.221999999994</v>
      </c>
      <c r="AK17" s="281">
        <v>35933.972999999998</v>
      </c>
      <c r="AL17" s="281">
        <v>35303.770000000004</v>
      </c>
      <c r="AM17" s="281">
        <v>35595.919999999998</v>
      </c>
      <c r="AN17" s="281">
        <v>35798.044999999998</v>
      </c>
      <c r="AO17" s="281">
        <v>36121.441999999995</v>
      </c>
      <c r="AP17" s="281">
        <v>36538.820999999996</v>
      </c>
      <c r="AQ17" s="281">
        <v>36689.928</v>
      </c>
      <c r="AR17" s="281">
        <v>37083.557000000001</v>
      </c>
      <c r="AS17" s="281">
        <v>37417.971000000005</v>
      </c>
      <c r="AT17" s="281">
        <v>37899.4</v>
      </c>
      <c r="AU17" s="281">
        <v>38512.231</v>
      </c>
      <c r="AV17" s="281">
        <v>38962.080000000002</v>
      </c>
      <c r="AW17" s="281">
        <v>39786.368999999999</v>
      </c>
      <c r="AX17" s="281">
        <v>38788.013999999996</v>
      </c>
      <c r="AY17" s="281">
        <v>38721.767</v>
      </c>
      <c r="AZ17" s="281">
        <v>39038.891000000003</v>
      </c>
      <c r="BA17" s="281">
        <v>38084.502</v>
      </c>
      <c r="BB17" s="281">
        <v>38212.154000000002</v>
      </c>
      <c r="BC17" s="281">
        <v>38156.605000000003</v>
      </c>
      <c r="BD17" s="281">
        <v>38058.423000000003</v>
      </c>
      <c r="BE17" s="281">
        <v>37840.932999999997</v>
      </c>
      <c r="BF17" s="281">
        <v>37824.306000000004</v>
      </c>
      <c r="BG17" s="281">
        <v>37754.883000000002</v>
      </c>
      <c r="BH17" s="281">
        <v>37808.142</v>
      </c>
      <c r="BI17" s="281">
        <v>37306.826999999997</v>
      </c>
      <c r="BJ17" s="281">
        <v>37109.266000000003</v>
      </c>
      <c r="BK17" s="281">
        <v>36939.134999999995</v>
      </c>
      <c r="BL17" s="281">
        <v>36630.175999999999</v>
      </c>
      <c r="BM17" s="281">
        <v>36416.808000000005</v>
      </c>
      <c r="BN17" s="281">
        <v>36249.065999999999</v>
      </c>
      <c r="BO17" s="281">
        <v>36194.576999999997</v>
      </c>
      <c r="BP17" s="281">
        <v>36122.514000000003</v>
      </c>
      <c r="BQ17" s="281">
        <v>36301.860999999997</v>
      </c>
      <c r="BR17" s="281">
        <v>36580.250999999997</v>
      </c>
      <c r="BS17" s="281">
        <v>36942.339</v>
      </c>
      <c r="BT17" s="281">
        <v>37342.209000000003</v>
      </c>
      <c r="BU17" s="281">
        <v>37645.851999999999</v>
      </c>
      <c r="BV17" s="281">
        <v>38178.424999999996</v>
      </c>
      <c r="BW17" s="281">
        <v>38307.83</v>
      </c>
      <c r="BX17" s="281">
        <v>38857.748999999996</v>
      </c>
      <c r="BY17" s="281">
        <v>38975.998000000007</v>
      </c>
      <c r="BZ17" s="281">
        <v>39351.843000000001</v>
      </c>
      <c r="CA17" s="281">
        <v>39662.489000000001</v>
      </c>
      <c r="CB17" s="281">
        <v>39979.909999999996</v>
      </c>
      <c r="CC17" s="281">
        <v>40261.531999999999</v>
      </c>
      <c r="CD17" s="281">
        <v>40930.718000000001</v>
      </c>
      <c r="CE17" s="281">
        <v>41598.751000000004</v>
      </c>
      <c r="CF17" s="281">
        <v>42493.618999999999</v>
      </c>
      <c r="CG17" s="281">
        <v>42878.092999999993</v>
      </c>
      <c r="CH17" s="281">
        <v>43571.039000000004</v>
      </c>
      <c r="CI17" s="281">
        <v>44095.222999999998</v>
      </c>
      <c r="CJ17" s="281">
        <v>44704.338000000003</v>
      </c>
      <c r="CK17" s="281">
        <v>45136.288</v>
      </c>
      <c r="CL17" s="281">
        <v>45797.776999999995</v>
      </c>
      <c r="CM17" s="281">
        <v>46416.682999999997</v>
      </c>
      <c r="CN17" s="281">
        <v>49960.845999999998</v>
      </c>
      <c r="CO17" s="847">
        <v>48039.348000000005</v>
      </c>
      <c r="CP17" s="847">
        <v>48740.289999999994</v>
      </c>
    </row>
    <row r="18" spans="1:94" s="4" customFormat="1" ht="14">
      <c r="A18" s="867" t="s">
        <v>436</v>
      </c>
      <c r="B18" s="281">
        <v>13168.111999999999</v>
      </c>
      <c r="C18" s="281">
        <v>13592.253000000001</v>
      </c>
      <c r="D18" s="281">
        <v>14000.796</v>
      </c>
      <c r="E18" s="281">
        <v>14398.522000000001</v>
      </c>
      <c r="F18" s="281">
        <v>14905.377</v>
      </c>
      <c r="G18" s="281">
        <v>15644.764999999999</v>
      </c>
      <c r="H18" s="281">
        <v>15936.975</v>
      </c>
      <c r="I18" s="281">
        <v>17533.609</v>
      </c>
      <c r="J18" s="281">
        <v>18046.991999999998</v>
      </c>
      <c r="K18" s="281">
        <v>18780.624</v>
      </c>
      <c r="L18" s="281">
        <v>19303.351999999999</v>
      </c>
      <c r="M18" s="281">
        <v>19720</v>
      </c>
      <c r="N18" s="281">
        <v>19858.277999999998</v>
      </c>
      <c r="O18" s="281">
        <v>20511.237000000001</v>
      </c>
      <c r="P18" s="281">
        <v>20923.66</v>
      </c>
      <c r="Q18" s="281">
        <v>21474.93</v>
      </c>
      <c r="R18" s="281">
        <v>21812.111000000001</v>
      </c>
      <c r="S18" s="281">
        <v>22224.501</v>
      </c>
      <c r="T18" s="281">
        <v>22576.861000000001</v>
      </c>
      <c r="U18" s="281">
        <v>22814.874</v>
      </c>
      <c r="V18" s="281">
        <v>24353.151999999998</v>
      </c>
      <c r="W18" s="281">
        <v>24676.477999999999</v>
      </c>
      <c r="X18" s="281">
        <v>24999.499</v>
      </c>
      <c r="Y18" s="281">
        <v>25746.238000000001</v>
      </c>
      <c r="Z18" s="281">
        <v>26156.786999999997</v>
      </c>
      <c r="AA18" s="281">
        <v>27055.441000000003</v>
      </c>
      <c r="AB18" s="281">
        <v>28173.102999999999</v>
      </c>
      <c r="AC18" s="281">
        <v>28493.783000000003</v>
      </c>
      <c r="AD18" s="281">
        <v>28700.575000000001</v>
      </c>
      <c r="AE18" s="281">
        <v>32554.951999999997</v>
      </c>
      <c r="AF18" s="281">
        <v>32656.906999999999</v>
      </c>
      <c r="AG18" s="281">
        <v>32780.845999999998</v>
      </c>
      <c r="AH18" s="281">
        <v>32909.604999999996</v>
      </c>
      <c r="AI18" s="281">
        <v>32694.866000000002</v>
      </c>
      <c r="AJ18" s="281">
        <v>33469.108999999997</v>
      </c>
      <c r="AK18" s="281">
        <v>33758.080000000002</v>
      </c>
      <c r="AL18" s="281">
        <v>33127.995000000003</v>
      </c>
      <c r="AM18" s="281">
        <v>33404.906999999999</v>
      </c>
      <c r="AN18" s="281">
        <v>33588.165999999997</v>
      </c>
      <c r="AO18" s="281">
        <v>33874.633999999998</v>
      </c>
      <c r="AP18" s="281">
        <v>34261.110999999997</v>
      </c>
      <c r="AQ18" s="281">
        <v>34396.167999999998</v>
      </c>
      <c r="AR18" s="281">
        <v>34686.923999999999</v>
      </c>
      <c r="AS18" s="281">
        <v>35048.711000000003</v>
      </c>
      <c r="AT18" s="281">
        <v>35520.603999999999</v>
      </c>
      <c r="AU18" s="281">
        <v>36151.881000000001</v>
      </c>
      <c r="AV18" s="281">
        <v>36519.178</v>
      </c>
      <c r="AW18" s="281">
        <v>37328.485000000001</v>
      </c>
      <c r="AX18" s="281">
        <v>36363.305999999997</v>
      </c>
      <c r="AY18" s="281">
        <v>36277.663999999997</v>
      </c>
      <c r="AZ18" s="281">
        <v>36552.133000000002</v>
      </c>
      <c r="BA18" s="281">
        <v>35654.963000000003</v>
      </c>
      <c r="BB18" s="281">
        <v>35780.997000000003</v>
      </c>
      <c r="BC18" s="281">
        <v>35724.910000000003</v>
      </c>
      <c r="BD18" s="281">
        <v>35628.317999999999</v>
      </c>
      <c r="BE18" s="281">
        <v>35420.430999999997</v>
      </c>
      <c r="BF18" s="281">
        <v>35418.686000000002</v>
      </c>
      <c r="BG18" s="281">
        <v>35352.510999999999</v>
      </c>
      <c r="BH18" s="281">
        <v>35177.428999999996</v>
      </c>
      <c r="BI18" s="281">
        <v>34902.31</v>
      </c>
      <c r="BJ18" s="281">
        <v>34741.281000000003</v>
      </c>
      <c r="BK18" s="281">
        <v>34586.504999999997</v>
      </c>
      <c r="BL18" s="281">
        <v>34301.360999999997</v>
      </c>
      <c r="BM18" s="281">
        <v>34097.961000000003</v>
      </c>
      <c r="BN18" s="281">
        <v>33951.633999999998</v>
      </c>
      <c r="BO18" s="281">
        <v>33860.938999999998</v>
      </c>
      <c r="BP18" s="281">
        <v>33781.718000000001</v>
      </c>
      <c r="BQ18" s="281">
        <v>33988.500999999997</v>
      </c>
      <c r="BR18" s="281">
        <v>34260.800999999999</v>
      </c>
      <c r="BS18" s="281">
        <v>34564.065000000002</v>
      </c>
      <c r="BT18" s="281">
        <v>34932.874000000003</v>
      </c>
      <c r="BU18" s="281">
        <v>35219.464999999997</v>
      </c>
      <c r="BV18" s="281">
        <v>35721.313999999998</v>
      </c>
      <c r="BW18" s="281">
        <v>35850.048999999999</v>
      </c>
      <c r="BX18" s="281">
        <v>36054.650999999998</v>
      </c>
      <c r="BY18" s="281">
        <v>36293.819000000003</v>
      </c>
      <c r="BZ18" s="281">
        <v>36689.319000000003</v>
      </c>
      <c r="CA18" s="281">
        <v>36973.453000000001</v>
      </c>
      <c r="CB18" s="281">
        <v>37419.383999999998</v>
      </c>
      <c r="CC18" s="281">
        <v>37851.682000000001</v>
      </c>
      <c r="CD18" s="281">
        <v>38465.544999999998</v>
      </c>
      <c r="CE18" s="281">
        <v>39074.442000000003</v>
      </c>
      <c r="CF18" s="281">
        <v>39857.625</v>
      </c>
      <c r="CG18" s="281">
        <v>40265.178999999996</v>
      </c>
      <c r="CH18" s="281">
        <v>40910.381000000001</v>
      </c>
      <c r="CI18" s="281">
        <v>41399.199999999997</v>
      </c>
      <c r="CJ18" s="281">
        <v>41958.478000000003</v>
      </c>
      <c r="CK18" s="281">
        <v>42361.358</v>
      </c>
      <c r="CL18" s="281">
        <v>42999.591999999997</v>
      </c>
      <c r="CM18" s="281">
        <v>43584.536999999997</v>
      </c>
      <c r="CN18" s="281">
        <v>44667.286999999997</v>
      </c>
      <c r="CO18" s="847">
        <v>45256.105000000003</v>
      </c>
      <c r="CP18" s="847">
        <v>46143.553999999996</v>
      </c>
    </row>
    <row r="19" spans="1:94" s="4" customFormat="1" ht="14">
      <c r="A19" s="867" t="s">
        <v>437</v>
      </c>
      <c r="B19" s="281">
        <v>919.94500000000005</v>
      </c>
      <c r="C19" s="281">
        <v>949.27200000000005</v>
      </c>
      <c r="D19" s="281">
        <v>975.17899999999997</v>
      </c>
      <c r="E19" s="281">
        <v>992.33299999999997</v>
      </c>
      <c r="F19" s="281">
        <v>1005.4589999999999</v>
      </c>
      <c r="G19" s="281">
        <v>1072.8420000000001</v>
      </c>
      <c r="H19" s="281">
        <v>1111.94</v>
      </c>
      <c r="I19" s="281">
        <v>1217.299</v>
      </c>
      <c r="J19" s="281">
        <v>1227.751</v>
      </c>
      <c r="K19" s="281">
        <v>1274.088</v>
      </c>
      <c r="L19" s="281">
        <v>1373.248</v>
      </c>
      <c r="M19" s="281">
        <v>1369</v>
      </c>
      <c r="N19" s="281">
        <v>1360.7349999999999</v>
      </c>
      <c r="O19" s="281">
        <v>1398.4559999999999</v>
      </c>
      <c r="P19" s="281">
        <v>1405.04</v>
      </c>
      <c r="Q19" s="281">
        <v>1432.2059999999999</v>
      </c>
      <c r="R19" s="281">
        <v>1446.7670000000001</v>
      </c>
      <c r="S19" s="281">
        <v>1485.569</v>
      </c>
      <c r="T19" s="281">
        <v>1526.086</v>
      </c>
      <c r="U19" s="281">
        <v>1559.3330000000001</v>
      </c>
      <c r="V19" s="281">
        <v>1581.433</v>
      </c>
      <c r="W19" s="281">
        <v>1618.3040000000001</v>
      </c>
      <c r="X19" s="281">
        <v>1636.4639999999999</v>
      </c>
      <c r="Y19" s="281">
        <v>1667.421</v>
      </c>
      <c r="Z19" s="281">
        <v>1697.7190000000001</v>
      </c>
      <c r="AA19" s="281">
        <v>1774.662</v>
      </c>
      <c r="AB19" s="281">
        <v>1943.5730000000001</v>
      </c>
      <c r="AC19" s="281">
        <v>1884.213</v>
      </c>
      <c r="AD19" s="281">
        <v>1873.7329999999999</v>
      </c>
      <c r="AE19" s="281">
        <v>2191.6010000000001</v>
      </c>
      <c r="AF19" s="281">
        <v>2217.75</v>
      </c>
      <c r="AG19" s="281">
        <v>2206.6570000000002</v>
      </c>
      <c r="AH19" s="281">
        <v>2324.23</v>
      </c>
      <c r="AI19" s="281">
        <v>2225.2350000000001</v>
      </c>
      <c r="AJ19" s="281">
        <v>2213.1129999999998</v>
      </c>
      <c r="AK19" s="281">
        <v>2175.893</v>
      </c>
      <c r="AL19" s="281">
        <v>2175.7750000000001</v>
      </c>
      <c r="AM19" s="281">
        <v>2191.0129999999999</v>
      </c>
      <c r="AN19" s="281">
        <v>2209.8789999999999</v>
      </c>
      <c r="AO19" s="281">
        <v>2246.808</v>
      </c>
      <c r="AP19" s="281">
        <v>2277.71</v>
      </c>
      <c r="AQ19" s="281">
        <v>2293.7600000000002</v>
      </c>
      <c r="AR19" s="281">
        <v>2396.6329999999998</v>
      </c>
      <c r="AS19" s="281">
        <v>2369.2600000000002</v>
      </c>
      <c r="AT19" s="281">
        <v>2378.7959999999998</v>
      </c>
      <c r="AU19" s="281">
        <v>2360.35</v>
      </c>
      <c r="AV19" s="281">
        <v>2442.902</v>
      </c>
      <c r="AW19" s="281">
        <v>2457.884</v>
      </c>
      <c r="AX19" s="281">
        <v>2424.7080000000001</v>
      </c>
      <c r="AY19" s="281">
        <v>2444.1030000000001</v>
      </c>
      <c r="AZ19" s="281">
        <v>2486.7579999999998</v>
      </c>
      <c r="BA19" s="281">
        <v>2429.5390000000002</v>
      </c>
      <c r="BB19" s="281">
        <v>2431.1570000000002</v>
      </c>
      <c r="BC19" s="281">
        <v>2431.6950000000002</v>
      </c>
      <c r="BD19" s="281">
        <v>2430.105</v>
      </c>
      <c r="BE19" s="281">
        <v>2420.502</v>
      </c>
      <c r="BF19" s="281">
        <v>2405.62</v>
      </c>
      <c r="BG19" s="281">
        <v>2402.3719999999998</v>
      </c>
      <c r="BH19" s="281">
        <v>2630.7130000000002</v>
      </c>
      <c r="BI19" s="281">
        <v>2404.5169999999998</v>
      </c>
      <c r="BJ19" s="281">
        <v>2367.9850000000001</v>
      </c>
      <c r="BK19" s="281">
        <v>2352.63</v>
      </c>
      <c r="BL19" s="281">
        <v>2328.8150000000001</v>
      </c>
      <c r="BM19" s="281">
        <v>2318.8470000000002</v>
      </c>
      <c r="BN19" s="281">
        <v>2297.4319999999998</v>
      </c>
      <c r="BO19" s="281">
        <v>2333.6379999999999</v>
      </c>
      <c r="BP19" s="281">
        <v>2340.7959999999998</v>
      </c>
      <c r="BQ19" s="281">
        <v>2313.36</v>
      </c>
      <c r="BR19" s="281">
        <v>2319.4499999999998</v>
      </c>
      <c r="BS19" s="281">
        <v>2378.2739999999999</v>
      </c>
      <c r="BT19" s="281">
        <v>2409.335</v>
      </c>
      <c r="BU19" s="281">
        <v>2426.3870000000002</v>
      </c>
      <c r="BV19" s="281">
        <v>2457.1109999999999</v>
      </c>
      <c r="BW19" s="281">
        <v>2457.7809999999999</v>
      </c>
      <c r="BX19" s="281">
        <v>2803.098</v>
      </c>
      <c r="BY19" s="281">
        <v>2682.1790000000001</v>
      </c>
      <c r="BZ19" s="281">
        <v>2662.5239999999999</v>
      </c>
      <c r="CA19" s="281">
        <v>2689.0360000000001</v>
      </c>
      <c r="CB19" s="281">
        <v>2560.5259999999998</v>
      </c>
      <c r="CC19" s="281">
        <v>2409.85</v>
      </c>
      <c r="CD19" s="281">
        <v>2465.1729999999998</v>
      </c>
      <c r="CE19" s="281">
        <v>2524.3090000000002</v>
      </c>
      <c r="CF19" s="281">
        <v>2635.9940000000001</v>
      </c>
      <c r="CG19" s="281">
        <v>2612.9140000000002</v>
      </c>
      <c r="CH19" s="281">
        <v>2660.6579999999999</v>
      </c>
      <c r="CI19" s="281">
        <v>2696.0230000000001</v>
      </c>
      <c r="CJ19" s="281">
        <v>2745.86</v>
      </c>
      <c r="CK19" s="281">
        <v>2774.93</v>
      </c>
      <c r="CL19" s="281">
        <v>2798.1849999999999</v>
      </c>
      <c r="CM19" s="281">
        <v>2832.1460000000002</v>
      </c>
      <c r="CN19" s="281">
        <v>5293.5590000000002</v>
      </c>
      <c r="CO19" s="847">
        <v>2783.2429999999999</v>
      </c>
      <c r="CP19" s="847">
        <v>2596.7359999999999</v>
      </c>
    </row>
    <row r="20" spans="1:94" s="4" customFormat="1" ht="14">
      <c r="A20" s="964" t="s">
        <v>520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 t="s">
        <v>1245</v>
      </c>
      <c r="W20" s="505" t="s">
        <v>1245</v>
      </c>
      <c r="X20" s="505" t="s">
        <v>1245</v>
      </c>
      <c r="Y20" s="505" t="s">
        <v>1245</v>
      </c>
      <c r="Z20" s="505" t="s">
        <v>1245</v>
      </c>
      <c r="AA20" s="505" t="s">
        <v>1245</v>
      </c>
      <c r="AB20" s="505" t="s">
        <v>1245</v>
      </c>
      <c r="AC20" s="505" t="s">
        <v>1245</v>
      </c>
      <c r="AD20" s="505" t="s">
        <v>1245</v>
      </c>
      <c r="AE20" s="505" t="s">
        <v>1245</v>
      </c>
      <c r="AF20" s="505" t="s">
        <v>1245</v>
      </c>
      <c r="AG20" s="505" t="s">
        <v>1245</v>
      </c>
      <c r="AH20" s="505" t="s">
        <v>1245</v>
      </c>
      <c r="AI20" s="505" t="s">
        <v>1245</v>
      </c>
      <c r="AJ20" s="505" t="s">
        <v>1245</v>
      </c>
      <c r="AK20" s="505" t="s">
        <v>1245</v>
      </c>
      <c r="AL20" s="505">
        <v>23536.41</v>
      </c>
      <c r="AM20" s="505">
        <v>23983.583999999999</v>
      </c>
      <c r="AN20" s="505">
        <v>24113.195</v>
      </c>
      <c r="AO20" s="505">
        <v>24709.006000000001</v>
      </c>
      <c r="AP20" s="505">
        <v>24909.789000000001</v>
      </c>
      <c r="AQ20" s="505">
        <v>32625.647000000001</v>
      </c>
      <c r="AR20" s="505">
        <v>34275.218000000001</v>
      </c>
      <c r="AS20" s="505">
        <v>36042.209000000003</v>
      </c>
      <c r="AT20" s="505">
        <v>35305.629999999997</v>
      </c>
      <c r="AU20" s="505">
        <v>36784.987999999998</v>
      </c>
      <c r="AV20" s="505">
        <v>37151.783000000003</v>
      </c>
      <c r="AW20" s="505">
        <v>38472.574999999997</v>
      </c>
      <c r="AX20" s="505">
        <v>37806.531999999999</v>
      </c>
      <c r="AY20" s="505">
        <v>38775.108</v>
      </c>
      <c r="AZ20" s="505">
        <v>38440.071000000004</v>
      </c>
      <c r="BA20" s="505">
        <v>39390.008000000002</v>
      </c>
      <c r="BB20" s="505">
        <v>38927.103000000003</v>
      </c>
      <c r="BC20" s="505">
        <v>38736.129000000001</v>
      </c>
      <c r="BD20" s="505">
        <v>38998.826000000001</v>
      </c>
      <c r="BE20" s="505">
        <v>39161.786</v>
      </c>
      <c r="BF20" s="505">
        <v>39252.286</v>
      </c>
      <c r="BG20" s="505">
        <v>39310.262000000002</v>
      </c>
      <c r="BH20" s="505">
        <v>39211.353999999999</v>
      </c>
      <c r="BI20" s="505">
        <v>39255.178</v>
      </c>
      <c r="BJ20" s="505">
        <v>39124.046000000002</v>
      </c>
      <c r="BK20" s="505">
        <v>38112.06</v>
      </c>
      <c r="BL20" s="505">
        <v>37989.500999999997</v>
      </c>
      <c r="BM20" s="505">
        <v>37875.144999999997</v>
      </c>
      <c r="BN20" s="505">
        <v>37817.923000000003</v>
      </c>
      <c r="BO20" s="505">
        <v>37755.303</v>
      </c>
      <c r="BP20" s="505">
        <v>37945.96</v>
      </c>
      <c r="BQ20" s="505">
        <v>36259.822999999997</v>
      </c>
      <c r="BR20" s="505">
        <v>37999.989000000001</v>
      </c>
      <c r="BS20" s="505">
        <v>37999.470999999998</v>
      </c>
      <c r="BT20" s="505">
        <v>38044.915000000001</v>
      </c>
      <c r="BU20" s="505">
        <v>38009.14</v>
      </c>
      <c r="BV20" s="505">
        <v>37942.716</v>
      </c>
      <c r="BW20" s="505">
        <v>41069.194000000003</v>
      </c>
      <c r="BX20" s="505">
        <v>40921.091999999997</v>
      </c>
      <c r="BY20" s="505">
        <v>40735.406999999999</v>
      </c>
      <c r="BZ20" s="505">
        <v>40274.506000000001</v>
      </c>
      <c r="CA20" s="505">
        <v>39677.398000000001</v>
      </c>
      <c r="CB20" s="505">
        <v>39552.199000000001</v>
      </c>
      <c r="CC20" s="505">
        <v>39291.707999999999</v>
      </c>
      <c r="CD20" s="505">
        <v>39104.485999999997</v>
      </c>
      <c r="CE20" s="505">
        <v>38957.061000000002</v>
      </c>
      <c r="CF20" s="505">
        <v>38732.521999999997</v>
      </c>
      <c r="CG20" s="505">
        <v>38525.925999999999</v>
      </c>
      <c r="CH20" s="505">
        <v>38426.417999999998</v>
      </c>
      <c r="CI20" s="505">
        <v>38310.54</v>
      </c>
      <c r="CJ20" s="505">
        <v>38192.544000000002</v>
      </c>
      <c r="CK20" s="505">
        <v>38110.322</v>
      </c>
      <c r="CL20" s="505">
        <v>38010.383000000002</v>
      </c>
      <c r="CM20" s="505">
        <v>38160.525000000001</v>
      </c>
      <c r="CN20" s="505">
        <v>38059.771000000001</v>
      </c>
      <c r="CO20" s="956">
        <v>37950.33</v>
      </c>
      <c r="CP20" s="956">
        <v>37950.33</v>
      </c>
    </row>
    <row r="21" spans="1:94" s="4" customFormat="1" ht="14">
      <c r="A21" s="965"/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847"/>
      <c r="CP21" s="847"/>
    </row>
    <row r="22" spans="1:94" s="4" customFormat="1" ht="14">
      <c r="A22" s="863" t="s">
        <v>151</v>
      </c>
      <c r="B22" s="280">
        <v>85925</v>
      </c>
      <c r="C22" s="280">
        <v>85307</v>
      </c>
      <c r="D22" s="280">
        <v>85461</v>
      </c>
      <c r="E22" s="280">
        <v>85489</v>
      </c>
      <c r="F22" s="280">
        <v>87322</v>
      </c>
      <c r="G22" s="280">
        <v>87614</v>
      </c>
      <c r="H22" s="280">
        <v>87885</v>
      </c>
      <c r="I22" s="280">
        <v>88178</v>
      </c>
      <c r="J22" s="280">
        <v>89458</v>
      </c>
      <c r="K22" s="280">
        <v>89665</v>
      </c>
      <c r="L22" s="280">
        <v>90137</v>
      </c>
      <c r="M22" s="280">
        <v>90064</v>
      </c>
      <c r="N22" s="280">
        <v>91556</v>
      </c>
      <c r="O22" s="280">
        <v>93569</v>
      </c>
      <c r="P22" s="280">
        <v>94641</v>
      </c>
      <c r="Q22" s="280">
        <v>94114</v>
      </c>
      <c r="R22" s="280">
        <v>93865</v>
      </c>
      <c r="S22" s="280">
        <v>93333</v>
      </c>
      <c r="T22" s="280">
        <v>92827</v>
      </c>
      <c r="U22" s="280">
        <v>92569</v>
      </c>
      <c r="V22" s="280">
        <v>92580</v>
      </c>
      <c r="W22" s="280">
        <v>89108</v>
      </c>
      <c r="X22" s="280">
        <v>89514</v>
      </c>
      <c r="Y22" s="280">
        <v>90974</v>
      </c>
      <c r="Z22" s="280">
        <v>92801</v>
      </c>
      <c r="AA22" s="280">
        <v>93733</v>
      </c>
      <c r="AB22" s="280">
        <v>94935</v>
      </c>
      <c r="AC22" s="280">
        <v>96938</v>
      </c>
      <c r="AD22" s="280">
        <v>98825</v>
      </c>
      <c r="AE22" s="280">
        <v>113401</v>
      </c>
      <c r="AF22" s="280">
        <v>114432</v>
      </c>
      <c r="AG22" s="280">
        <v>113888</v>
      </c>
      <c r="AH22" s="280">
        <v>113942</v>
      </c>
      <c r="AI22" s="280">
        <v>116370</v>
      </c>
      <c r="AJ22" s="280">
        <v>118459</v>
      </c>
      <c r="AK22" s="280">
        <v>118879</v>
      </c>
      <c r="AL22" s="280">
        <v>120797</v>
      </c>
      <c r="AM22" s="280">
        <v>122409</v>
      </c>
      <c r="AN22" s="280">
        <v>123344</v>
      </c>
      <c r="AO22" s="280">
        <v>122377</v>
      </c>
      <c r="AP22" s="280">
        <v>121778</v>
      </c>
      <c r="AQ22" s="280">
        <v>122564</v>
      </c>
      <c r="AR22" s="280">
        <v>123316</v>
      </c>
      <c r="AS22" s="280">
        <v>121811</v>
      </c>
      <c r="AT22" s="280">
        <v>118858</v>
      </c>
      <c r="AU22" s="280">
        <v>118826</v>
      </c>
      <c r="AV22" s="280">
        <v>118264</v>
      </c>
      <c r="AW22" s="280">
        <v>117774</v>
      </c>
      <c r="AX22" s="280">
        <v>118062</v>
      </c>
      <c r="AY22" s="280">
        <v>117330</v>
      </c>
      <c r="AZ22" s="280">
        <v>117922</v>
      </c>
      <c r="BA22" s="280">
        <v>116931</v>
      </c>
      <c r="BB22" s="280">
        <v>117352</v>
      </c>
      <c r="BC22" s="280">
        <v>117956</v>
      </c>
      <c r="BD22" s="280">
        <v>114942</v>
      </c>
      <c r="BE22" s="280">
        <v>113257</v>
      </c>
      <c r="BF22" s="280">
        <v>114476</v>
      </c>
      <c r="BG22" s="280">
        <v>114340</v>
      </c>
      <c r="BH22" s="280">
        <v>112751</v>
      </c>
      <c r="BI22" s="280">
        <v>102950</v>
      </c>
      <c r="BJ22" s="280">
        <v>101384</v>
      </c>
      <c r="BK22" s="280">
        <v>101071</v>
      </c>
      <c r="BL22" s="280">
        <v>101225</v>
      </c>
      <c r="BM22" s="280">
        <v>101247</v>
      </c>
      <c r="BN22" s="280">
        <v>99907</v>
      </c>
      <c r="BO22" s="280">
        <v>99586</v>
      </c>
      <c r="BP22" s="280">
        <v>99253</v>
      </c>
      <c r="BQ22" s="280">
        <v>98670</v>
      </c>
      <c r="BR22" s="280">
        <v>98732</v>
      </c>
      <c r="BS22" s="280">
        <v>98399</v>
      </c>
      <c r="BT22" s="280">
        <v>96067</v>
      </c>
      <c r="BU22" s="280">
        <v>95231</v>
      </c>
      <c r="BV22" s="280">
        <v>94765</v>
      </c>
      <c r="BW22" s="280">
        <v>94350</v>
      </c>
      <c r="BX22" s="280">
        <v>93858</v>
      </c>
      <c r="BY22" s="280">
        <v>92499</v>
      </c>
      <c r="BZ22" s="280">
        <v>88439</v>
      </c>
      <c r="CA22" s="280">
        <v>85940</v>
      </c>
      <c r="CB22" s="280">
        <v>85372</v>
      </c>
      <c r="CC22" s="280">
        <v>84630</v>
      </c>
      <c r="CD22" s="280">
        <v>86483</v>
      </c>
      <c r="CE22" s="280">
        <v>86358</v>
      </c>
      <c r="CF22" s="280">
        <v>86533</v>
      </c>
      <c r="CG22" s="280">
        <v>86248</v>
      </c>
      <c r="CH22" s="280">
        <v>85778</v>
      </c>
      <c r="CI22" s="280">
        <v>85408</v>
      </c>
      <c r="CJ22" s="280">
        <v>85133</v>
      </c>
      <c r="CK22" s="280">
        <v>86633</v>
      </c>
      <c r="CL22" s="280">
        <v>87530</v>
      </c>
      <c r="CM22" s="280">
        <v>87615</v>
      </c>
      <c r="CN22" s="280">
        <v>87580</v>
      </c>
      <c r="CO22" s="846">
        <v>86981</v>
      </c>
      <c r="CP22" s="846">
        <v>86592</v>
      </c>
    </row>
    <row r="23" spans="1:94" s="4" customFormat="1" ht="14">
      <c r="A23" s="867" t="s">
        <v>438</v>
      </c>
      <c r="B23" s="281">
        <v>75458</v>
      </c>
      <c r="C23" s="281">
        <v>75108</v>
      </c>
      <c r="D23" s="281">
        <v>75185</v>
      </c>
      <c r="E23" s="281">
        <v>75949</v>
      </c>
      <c r="F23" s="281">
        <v>76688</v>
      </c>
      <c r="G23" s="281">
        <v>76833</v>
      </c>
      <c r="H23" s="281">
        <v>77064</v>
      </c>
      <c r="I23" s="281">
        <v>77997</v>
      </c>
      <c r="J23" s="281">
        <v>78906</v>
      </c>
      <c r="K23" s="281">
        <v>78995</v>
      </c>
      <c r="L23" s="281">
        <v>79611</v>
      </c>
      <c r="M23" s="281">
        <v>79725</v>
      </c>
      <c r="N23" s="281">
        <v>80904</v>
      </c>
      <c r="O23" s="281">
        <v>82969</v>
      </c>
      <c r="P23" s="281">
        <v>84048</v>
      </c>
      <c r="Q23" s="281">
        <v>83751</v>
      </c>
      <c r="R23" s="281">
        <v>83405</v>
      </c>
      <c r="S23" s="281">
        <v>82879</v>
      </c>
      <c r="T23" s="281">
        <v>82622</v>
      </c>
      <c r="U23" s="281">
        <v>82622</v>
      </c>
      <c r="V23" s="281">
        <v>82468</v>
      </c>
      <c r="W23" s="281">
        <v>79310</v>
      </c>
      <c r="X23" s="281">
        <v>80048</v>
      </c>
      <c r="Y23" s="281">
        <v>81855</v>
      </c>
      <c r="Z23" s="281">
        <v>83417</v>
      </c>
      <c r="AA23" s="281">
        <v>84258</v>
      </c>
      <c r="AB23" s="281">
        <v>85392</v>
      </c>
      <c r="AC23" s="281">
        <v>88972</v>
      </c>
      <c r="AD23" s="281">
        <v>89534</v>
      </c>
      <c r="AE23" s="281">
        <v>103458</v>
      </c>
      <c r="AF23" s="281">
        <v>104139</v>
      </c>
      <c r="AG23" s="281">
        <v>103971</v>
      </c>
      <c r="AH23" s="281">
        <v>103923</v>
      </c>
      <c r="AI23" s="281">
        <v>106241</v>
      </c>
      <c r="AJ23" s="281">
        <v>108459</v>
      </c>
      <c r="AK23" s="281">
        <v>109026</v>
      </c>
      <c r="AL23" s="281">
        <v>111224</v>
      </c>
      <c r="AM23" s="281">
        <v>112913</v>
      </c>
      <c r="AN23" s="281">
        <v>113594</v>
      </c>
      <c r="AO23" s="281">
        <v>113810</v>
      </c>
      <c r="AP23" s="281">
        <v>113404</v>
      </c>
      <c r="AQ23" s="281">
        <v>113996</v>
      </c>
      <c r="AR23" s="281">
        <v>114480</v>
      </c>
      <c r="AS23" s="281">
        <v>114182</v>
      </c>
      <c r="AT23" s="281">
        <v>113665</v>
      </c>
      <c r="AU23" s="281">
        <v>113720</v>
      </c>
      <c r="AV23" s="281">
        <v>112653</v>
      </c>
      <c r="AW23" s="281">
        <v>112216</v>
      </c>
      <c r="AX23" s="281">
        <v>112173</v>
      </c>
      <c r="AY23" s="281">
        <v>111547</v>
      </c>
      <c r="AZ23" s="281">
        <v>111904</v>
      </c>
      <c r="BA23" s="281">
        <v>111628</v>
      </c>
      <c r="BB23" s="281">
        <v>111613</v>
      </c>
      <c r="BC23" s="281">
        <v>112325</v>
      </c>
      <c r="BD23" s="281">
        <v>109352</v>
      </c>
      <c r="BE23" s="281">
        <v>109191</v>
      </c>
      <c r="BF23" s="281">
        <v>109864</v>
      </c>
      <c r="BG23" s="281">
        <v>109615</v>
      </c>
      <c r="BH23" s="281">
        <v>109159</v>
      </c>
      <c r="BI23" s="281">
        <v>100622</v>
      </c>
      <c r="BJ23" s="281">
        <v>99964</v>
      </c>
      <c r="BK23" s="281">
        <v>99603</v>
      </c>
      <c r="BL23" s="281">
        <v>99305</v>
      </c>
      <c r="BM23" s="281">
        <v>99161</v>
      </c>
      <c r="BN23" s="281">
        <v>97981</v>
      </c>
      <c r="BO23" s="281">
        <v>97675</v>
      </c>
      <c r="BP23" s="281">
        <v>97232</v>
      </c>
      <c r="BQ23" s="281">
        <v>96889</v>
      </c>
      <c r="BR23" s="281">
        <v>96567</v>
      </c>
      <c r="BS23" s="281">
        <v>96168</v>
      </c>
      <c r="BT23" s="281">
        <v>93872</v>
      </c>
      <c r="BU23" s="281">
        <v>93190</v>
      </c>
      <c r="BV23" s="281">
        <v>92757</v>
      </c>
      <c r="BW23" s="281">
        <v>92474</v>
      </c>
      <c r="BX23" s="281">
        <v>92106</v>
      </c>
      <c r="BY23" s="281">
        <v>91673</v>
      </c>
      <c r="BZ23" s="281">
        <v>87876</v>
      </c>
      <c r="CA23" s="281">
        <v>85518</v>
      </c>
      <c r="CB23" s="281">
        <v>85069</v>
      </c>
      <c r="CC23" s="281">
        <v>84597</v>
      </c>
      <c r="CD23" s="281">
        <v>86466</v>
      </c>
      <c r="CE23" s="281">
        <v>86313</v>
      </c>
      <c r="CF23" s="281">
        <v>86430</v>
      </c>
      <c r="CG23" s="281">
        <v>85953</v>
      </c>
      <c r="CH23" s="281">
        <v>85457</v>
      </c>
      <c r="CI23" s="281">
        <v>85031</v>
      </c>
      <c r="CJ23" s="281">
        <v>84712</v>
      </c>
      <c r="CK23" s="281">
        <v>86220</v>
      </c>
      <c r="CL23" s="281">
        <v>87067</v>
      </c>
      <c r="CM23" s="281">
        <v>87130</v>
      </c>
      <c r="CN23" s="281">
        <v>87101</v>
      </c>
      <c r="CO23" s="847">
        <v>86574</v>
      </c>
      <c r="CP23" s="847">
        <v>86117</v>
      </c>
    </row>
    <row r="24" spans="1:94" s="4" customFormat="1" ht="14.5" thickBot="1">
      <c r="A24" s="852" t="s">
        <v>439</v>
      </c>
      <c r="B24" s="506">
        <v>10467</v>
      </c>
      <c r="C24" s="506">
        <v>10199</v>
      </c>
      <c r="D24" s="506">
        <v>10276</v>
      </c>
      <c r="E24" s="506">
        <v>9540</v>
      </c>
      <c r="F24" s="506">
        <v>10634</v>
      </c>
      <c r="G24" s="506">
        <v>10781</v>
      </c>
      <c r="H24" s="506">
        <v>10821</v>
      </c>
      <c r="I24" s="506">
        <v>10181</v>
      </c>
      <c r="J24" s="506">
        <v>10552</v>
      </c>
      <c r="K24" s="506">
        <v>10670</v>
      </c>
      <c r="L24" s="506">
        <v>10526</v>
      </c>
      <c r="M24" s="506">
        <v>10339</v>
      </c>
      <c r="N24" s="506">
        <v>10652</v>
      </c>
      <c r="O24" s="506">
        <v>10600</v>
      </c>
      <c r="P24" s="506">
        <v>10593</v>
      </c>
      <c r="Q24" s="506">
        <v>10363</v>
      </c>
      <c r="R24" s="506">
        <v>10460</v>
      </c>
      <c r="S24" s="506">
        <v>10454</v>
      </c>
      <c r="T24" s="506">
        <v>10205</v>
      </c>
      <c r="U24" s="506">
        <v>9947</v>
      </c>
      <c r="V24" s="506">
        <v>10112</v>
      </c>
      <c r="W24" s="506">
        <v>9798</v>
      </c>
      <c r="X24" s="506">
        <v>9466</v>
      </c>
      <c r="Y24" s="506">
        <v>9119</v>
      </c>
      <c r="Z24" s="506">
        <v>9384</v>
      </c>
      <c r="AA24" s="506">
        <v>9475</v>
      </c>
      <c r="AB24" s="506">
        <v>9543</v>
      </c>
      <c r="AC24" s="506">
        <v>7966</v>
      </c>
      <c r="AD24" s="506">
        <v>9291</v>
      </c>
      <c r="AE24" s="506">
        <v>9943</v>
      </c>
      <c r="AF24" s="506">
        <v>10293</v>
      </c>
      <c r="AG24" s="506">
        <v>9917</v>
      </c>
      <c r="AH24" s="506">
        <v>10019</v>
      </c>
      <c r="AI24" s="506">
        <v>10129</v>
      </c>
      <c r="AJ24" s="506">
        <v>10000</v>
      </c>
      <c r="AK24" s="506">
        <v>9853</v>
      </c>
      <c r="AL24" s="506">
        <v>9573</v>
      </c>
      <c r="AM24" s="506">
        <v>9496</v>
      </c>
      <c r="AN24" s="506">
        <v>9750</v>
      </c>
      <c r="AO24" s="506">
        <v>8567</v>
      </c>
      <c r="AP24" s="506">
        <v>8374</v>
      </c>
      <c r="AQ24" s="506">
        <v>8568</v>
      </c>
      <c r="AR24" s="506">
        <v>8836</v>
      </c>
      <c r="AS24" s="506">
        <v>7629</v>
      </c>
      <c r="AT24" s="506">
        <v>5193</v>
      </c>
      <c r="AU24" s="506">
        <v>5106</v>
      </c>
      <c r="AV24" s="506">
        <v>5611</v>
      </c>
      <c r="AW24" s="506">
        <v>5558</v>
      </c>
      <c r="AX24" s="506">
        <v>5889</v>
      </c>
      <c r="AY24" s="506">
        <v>5783</v>
      </c>
      <c r="AZ24" s="506">
        <v>6018</v>
      </c>
      <c r="BA24" s="506">
        <v>5303</v>
      </c>
      <c r="BB24" s="506">
        <v>5739</v>
      </c>
      <c r="BC24" s="506">
        <v>5631</v>
      </c>
      <c r="BD24" s="506">
        <v>5590</v>
      </c>
      <c r="BE24" s="506">
        <v>4066</v>
      </c>
      <c r="BF24" s="506">
        <v>4612</v>
      </c>
      <c r="BG24" s="506">
        <v>4725</v>
      </c>
      <c r="BH24" s="506">
        <v>3592</v>
      </c>
      <c r="BI24" s="506">
        <v>2328</v>
      </c>
      <c r="BJ24" s="506">
        <v>1420</v>
      </c>
      <c r="BK24" s="506">
        <v>1468</v>
      </c>
      <c r="BL24" s="506">
        <v>1920</v>
      </c>
      <c r="BM24" s="506">
        <v>2086</v>
      </c>
      <c r="BN24" s="506">
        <v>1926</v>
      </c>
      <c r="BO24" s="506">
        <v>1911</v>
      </c>
      <c r="BP24" s="506">
        <v>2021</v>
      </c>
      <c r="BQ24" s="506">
        <v>1781</v>
      </c>
      <c r="BR24" s="506">
        <v>2165</v>
      </c>
      <c r="BS24" s="506">
        <v>2231</v>
      </c>
      <c r="BT24" s="506">
        <v>2195</v>
      </c>
      <c r="BU24" s="506">
        <v>2041</v>
      </c>
      <c r="BV24" s="506">
        <v>2008</v>
      </c>
      <c r="BW24" s="506">
        <v>1876</v>
      </c>
      <c r="BX24" s="506">
        <v>1752</v>
      </c>
      <c r="BY24" s="506">
        <v>826</v>
      </c>
      <c r="BZ24" s="506">
        <v>563</v>
      </c>
      <c r="CA24" s="506">
        <v>422</v>
      </c>
      <c r="CB24" s="506">
        <v>303</v>
      </c>
      <c r="CC24" s="506">
        <v>33</v>
      </c>
      <c r="CD24" s="506">
        <v>17</v>
      </c>
      <c r="CE24" s="506">
        <v>45</v>
      </c>
      <c r="CF24" s="506">
        <v>103</v>
      </c>
      <c r="CG24" s="506">
        <v>295</v>
      </c>
      <c r="CH24" s="506">
        <v>321</v>
      </c>
      <c r="CI24" s="506">
        <v>377</v>
      </c>
      <c r="CJ24" s="506">
        <v>421</v>
      </c>
      <c r="CK24" s="506">
        <v>413</v>
      </c>
      <c r="CL24" s="506">
        <v>463</v>
      </c>
      <c r="CM24" s="506">
        <v>485</v>
      </c>
      <c r="CN24" s="506">
        <v>479</v>
      </c>
      <c r="CO24" s="958">
        <v>407</v>
      </c>
      <c r="CP24" s="958">
        <v>475</v>
      </c>
    </row>
    <row r="25" spans="1:94" s="14" customFormat="1" ht="14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CO25" s="959"/>
      <c r="CP25" s="959"/>
    </row>
    <row r="26" spans="1:94" s="4" customFormat="1" ht="23.25" customHeight="1">
      <c r="A26" s="507" t="s">
        <v>617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10"/>
      <c r="AU26" s="10"/>
      <c r="AV26" s="10"/>
      <c r="AW26" s="10"/>
      <c r="AX26" s="10"/>
      <c r="AY26" s="10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94" s="4" customFormat="1" ht="14">
      <c r="A27" s="293"/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9"/>
      <c r="AS27" s="9"/>
      <c r="AT27" s="10"/>
      <c r="AU27" s="10"/>
      <c r="AV27" s="10"/>
      <c r="AW27" s="10"/>
      <c r="AX27" s="10"/>
      <c r="AY27" s="10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94" s="4" customFormat="1" ht="14">
      <c r="A28" s="293"/>
      <c r="C28" s="9"/>
      <c r="D28" s="9"/>
      <c r="E28" s="9"/>
      <c r="F28" s="10"/>
      <c r="G28" s="10"/>
      <c r="H28" s="10"/>
      <c r="I28" s="10"/>
      <c r="J28" s="10"/>
      <c r="K28" s="10"/>
      <c r="L28" s="1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57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10"/>
      <c r="AU28" s="10"/>
      <c r="AV28" s="10"/>
      <c r="AW28" s="10"/>
      <c r="AX28" s="10"/>
      <c r="AY28" s="10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94" s="4" customFormat="1" ht="14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10"/>
      <c r="AU29" s="10"/>
      <c r="AV29" s="10"/>
      <c r="AW29" s="10"/>
      <c r="AX29" s="10"/>
      <c r="AY29" s="10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</sheetData>
  <sheetProtection sheet="1" objects="1" scenarios="1"/>
  <hyperlinks>
    <hyperlink ref="A4" location="'Índice'!J16" display="Índice!A1" xr:uid="{935F3918-FEFD-4A6A-AD60-C6947AF9D4B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0E47-1E9C-4124-A1FB-293A5EA859DB}">
  <sheetPr codeName="Plan55">
    <tabColor theme="0"/>
  </sheetPr>
  <dimension ref="A1:CP411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94" s="71" customFormat="1" ht="16.399999999999999" customHeight="1">
      <c r="A1" s="450"/>
      <c r="B1" s="447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  <c r="AA1" s="422"/>
      <c r="AB1" s="422"/>
      <c r="AC1" s="422"/>
      <c r="AD1" s="422"/>
      <c r="AE1" s="422"/>
      <c r="AF1" s="422"/>
      <c r="AG1" s="422"/>
      <c r="AH1" s="422"/>
      <c r="AI1" s="422"/>
      <c r="AJ1" s="422"/>
      <c r="AK1" s="422"/>
      <c r="AL1" s="422"/>
      <c r="AM1" s="422"/>
      <c r="AN1" s="422"/>
      <c r="AO1" s="422"/>
      <c r="AP1" s="422"/>
      <c r="AQ1" s="422"/>
      <c r="AR1" s="422"/>
      <c r="AS1" s="422"/>
      <c r="AT1" s="422"/>
      <c r="AU1" s="422"/>
      <c r="AV1" s="422"/>
      <c r="AW1" s="422"/>
      <c r="AX1" s="422"/>
      <c r="AY1" s="422"/>
      <c r="AZ1" s="422"/>
      <c r="BA1" s="422"/>
      <c r="BB1" s="422"/>
      <c r="BC1" s="422"/>
      <c r="BD1" s="422"/>
      <c r="BE1" s="422"/>
      <c r="BF1" s="422"/>
      <c r="BG1" s="422"/>
      <c r="BH1" s="422"/>
      <c r="BI1" s="422"/>
      <c r="BJ1" s="422"/>
      <c r="BK1" s="422"/>
      <c r="BL1" s="422"/>
      <c r="BM1" s="422"/>
      <c r="BN1" s="422"/>
      <c r="BO1" s="422"/>
      <c r="BP1" s="422"/>
      <c r="BQ1" s="422"/>
      <c r="BR1" s="422"/>
      <c r="BS1" s="422"/>
      <c r="BT1" s="422"/>
      <c r="BU1" s="422"/>
      <c r="BV1" s="422"/>
      <c r="BW1" s="422"/>
      <c r="BX1" s="422"/>
      <c r="BY1" s="422"/>
      <c r="BZ1" s="422"/>
      <c r="CA1" s="422"/>
      <c r="CB1" s="422"/>
      <c r="CC1" s="422"/>
      <c r="CD1" s="422"/>
      <c r="CE1" s="422"/>
      <c r="CF1" s="422"/>
      <c r="CG1" s="422"/>
      <c r="CH1" s="422"/>
      <c r="CI1" s="422"/>
      <c r="CJ1" s="422"/>
      <c r="CK1" s="422"/>
      <c r="CL1" s="422"/>
      <c r="CM1" s="422"/>
      <c r="CN1" s="422"/>
      <c r="CO1" s="422"/>
      <c r="CP1" s="422"/>
    </row>
    <row r="2" spans="1:94" s="71" customFormat="1" ht="33" customHeight="1">
      <c r="A2" s="361" t="s">
        <v>22</v>
      </c>
      <c r="B2" s="336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</row>
    <row r="3" spans="1:94" s="71" customFormat="1" ht="16.399999999999999" customHeight="1">
      <c r="A3" s="462"/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</row>
    <row r="4" spans="1:94" s="71" customFormat="1" ht="16.399999999999999" customHeight="1">
      <c r="A4" s="843" t="s">
        <v>531</v>
      </c>
      <c r="B4" s="159" t="s">
        <v>1330</v>
      </c>
      <c r="C4" s="159" t="s">
        <v>1331</v>
      </c>
      <c r="D4" s="159" t="s">
        <v>1332</v>
      </c>
      <c r="E4" s="159" t="s">
        <v>1333</v>
      </c>
      <c r="F4" s="159" t="s">
        <v>1334</v>
      </c>
      <c r="G4" s="159" t="s">
        <v>1335</v>
      </c>
      <c r="H4" s="159" t="s">
        <v>1336</v>
      </c>
      <c r="I4" s="159" t="s">
        <v>1337</v>
      </c>
      <c r="J4" s="159" t="s">
        <v>1338</v>
      </c>
      <c r="K4" s="159" t="s">
        <v>1339</v>
      </c>
      <c r="L4" s="159" t="s">
        <v>1340</v>
      </c>
      <c r="M4" s="159" t="s">
        <v>1341</v>
      </c>
      <c r="N4" s="159" t="s">
        <v>1342</v>
      </c>
      <c r="O4" s="159" t="s">
        <v>1343</v>
      </c>
      <c r="P4" s="159" t="s">
        <v>1344</v>
      </c>
      <c r="Q4" s="159" t="s">
        <v>1345</v>
      </c>
      <c r="R4" s="159" t="s">
        <v>1346</v>
      </c>
      <c r="S4" s="159" t="s">
        <v>1347</v>
      </c>
      <c r="T4" s="159" t="s">
        <v>1348</v>
      </c>
      <c r="U4" s="159" t="s">
        <v>1349</v>
      </c>
      <c r="V4" s="159" t="s">
        <v>1350</v>
      </c>
      <c r="W4" s="159" t="s">
        <v>1351</v>
      </c>
      <c r="X4" s="159" t="s">
        <v>1352</v>
      </c>
      <c r="Y4" s="159" t="s">
        <v>1353</v>
      </c>
      <c r="Z4" s="159" t="s">
        <v>1354</v>
      </c>
      <c r="AA4" s="159" t="s">
        <v>1355</v>
      </c>
      <c r="AB4" s="159" t="s">
        <v>1356</v>
      </c>
      <c r="AC4" s="159" t="s">
        <v>1357</v>
      </c>
      <c r="AD4" s="159" t="s">
        <v>1301</v>
      </c>
      <c r="AE4" s="159" t="s">
        <v>1302</v>
      </c>
      <c r="AF4" s="159" t="s">
        <v>1303</v>
      </c>
      <c r="AG4" s="159" t="s">
        <v>1304</v>
      </c>
      <c r="AH4" s="159" t="s">
        <v>87</v>
      </c>
      <c r="AI4" s="159" t="s">
        <v>1305</v>
      </c>
      <c r="AJ4" s="159" t="s">
        <v>1306</v>
      </c>
      <c r="AK4" s="159" t="s">
        <v>1307</v>
      </c>
      <c r="AL4" s="159" t="s">
        <v>1308</v>
      </c>
      <c r="AM4" s="159" t="s">
        <v>1309</v>
      </c>
      <c r="AN4" s="159" t="s">
        <v>1310</v>
      </c>
      <c r="AO4" s="159" t="s">
        <v>1311</v>
      </c>
      <c r="AP4" s="159" t="s">
        <v>612</v>
      </c>
      <c r="AQ4" s="159" t="s">
        <v>982</v>
      </c>
      <c r="AR4" s="159" t="s">
        <v>983</v>
      </c>
      <c r="AS4" s="159" t="s">
        <v>984</v>
      </c>
      <c r="AT4" s="159" t="s">
        <v>647</v>
      </c>
      <c r="AU4" s="159" t="s">
        <v>648</v>
      </c>
      <c r="AV4" s="159" t="s">
        <v>649</v>
      </c>
      <c r="AW4" s="159" t="s">
        <v>650</v>
      </c>
      <c r="AX4" s="159" t="s">
        <v>656</v>
      </c>
      <c r="AY4" s="159" t="s">
        <v>657</v>
      </c>
      <c r="AZ4" s="159" t="s">
        <v>658</v>
      </c>
      <c r="BA4" s="159" t="s">
        <v>659</v>
      </c>
      <c r="BB4" s="159" t="s">
        <v>1269</v>
      </c>
      <c r="BC4" s="159" t="s">
        <v>1270</v>
      </c>
      <c r="BD4" s="159" t="s">
        <v>1271</v>
      </c>
      <c r="BE4" s="159" t="s">
        <v>1272</v>
      </c>
      <c r="BF4" s="159" t="s">
        <v>1273</v>
      </c>
      <c r="BG4" s="159" t="s">
        <v>1274</v>
      </c>
      <c r="BH4" s="159" t="s">
        <v>1275</v>
      </c>
      <c r="BI4" s="159" t="s">
        <v>1276</v>
      </c>
      <c r="BJ4" s="159" t="s">
        <v>972</v>
      </c>
      <c r="BK4" s="159" t="s">
        <v>973</v>
      </c>
      <c r="BL4" s="159" t="s">
        <v>974</v>
      </c>
      <c r="BM4" s="159" t="s">
        <v>975</v>
      </c>
      <c r="BN4" s="159" t="s">
        <v>1277</v>
      </c>
      <c r="BO4" s="159" t="s">
        <v>1278</v>
      </c>
      <c r="BP4" s="159" t="s">
        <v>1279</v>
      </c>
      <c r="BQ4" s="159" t="s">
        <v>1280</v>
      </c>
      <c r="BR4" s="159" t="s">
        <v>1019</v>
      </c>
      <c r="BS4" s="159" t="s">
        <v>1020</v>
      </c>
      <c r="BT4" s="159" t="s">
        <v>1021</v>
      </c>
      <c r="BU4" s="159" t="s">
        <v>889</v>
      </c>
      <c r="BV4" s="159" t="s">
        <v>911</v>
      </c>
      <c r="BW4" s="159" t="s">
        <v>913</v>
      </c>
      <c r="BX4" s="159" t="s">
        <v>915</v>
      </c>
      <c r="BY4" s="159" t="s">
        <v>1281</v>
      </c>
      <c r="BZ4" s="159" t="s">
        <v>1282</v>
      </c>
      <c r="CA4" s="159" t="s">
        <v>1283</v>
      </c>
      <c r="CB4" s="159" t="s">
        <v>1284</v>
      </c>
      <c r="CC4" s="159" t="s">
        <v>1285</v>
      </c>
      <c r="CD4" s="159" t="s">
        <v>1286</v>
      </c>
      <c r="CE4" s="159" t="s">
        <v>1287</v>
      </c>
      <c r="CF4" s="159" t="s">
        <v>1288</v>
      </c>
      <c r="CG4" s="159" t="s">
        <v>1289</v>
      </c>
      <c r="CH4" s="159" t="s">
        <v>1076</v>
      </c>
      <c r="CI4" s="159" t="s">
        <v>1078</v>
      </c>
      <c r="CJ4" s="159" t="s">
        <v>1080</v>
      </c>
      <c r="CK4" s="159" t="s">
        <v>1082</v>
      </c>
      <c r="CL4" s="159" t="s">
        <v>1145</v>
      </c>
      <c r="CM4" s="159" t="s">
        <v>1146</v>
      </c>
      <c r="CN4" s="159" t="s">
        <v>1147</v>
      </c>
      <c r="CO4" s="844" t="s">
        <v>1148</v>
      </c>
      <c r="CP4" s="844" t="s">
        <v>1246</v>
      </c>
    </row>
    <row r="5" spans="1:94" s="13" customFormat="1" ht="4.5" customHeight="1">
      <c r="A5" s="529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845"/>
      <c r="CP5" s="845"/>
    </row>
    <row r="6" spans="1:94" s="114" customFormat="1" ht="14">
      <c r="A6" s="863" t="s">
        <v>152</v>
      </c>
      <c r="B6" s="527"/>
      <c r="C6" s="527"/>
      <c r="D6" s="527"/>
      <c r="E6" s="527"/>
      <c r="F6" s="527"/>
      <c r="G6" s="527"/>
      <c r="H6" s="527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8"/>
      <c r="V6" s="528"/>
      <c r="W6" s="528"/>
      <c r="X6" s="528"/>
      <c r="Y6" s="528"/>
      <c r="Z6" s="528"/>
      <c r="AA6" s="528"/>
      <c r="AB6" s="528"/>
      <c r="AC6" s="528"/>
      <c r="AD6" s="528"/>
      <c r="AE6" s="528"/>
      <c r="AF6" s="528"/>
      <c r="AG6" s="528"/>
      <c r="AH6" s="528"/>
      <c r="AI6" s="528"/>
      <c r="AJ6" s="528"/>
      <c r="AK6" s="528"/>
      <c r="AL6" s="528"/>
      <c r="AM6" s="528"/>
      <c r="AN6" s="528"/>
      <c r="AO6" s="528"/>
      <c r="AP6" s="528"/>
      <c r="AQ6" s="528"/>
      <c r="AR6" s="528"/>
      <c r="AS6" s="528"/>
      <c r="AT6" s="528"/>
      <c r="AU6" s="528"/>
      <c r="AV6" s="528"/>
      <c r="AW6" s="528"/>
      <c r="AX6" s="528"/>
      <c r="AY6" s="528"/>
      <c r="AZ6" s="528"/>
      <c r="BA6" s="528"/>
      <c r="BB6" s="528"/>
      <c r="BC6" s="528"/>
      <c r="BD6" s="528"/>
      <c r="BE6" s="528"/>
      <c r="BF6" s="528"/>
      <c r="BG6" s="528"/>
      <c r="BH6" s="528"/>
      <c r="BI6" s="528"/>
      <c r="BJ6" s="528"/>
      <c r="BK6" s="528"/>
      <c r="BL6" s="528"/>
      <c r="BM6" s="528"/>
      <c r="BN6" s="528"/>
      <c r="BO6" s="528"/>
      <c r="BP6" s="528"/>
      <c r="BQ6" s="528"/>
      <c r="BR6" s="528"/>
      <c r="BS6" s="528"/>
      <c r="BT6" s="528"/>
      <c r="BU6" s="528"/>
      <c r="BV6" s="528"/>
      <c r="BW6" s="528"/>
      <c r="BX6" s="528"/>
      <c r="BY6" s="528"/>
      <c r="BZ6" s="528"/>
      <c r="CA6" s="528"/>
      <c r="CB6" s="528"/>
      <c r="CC6" s="528"/>
      <c r="CD6" s="528"/>
      <c r="CE6" s="528"/>
      <c r="CF6" s="528"/>
      <c r="CG6" s="528"/>
      <c r="CH6" s="528"/>
      <c r="CI6" s="528"/>
      <c r="CJ6" s="528"/>
      <c r="CK6" s="528"/>
      <c r="CL6" s="528"/>
      <c r="CM6" s="528"/>
      <c r="CN6" s="528"/>
      <c r="CO6" s="924"/>
      <c r="CP6" s="924"/>
    </row>
    <row r="7" spans="1:94" s="107" customFormat="1" ht="14">
      <c r="A7" s="931" t="s">
        <v>440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14"/>
      <c r="AZ7" s="514"/>
      <c r="BA7" s="514"/>
      <c r="BB7" s="514"/>
      <c r="BC7" s="514"/>
      <c r="BD7" s="514"/>
      <c r="BE7" s="514"/>
      <c r="BF7" s="514"/>
      <c r="BG7" s="514"/>
      <c r="BH7" s="514"/>
      <c r="BI7" s="514"/>
      <c r="BJ7" s="514"/>
      <c r="BK7" s="514"/>
      <c r="BL7" s="514"/>
      <c r="BM7" s="514"/>
      <c r="BN7" s="514"/>
      <c r="BO7" s="514"/>
      <c r="BP7" s="514"/>
      <c r="BQ7" s="514"/>
      <c r="BR7" s="514"/>
      <c r="BS7" s="514"/>
      <c r="BT7" s="514"/>
      <c r="BU7" s="514"/>
      <c r="BV7" s="514"/>
      <c r="BW7" s="514"/>
      <c r="BX7" s="514"/>
      <c r="BY7" s="514"/>
      <c r="BZ7" s="514"/>
      <c r="CA7" s="514"/>
      <c r="CB7" s="514"/>
      <c r="CC7" s="514"/>
      <c r="CD7" s="514"/>
      <c r="CE7" s="514"/>
      <c r="CF7" s="514"/>
      <c r="CG7" s="514"/>
      <c r="CH7" s="514"/>
      <c r="CI7" s="514"/>
      <c r="CJ7" s="514"/>
      <c r="CK7" s="514"/>
      <c r="CL7" s="514"/>
      <c r="CM7" s="514"/>
      <c r="CN7" s="514"/>
      <c r="CO7" s="917"/>
      <c r="CP7" s="917"/>
    </row>
    <row r="8" spans="1:94" s="107" customFormat="1" ht="14">
      <c r="A8" s="900" t="s">
        <v>441</v>
      </c>
      <c r="B8" s="420" t="s">
        <v>1245</v>
      </c>
      <c r="C8" s="420" t="s">
        <v>1245</v>
      </c>
      <c r="D8" s="420" t="s">
        <v>1245</v>
      </c>
      <c r="E8" s="420" t="s">
        <v>153</v>
      </c>
      <c r="F8" s="420" t="s">
        <v>153</v>
      </c>
      <c r="G8" s="420" t="s">
        <v>81</v>
      </c>
      <c r="H8" s="420" t="s">
        <v>81</v>
      </c>
      <c r="I8" s="420" t="s">
        <v>81</v>
      </c>
      <c r="J8" s="420" t="s">
        <v>81</v>
      </c>
      <c r="K8" s="420" t="s">
        <v>154</v>
      </c>
      <c r="L8" s="420" t="s">
        <v>154</v>
      </c>
      <c r="M8" s="420" t="s">
        <v>154</v>
      </c>
      <c r="N8" s="420" t="s">
        <v>154</v>
      </c>
      <c r="O8" s="420" t="s">
        <v>155</v>
      </c>
      <c r="P8" s="420" t="s">
        <v>155</v>
      </c>
      <c r="Q8" s="420" t="s">
        <v>155</v>
      </c>
      <c r="R8" s="420" t="s">
        <v>155</v>
      </c>
      <c r="S8" s="420" t="s">
        <v>155</v>
      </c>
      <c r="T8" s="420" t="s">
        <v>154</v>
      </c>
      <c r="U8" s="420" t="s">
        <v>154</v>
      </c>
      <c r="V8" s="420" t="s">
        <v>156</v>
      </c>
      <c r="W8" s="420" t="s">
        <v>156</v>
      </c>
      <c r="X8" s="420" t="s">
        <v>156</v>
      </c>
      <c r="Y8" s="420" t="s">
        <v>156</v>
      </c>
      <c r="Z8" s="420" t="s">
        <v>156</v>
      </c>
      <c r="AA8" s="420" t="s">
        <v>156</v>
      </c>
      <c r="AB8" s="420" t="s">
        <v>156</v>
      </c>
      <c r="AC8" s="420" t="s">
        <v>156</v>
      </c>
      <c r="AD8" s="420" t="s">
        <v>156</v>
      </c>
      <c r="AE8" s="420" t="s">
        <v>156</v>
      </c>
      <c r="AF8" s="420" t="s">
        <v>156</v>
      </c>
      <c r="AG8" s="420" t="s">
        <v>156</v>
      </c>
      <c r="AH8" s="420" t="s">
        <v>156</v>
      </c>
      <c r="AI8" s="420" t="s">
        <v>156</v>
      </c>
      <c r="AJ8" s="420" t="s">
        <v>156</v>
      </c>
      <c r="AK8" s="420" t="s">
        <v>156</v>
      </c>
      <c r="AL8" s="420" t="s">
        <v>156</v>
      </c>
      <c r="AM8" s="420" t="s">
        <v>156</v>
      </c>
      <c r="AN8" s="420" t="s">
        <v>156</v>
      </c>
      <c r="AO8" s="420" t="s">
        <v>156</v>
      </c>
      <c r="AP8" s="420">
        <v>0</v>
      </c>
      <c r="AQ8" s="420">
        <v>0</v>
      </c>
      <c r="AR8" s="420">
        <v>0</v>
      </c>
      <c r="AS8" s="420">
        <v>0</v>
      </c>
      <c r="AT8" s="420">
        <v>0</v>
      </c>
      <c r="AU8" s="420">
        <v>0</v>
      </c>
      <c r="AV8" s="420">
        <v>0</v>
      </c>
      <c r="AW8" s="420">
        <v>0</v>
      </c>
      <c r="AX8" s="420">
        <v>0</v>
      </c>
      <c r="AY8" s="420">
        <v>0</v>
      </c>
      <c r="AZ8" s="420">
        <v>0</v>
      </c>
      <c r="BA8" s="420">
        <v>0</v>
      </c>
      <c r="BB8" s="420">
        <v>0</v>
      </c>
      <c r="BC8" s="420">
        <v>0</v>
      </c>
      <c r="BD8" s="420">
        <v>0</v>
      </c>
      <c r="BE8" s="420">
        <v>0</v>
      </c>
      <c r="BF8" s="420">
        <v>0</v>
      </c>
      <c r="BG8" s="420">
        <v>0</v>
      </c>
      <c r="BH8" s="420">
        <v>0</v>
      </c>
      <c r="BI8" s="420">
        <v>0</v>
      </c>
      <c r="BJ8" s="420">
        <v>0</v>
      </c>
      <c r="BK8" s="420">
        <v>0</v>
      </c>
      <c r="BL8" s="420">
        <v>0</v>
      </c>
      <c r="BM8" s="420">
        <v>0</v>
      </c>
      <c r="BN8" s="420">
        <v>0</v>
      </c>
      <c r="BO8" s="420">
        <v>0</v>
      </c>
      <c r="BP8" s="420">
        <v>0</v>
      </c>
      <c r="BQ8" s="420">
        <v>0</v>
      </c>
      <c r="BR8" s="420">
        <v>0</v>
      </c>
      <c r="BS8" s="420">
        <v>0</v>
      </c>
      <c r="BT8" s="420">
        <v>0</v>
      </c>
      <c r="BU8" s="420">
        <v>0</v>
      </c>
      <c r="BV8" s="420">
        <v>0</v>
      </c>
      <c r="BW8" s="420">
        <v>0</v>
      </c>
      <c r="BX8" s="420">
        <v>0</v>
      </c>
      <c r="BY8" s="420">
        <v>0</v>
      </c>
      <c r="BZ8" s="420">
        <v>0</v>
      </c>
      <c r="CA8" s="420">
        <v>0</v>
      </c>
      <c r="CB8" s="420">
        <v>0</v>
      </c>
      <c r="CC8" s="420">
        <v>0</v>
      </c>
      <c r="CD8" s="420">
        <v>0</v>
      </c>
      <c r="CE8" s="420">
        <v>0</v>
      </c>
      <c r="CF8" s="420">
        <v>0</v>
      </c>
      <c r="CG8" s="420">
        <v>0</v>
      </c>
      <c r="CH8" s="420">
        <v>0</v>
      </c>
      <c r="CI8" s="420">
        <v>0</v>
      </c>
      <c r="CJ8" s="420">
        <v>0</v>
      </c>
      <c r="CK8" s="420">
        <v>0</v>
      </c>
      <c r="CL8" s="420">
        <v>0</v>
      </c>
      <c r="CM8" s="420">
        <v>0</v>
      </c>
      <c r="CN8" s="420">
        <v>0</v>
      </c>
      <c r="CO8" s="925">
        <v>0</v>
      </c>
      <c r="CP8" s="925">
        <v>0</v>
      </c>
    </row>
    <row r="9" spans="1:94" s="107" customFormat="1" ht="14">
      <c r="A9" s="900" t="s">
        <v>442</v>
      </c>
      <c r="B9" s="420" t="s">
        <v>1245</v>
      </c>
      <c r="C9" s="420" t="s">
        <v>1245</v>
      </c>
      <c r="D9" s="420" t="s">
        <v>1245</v>
      </c>
      <c r="E9" s="420" t="s">
        <v>1245</v>
      </c>
      <c r="F9" s="420" t="s">
        <v>1245</v>
      </c>
      <c r="G9" s="420" t="s">
        <v>1245</v>
      </c>
      <c r="H9" s="420" t="s">
        <v>1245</v>
      </c>
      <c r="I9" s="420" t="s">
        <v>1245</v>
      </c>
      <c r="J9" s="420" t="s">
        <v>1245</v>
      </c>
      <c r="K9" s="420" t="s">
        <v>1245</v>
      </c>
      <c r="L9" s="420" t="s">
        <v>1245</v>
      </c>
      <c r="M9" s="420" t="s">
        <v>1245</v>
      </c>
      <c r="N9" s="420" t="s">
        <v>1245</v>
      </c>
      <c r="O9" s="420" t="s">
        <v>1245</v>
      </c>
      <c r="P9" s="420" t="s">
        <v>1245</v>
      </c>
      <c r="Q9" s="420" t="s">
        <v>1245</v>
      </c>
      <c r="R9" s="420" t="s">
        <v>1245</v>
      </c>
      <c r="S9" s="420" t="s">
        <v>1245</v>
      </c>
      <c r="T9" s="420" t="s">
        <v>1245</v>
      </c>
      <c r="U9" s="420" t="s">
        <v>1245</v>
      </c>
      <c r="V9" s="420" t="s">
        <v>1245</v>
      </c>
      <c r="W9" s="420" t="s">
        <v>1245</v>
      </c>
      <c r="X9" s="420" t="s">
        <v>1245</v>
      </c>
      <c r="Y9" s="420" t="s">
        <v>1245</v>
      </c>
      <c r="Z9" s="420" t="s">
        <v>1245</v>
      </c>
      <c r="AA9" s="420" t="s">
        <v>1245</v>
      </c>
      <c r="AB9" s="420" t="s">
        <v>1245</v>
      </c>
      <c r="AC9" s="420" t="s">
        <v>1245</v>
      </c>
      <c r="AD9" s="420" t="s">
        <v>1245</v>
      </c>
      <c r="AE9" s="420" t="s">
        <v>1245</v>
      </c>
      <c r="AF9" s="420" t="s">
        <v>1245</v>
      </c>
      <c r="AG9" s="420" t="s">
        <v>1245</v>
      </c>
      <c r="AH9" s="420" t="s">
        <v>1245</v>
      </c>
      <c r="AI9" s="420" t="s">
        <v>1245</v>
      </c>
      <c r="AJ9" s="420" t="s">
        <v>1245</v>
      </c>
      <c r="AK9" s="420" t="s">
        <v>1245</v>
      </c>
      <c r="AL9" s="420" t="s">
        <v>40</v>
      </c>
      <c r="AM9" s="420" t="s">
        <v>40</v>
      </c>
      <c r="AN9" s="420" t="s">
        <v>40</v>
      </c>
      <c r="AO9" s="420" t="s">
        <v>40</v>
      </c>
      <c r="AP9" s="420" t="s">
        <v>1368</v>
      </c>
      <c r="AQ9" s="420" t="s">
        <v>1368</v>
      </c>
      <c r="AR9" s="420" t="s">
        <v>1368</v>
      </c>
      <c r="AS9" s="420" t="s">
        <v>1368</v>
      </c>
      <c r="AT9" s="420" t="s">
        <v>1368</v>
      </c>
      <c r="AU9" s="420" t="s">
        <v>1368</v>
      </c>
      <c r="AV9" s="420" t="s">
        <v>1368</v>
      </c>
      <c r="AW9" s="420" t="s">
        <v>1368</v>
      </c>
      <c r="AX9" s="420" t="s">
        <v>1368</v>
      </c>
      <c r="AY9" s="420" t="s">
        <v>1368</v>
      </c>
      <c r="AZ9" s="420" t="s">
        <v>1368</v>
      </c>
      <c r="BA9" s="420" t="s">
        <v>1368</v>
      </c>
      <c r="BB9" s="420" t="s">
        <v>1368</v>
      </c>
      <c r="BC9" s="420" t="s">
        <v>1368</v>
      </c>
      <c r="BD9" s="420" t="s">
        <v>1368</v>
      </c>
      <c r="BE9" s="420" t="s">
        <v>1368</v>
      </c>
      <c r="BF9" s="420" t="s">
        <v>1368</v>
      </c>
      <c r="BG9" s="420" t="s">
        <v>1369</v>
      </c>
      <c r="BH9" s="420" t="s">
        <v>1369</v>
      </c>
      <c r="BI9" s="420" t="s">
        <v>1369</v>
      </c>
      <c r="BJ9" s="420" t="s">
        <v>1369</v>
      </c>
      <c r="BK9" s="420" t="s">
        <v>1369</v>
      </c>
      <c r="BL9" s="420" t="s">
        <v>1369</v>
      </c>
      <c r="BM9" s="420" t="s">
        <v>1369</v>
      </c>
      <c r="BN9" s="420" t="s">
        <v>1369</v>
      </c>
      <c r="BO9" s="420" t="s">
        <v>1369</v>
      </c>
      <c r="BP9" s="420" t="s">
        <v>1369</v>
      </c>
      <c r="BQ9" s="420" t="s">
        <v>1369</v>
      </c>
      <c r="BR9" s="420" t="s">
        <v>1369</v>
      </c>
      <c r="BS9" s="420" t="s">
        <v>1369</v>
      </c>
      <c r="BT9" s="420" t="s">
        <v>1369</v>
      </c>
      <c r="BU9" s="420" t="s">
        <v>1369</v>
      </c>
      <c r="BV9" s="420" t="s">
        <v>1369</v>
      </c>
      <c r="BW9" s="420" t="s">
        <v>1369</v>
      </c>
      <c r="BX9" s="420" t="s">
        <v>1369</v>
      </c>
      <c r="BY9" s="420" t="s">
        <v>1369</v>
      </c>
      <c r="BZ9" s="420" t="s">
        <v>1369</v>
      </c>
      <c r="CA9" s="420" t="s">
        <v>1369</v>
      </c>
      <c r="CB9" s="420" t="s">
        <v>1369</v>
      </c>
      <c r="CC9" s="420" t="s">
        <v>1369</v>
      </c>
      <c r="CD9" s="420" t="s">
        <v>1369</v>
      </c>
      <c r="CE9" s="420" t="s">
        <v>1369</v>
      </c>
      <c r="CF9" s="420" t="s">
        <v>1369</v>
      </c>
      <c r="CG9" s="420" t="s">
        <v>1369</v>
      </c>
      <c r="CH9" s="420" t="s">
        <v>1369</v>
      </c>
      <c r="CI9" s="420" t="s">
        <v>1370</v>
      </c>
      <c r="CJ9" s="420" t="s">
        <v>1370</v>
      </c>
      <c r="CK9" s="420" t="s">
        <v>1370</v>
      </c>
      <c r="CL9" s="420" t="s">
        <v>1370</v>
      </c>
      <c r="CM9" s="420" t="s">
        <v>1370</v>
      </c>
      <c r="CN9" s="420" t="s">
        <v>1370</v>
      </c>
      <c r="CO9" s="925" t="s">
        <v>1370</v>
      </c>
      <c r="CP9" s="925" t="s">
        <v>1370</v>
      </c>
    </row>
    <row r="10" spans="1:94" s="107" customFormat="1" ht="14">
      <c r="A10" s="900" t="s">
        <v>444</v>
      </c>
      <c r="B10" s="420" t="s">
        <v>1245</v>
      </c>
      <c r="C10" s="420" t="s">
        <v>1245</v>
      </c>
      <c r="D10" s="420" t="s">
        <v>1245</v>
      </c>
      <c r="E10" s="420" t="s">
        <v>79</v>
      </c>
      <c r="F10" s="420" t="s">
        <v>79</v>
      </c>
      <c r="G10" s="420" t="s">
        <v>79</v>
      </c>
      <c r="H10" s="420" t="s">
        <v>79</v>
      </c>
      <c r="I10" s="420" t="s">
        <v>79</v>
      </c>
      <c r="J10" s="420" t="s">
        <v>79</v>
      </c>
      <c r="K10" s="420" t="s">
        <v>79</v>
      </c>
      <c r="L10" s="420" t="s">
        <v>79</v>
      </c>
      <c r="M10" s="420" t="s">
        <v>79</v>
      </c>
      <c r="N10" s="420" t="s">
        <v>79</v>
      </c>
      <c r="O10" s="420" t="s">
        <v>157</v>
      </c>
      <c r="P10" s="420" t="s">
        <v>157</v>
      </c>
      <c r="Q10" s="420" t="s">
        <v>157</v>
      </c>
      <c r="R10" s="420" t="s">
        <v>157</v>
      </c>
      <c r="S10" s="420" t="s">
        <v>157</v>
      </c>
      <c r="T10" s="420" t="s">
        <v>79</v>
      </c>
      <c r="U10" s="420" t="s">
        <v>79</v>
      </c>
      <c r="V10" s="420" t="s">
        <v>79</v>
      </c>
      <c r="W10" s="420" t="s">
        <v>158</v>
      </c>
      <c r="X10" s="420" t="s">
        <v>158</v>
      </c>
      <c r="Y10" s="420" t="s">
        <v>158</v>
      </c>
      <c r="Z10" s="420" t="s">
        <v>158</v>
      </c>
      <c r="AA10" s="420" t="s">
        <v>158</v>
      </c>
      <c r="AB10" s="420" t="s">
        <v>158</v>
      </c>
      <c r="AC10" s="420" t="s">
        <v>158</v>
      </c>
      <c r="AD10" s="420" t="s">
        <v>158</v>
      </c>
      <c r="AE10" s="420" t="s">
        <v>158</v>
      </c>
      <c r="AF10" s="420" t="s">
        <v>158</v>
      </c>
      <c r="AG10" s="420" t="s">
        <v>158</v>
      </c>
      <c r="AH10" s="420" t="s">
        <v>158</v>
      </c>
      <c r="AI10" s="420" t="s">
        <v>158</v>
      </c>
      <c r="AJ10" s="420" t="s">
        <v>158</v>
      </c>
      <c r="AK10" s="420" t="s">
        <v>158</v>
      </c>
      <c r="AL10" s="420" t="s">
        <v>1371</v>
      </c>
      <c r="AM10" s="420" t="s">
        <v>1371</v>
      </c>
      <c r="AN10" s="420" t="s">
        <v>1371</v>
      </c>
      <c r="AO10" s="420" t="s">
        <v>1371</v>
      </c>
      <c r="AP10" s="420" t="s">
        <v>1371</v>
      </c>
      <c r="AQ10" s="420" t="s">
        <v>1371</v>
      </c>
      <c r="AR10" s="420" t="s">
        <v>1371</v>
      </c>
      <c r="AS10" s="420" t="s">
        <v>1371</v>
      </c>
      <c r="AT10" s="420" t="s">
        <v>1371</v>
      </c>
      <c r="AU10" s="420" t="s">
        <v>1371</v>
      </c>
      <c r="AV10" s="420" t="s">
        <v>1371</v>
      </c>
      <c r="AW10" s="420" t="s">
        <v>1371</v>
      </c>
      <c r="AX10" s="420" t="s">
        <v>1371</v>
      </c>
      <c r="AY10" s="420" t="s">
        <v>1371</v>
      </c>
      <c r="AZ10" s="420" t="s">
        <v>1371</v>
      </c>
      <c r="BA10" s="420" t="s">
        <v>1371</v>
      </c>
      <c r="BB10" s="420" t="s">
        <v>1371</v>
      </c>
      <c r="BC10" s="420" t="s">
        <v>1371</v>
      </c>
      <c r="BD10" s="420" t="s">
        <v>158</v>
      </c>
      <c r="BE10" s="420" t="s">
        <v>79</v>
      </c>
      <c r="BF10" s="420" t="s">
        <v>79</v>
      </c>
      <c r="BG10" s="420" t="s">
        <v>79</v>
      </c>
      <c r="BH10" s="420" t="s">
        <v>79</v>
      </c>
      <c r="BI10" s="420" t="s">
        <v>79</v>
      </c>
      <c r="BJ10" s="420" t="s">
        <v>79</v>
      </c>
      <c r="BK10" s="420" t="s">
        <v>79</v>
      </c>
      <c r="BL10" s="420" t="s">
        <v>79</v>
      </c>
      <c r="BM10" s="420" t="s">
        <v>79</v>
      </c>
      <c r="BN10" s="420" t="s">
        <v>79</v>
      </c>
      <c r="BO10" s="420" t="s">
        <v>79</v>
      </c>
      <c r="BP10" s="420" t="s">
        <v>79</v>
      </c>
      <c r="BQ10" s="420" t="s">
        <v>79</v>
      </c>
      <c r="BR10" s="420" t="s">
        <v>79</v>
      </c>
      <c r="BS10" s="420" t="s">
        <v>79</v>
      </c>
      <c r="BT10" s="420" t="s">
        <v>79</v>
      </c>
      <c r="BU10" s="420" t="s">
        <v>79</v>
      </c>
      <c r="BV10" s="420" t="s">
        <v>79</v>
      </c>
      <c r="BW10" s="420" t="s">
        <v>79</v>
      </c>
      <c r="BX10" s="420" t="s">
        <v>79</v>
      </c>
      <c r="BY10" s="420" t="s">
        <v>79</v>
      </c>
      <c r="BZ10" s="420" t="s">
        <v>79</v>
      </c>
      <c r="CA10" s="420" t="s">
        <v>79</v>
      </c>
      <c r="CB10" s="420" t="s">
        <v>79</v>
      </c>
      <c r="CC10" s="420" t="s">
        <v>79</v>
      </c>
      <c r="CD10" s="420" t="s">
        <v>79</v>
      </c>
      <c r="CE10" s="420" t="s">
        <v>79</v>
      </c>
      <c r="CF10" s="420" t="s">
        <v>79</v>
      </c>
      <c r="CG10" s="420" t="s">
        <v>79</v>
      </c>
      <c r="CH10" s="420" t="s">
        <v>79</v>
      </c>
      <c r="CI10" s="420" t="s">
        <v>79</v>
      </c>
      <c r="CJ10" s="420" t="s">
        <v>79</v>
      </c>
      <c r="CK10" s="420" t="s">
        <v>79</v>
      </c>
      <c r="CL10" s="420" t="s">
        <v>79</v>
      </c>
      <c r="CM10" s="420" t="s">
        <v>79</v>
      </c>
      <c r="CN10" s="420" t="s">
        <v>79</v>
      </c>
      <c r="CO10" s="925" t="s">
        <v>79</v>
      </c>
      <c r="CP10" s="925" t="s">
        <v>79</v>
      </c>
    </row>
    <row r="11" spans="1:94" s="107" customFormat="1" ht="14">
      <c r="A11" s="900" t="s">
        <v>446</v>
      </c>
      <c r="B11" s="420" t="s">
        <v>1245</v>
      </c>
      <c r="C11" s="420" t="s">
        <v>1245</v>
      </c>
      <c r="D11" s="420" t="s">
        <v>1245</v>
      </c>
      <c r="E11" s="420" t="s">
        <v>79</v>
      </c>
      <c r="F11" s="420" t="s">
        <v>79</v>
      </c>
      <c r="G11" s="420" t="s">
        <v>79</v>
      </c>
      <c r="H11" s="420" t="s">
        <v>79</v>
      </c>
      <c r="I11" s="420" t="s">
        <v>159</v>
      </c>
      <c r="J11" s="420" t="s">
        <v>159</v>
      </c>
      <c r="K11" s="420" t="s">
        <v>160</v>
      </c>
      <c r="L11" s="420" t="s">
        <v>160</v>
      </c>
      <c r="M11" s="420" t="s">
        <v>161</v>
      </c>
      <c r="N11" s="420" t="s">
        <v>161</v>
      </c>
      <c r="O11" s="420" t="s">
        <v>161</v>
      </c>
      <c r="P11" s="420" t="s">
        <v>161</v>
      </c>
      <c r="Q11" s="420" t="s">
        <v>161</v>
      </c>
      <c r="R11" s="420" t="s">
        <v>161</v>
      </c>
      <c r="S11" s="420" t="s">
        <v>162</v>
      </c>
      <c r="T11" s="420" t="s">
        <v>162</v>
      </c>
      <c r="U11" s="420" t="s">
        <v>162</v>
      </c>
      <c r="V11" s="420" t="s">
        <v>162</v>
      </c>
      <c r="W11" s="420" t="s">
        <v>163</v>
      </c>
      <c r="X11" s="420" t="s">
        <v>163</v>
      </c>
      <c r="Y11" s="420" t="s">
        <v>163</v>
      </c>
      <c r="Z11" s="420" t="s">
        <v>163</v>
      </c>
      <c r="AA11" s="420" t="s">
        <v>163</v>
      </c>
      <c r="AB11" s="420" t="s">
        <v>163</v>
      </c>
      <c r="AC11" s="420" t="s">
        <v>163</v>
      </c>
      <c r="AD11" s="420" t="s">
        <v>163</v>
      </c>
      <c r="AE11" s="420" t="s">
        <v>163</v>
      </c>
      <c r="AF11" s="420" t="s">
        <v>163</v>
      </c>
      <c r="AG11" s="420" t="s">
        <v>163</v>
      </c>
      <c r="AH11" s="420" t="s">
        <v>163</v>
      </c>
      <c r="AI11" s="420" t="s">
        <v>163</v>
      </c>
      <c r="AJ11" s="420" t="s">
        <v>163</v>
      </c>
      <c r="AK11" s="420" t="s">
        <v>163</v>
      </c>
      <c r="AL11" s="420" t="s">
        <v>1372</v>
      </c>
      <c r="AM11" s="420" t="s">
        <v>1372</v>
      </c>
      <c r="AN11" s="420" t="s">
        <v>1372</v>
      </c>
      <c r="AO11" s="420" t="s">
        <v>1372</v>
      </c>
      <c r="AP11" s="420" t="s">
        <v>1372</v>
      </c>
      <c r="AQ11" s="420" t="s">
        <v>1372</v>
      </c>
      <c r="AR11" s="420" t="s">
        <v>1372</v>
      </c>
      <c r="AS11" s="420" t="s">
        <v>1372</v>
      </c>
      <c r="AT11" s="420" t="s">
        <v>1372</v>
      </c>
      <c r="AU11" s="420" t="s">
        <v>1372</v>
      </c>
      <c r="AV11" s="420" t="s">
        <v>1372</v>
      </c>
      <c r="AW11" s="420" t="s">
        <v>1372</v>
      </c>
      <c r="AX11" s="420" t="s">
        <v>1372</v>
      </c>
      <c r="AY11" s="420" t="s">
        <v>1372</v>
      </c>
      <c r="AZ11" s="420" t="s">
        <v>1372</v>
      </c>
      <c r="BA11" s="420" t="s">
        <v>1372</v>
      </c>
      <c r="BB11" s="420" t="s">
        <v>1372</v>
      </c>
      <c r="BC11" s="420" t="s">
        <v>1372</v>
      </c>
      <c r="BD11" s="420" t="s">
        <v>163</v>
      </c>
      <c r="BE11" s="420" t="s">
        <v>162</v>
      </c>
      <c r="BF11" s="420" t="s">
        <v>162</v>
      </c>
      <c r="BG11" s="420" t="s">
        <v>161</v>
      </c>
      <c r="BH11" s="420" t="s">
        <v>161</v>
      </c>
      <c r="BI11" s="420" t="s">
        <v>161</v>
      </c>
      <c r="BJ11" s="420" t="s">
        <v>161</v>
      </c>
      <c r="BK11" s="420" t="s">
        <v>161</v>
      </c>
      <c r="BL11" s="420" t="s">
        <v>161</v>
      </c>
      <c r="BM11" s="420" t="s">
        <v>161</v>
      </c>
      <c r="BN11" s="420" t="s">
        <v>160</v>
      </c>
      <c r="BO11" s="420" t="s">
        <v>160</v>
      </c>
      <c r="BP11" s="420" t="s">
        <v>160</v>
      </c>
      <c r="BQ11" s="420" t="s">
        <v>160</v>
      </c>
      <c r="BR11" s="420" t="s">
        <v>160</v>
      </c>
      <c r="BS11" s="420" t="s">
        <v>160</v>
      </c>
      <c r="BT11" s="420" t="s">
        <v>160</v>
      </c>
      <c r="BU11" s="420" t="s">
        <v>160</v>
      </c>
      <c r="BV11" s="420" t="s">
        <v>160</v>
      </c>
      <c r="BW11" s="420" t="s">
        <v>160</v>
      </c>
      <c r="BX11" s="420" t="s">
        <v>160</v>
      </c>
      <c r="BY11" s="420" t="s">
        <v>160</v>
      </c>
      <c r="BZ11" s="420" t="s">
        <v>160</v>
      </c>
      <c r="CA11" s="420" t="s">
        <v>160</v>
      </c>
      <c r="CB11" s="420" t="s">
        <v>160</v>
      </c>
      <c r="CC11" s="420" t="s">
        <v>160</v>
      </c>
      <c r="CD11" s="420" t="s">
        <v>160</v>
      </c>
      <c r="CE11" s="420" t="s">
        <v>160</v>
      </c>
      <c r="CF11" s="420" t="s">
        <v>160</v>
      </c>
      <c r="CG11" s="420" t="s">
        <v>160</v>
      </c>
      <c r="CH11" s="420" t="s">
        <v>160</v>
      </c>
      <c r="CI11" s="420" t="s">
        <v>161</v>
      </c>
      <c r="CJ11" s="420" t="s">
        <v>161</v>
      </c>
      <c r="CK11" s="420" t="s">
        <v>161</v>
      </c>
      <c r="CL11" s="420" t="s">
        <v>161</v>
      </c>
      <c r="CM11" s="420" t="s">
        <v>161</v>
      </c>
      <c r="CN11" s="420" t="s">
        <v>161</v>
      </c>
      <c r="CO11" s="925" t="s">
        <v>161</v>
      </c>
      <c r="CP11" s="925" t="s">
        <v>161</v>
      </c>
    </row>
    <row r="12" spans="1:94" s="107" customFormat="1" ht="14">
      <c r="A12" s="932" t="s">
        <v>448</v>
      </c>
      <c r="B12" s="420" t="s">
        <v>1245</v>
      </c>
      <c r="C12" s="420" t="s">
        <v>1245</v>
      </c>
      <c r="D12" s="420" t="s">
        <v>1245</v>
      </c>
      <c r="E12" s="420" t="s">
        <v>1245</v>
      </c>
      <c r="F12" s="420" t="s">
        <v>1245</v>
      </c>
      <c r="G12" s="420" t="s">
        <v>1245</v>
      </c>
      <c r="H12" s="420" t="s">
        <v>1245</v>
      </c>
      <c r="I12" s="420" t="s">
        <v>1245</v>
      </c>
      <c r="J12" s="420" t="s">
        <v>1245</v>
      </c>
      <c r="K12" s="420" t="s">
        <v>1245</v>
      </c>
      <c r="L12" s="420" t="s">
        <v>1245</v>
      </c>
      <c r="M12" s="420" t="s">
        <v>1245</v>
      </c>
      <c r="N12" s="420" t="s">
        <v>1245</v>
      </c>
      <c r="O12" s="420" t="s">
        <v>1245</v>
      </c>
      <c r="P12" s="420" t="s">
        <v>1245</v>
      </c>
      <c r="Q12" s="420" t="s">
        <v>1245</v>
      </c>
      <c r="R12" s="420" t="s">
        <v>1245</v>
      </c>
      <c r="S12" s="420" t="s">
        <v>1245</v>
      </c>
      <c r="T12" s="420" t="s">
        <v>1245</v>
      </c>
      <c r="U12" s="420" t="s">
        <v>1245</v>
      </c>
      <c r="V12" s="420" t="s">
        <v>1245</v>
      </c>
      <c r="W12" s="420" t="s">
        <v>1245</v>
      </c>
      <c r="X12" s="420" t="s">
        <v>1245</v>
      </c>
      <c r="Y12" s="420" t="s">
        <v>1245</v>
      </c>
      <c r="Z12" s="420" t="s">
        <v>1245</v>
      </c>
      <c r="AA12" s="420" t="s">
        <v>1245</v>
      </c>
      <c r="AB12" s="420" t="s">
        <v>1245</v>
      </c>
      <c r="AC12" s="420" t="s">
        <v>1245</v>
      </c>
      <c r="AD12" s="420" t="s">
        <v>1245</v>
      </c>
      <c r="AE12" s="420" t="s">
        <v>1245</v>
      </c>
      <c r="AF12" s="420" t="s">
        <v>1245</v>
      </c>
      <c r="AG12" s="420" t="s">
        <v>1245</v>
      </c>
      <c r="AH12" s="420" t="s">
        <v>1245</v>
      </c>
      <c r="AI12" s="420" t="s">
        <v>1245</v>
      </c>
      <c r="AJ12" s="420" t="s">
        <v>1245</v>
      </c>
      <c r="AK12" s="420" t="s">
        <v>1245</v>
      </c>
      <c r="AL12" s="420">
        <v>0</v>
      </c>
      <c r="AM12" s="420">
        <v>0</v>
      </c>
      <c r="AN12" s="420">
        <v>0</v>
      </c>
      <c r="AO12" s="420">
        <v>0</v>
      </c>
      <c r="AP12" s="420" t="s">
        <v>1373</v>
      </c>
      <c r="AQ12" s="420" t="s">
        <v>1373</v>
      </c>
      <c r="AR12" s="420" t="s">
        <v>1373</v>
      </c>
      <c r="AS12" s="420" t="s">
        <v>1373</v>
      </c>
      <c r="AT12" s="420" t="s">
        <v>1373</v>
      </c>
      <c r="AU12" s="420" t="s">
        <v>1373</v>
      </c>
      <c r="AV12" s="420" t="s">
        <v>1373</v>
      </c>
      <c r="AW12" s="420" t="s">
        <v>1373</v>
      </c>
      <c r="AX12" s="420" t="s">
        <v>1373</v>
      </c>
      <c r="AY12" s="420" t="s">
        <v>1373</v>
      </c>
      <c r="AZ12" s="420" t="s">
        <v>1373</v>
      </c>
      <c r="BA12" s="420" t="s">
        <v>1373</v>
      </c>
      <c r="BB12" s="420" t="s">
        <v>1373</v>
      </c>
      <c r="BC12" s="420" t="s">
        <v>1374</v>
      </c>
      <c r="BD12" s="420" t="s">
        <v>1373</v>
      </c>
      <c r="BE12" s="420" t="s">
        <v>1374</v>
      </c>
      <c r="BF12" s="420" t="s">
        <v>1374</v>
      </c>
      <c r="BG12" s="420" t="s">
        <v>1374</v>
      </c>
      <c r="BH12" s="420" t="s">
        <v>1374</v>
      </c>
      <c r="BI12" s="420" t="s">
        <v>1373</v>
      </c>
      <c r="BJ12" s="420" t="s">
        <v>1374</v>
      </c>
      <c r="BK12" s="420" t="s">
        <v>1374</v>
      </c>
      <c r="BL12" s="420" t="s">
        <v>1374</v>
      </c>
      <c r="BM12" s="420" t="s">
        <v>1374</v>
      </c>
      <c r="BN12" s="420" t="s">
        <v>1373</v>
      </c>
      <c r="BO12" s="420" t="s">
        <v>1373</v>
      </c>
      <c r="BP12" s="420" t="s">
        <v>1373</v>
      </c>
      <c r="BQ12" s="420" t="s">
        <v>1373</v>
      </c>
      <c r="BR12" s="420" t="s">
        <v>1373</v>
      </c>
      <c r="BS12" s="420" t="s">
        <v>1373</v>
      </c>
      <c r="BT12" s="420" t="s">
        <v>1373</v>
      </c>
      <c r="BU12" s="420" t="s">
        <v>1373</v>
      </c>
      <c r="BV12" s="420" t="s">
        <v>1373</v>
      </c>
      <c r="BW12" s="420" t="s">
        <v>1374</v>
      </c>
      <c r="BX12" s="420" t="s">
        <v>1374</v>
      </c>
      <c r="BY12" s="420" t="s">
        <v>1374</v>
      </c>
      <c r="BZ12" s="420" t="s">
        <v>1374</v>
      </c>
      <c r="CA12" s="420" t="s">
        <v>1374</v>
      </c>
      <c r="CB12" s="420" t="s">
        <v>1374</v>
      </c>
      <c r="CC12" s="420" t="s">
        <v>1374</v>
      </c>
      <c r="CD12" s="420" t="s">
        <v>1374</v>
      </c>
      <c r="CE12" s="420" t="s">
        <v>1373</v>
      </c>
      <c r="CF12" s="420" t="s">
        <v>1373</v>
      </c>
      <c r="CG12" s="420" t="s">
        <v>1373</v>
      </c>
      <c r="CH12" s="420" t="s">
        <v>1373</v>
      </c>
      <c r="CI12" s="420" t="s">
        <v>1373</v>
      </c>
      <c r="CJ12" s="420" t="s">
        <v>1373</v>
      </c>
      <c r="CK12" s="420" t="s">
        <v>1373</v>
      </c>
      <c r="CL12" s="420" t="s">
        <v>1373</v>
      </c>
      <c r="CM12" s="420" t="s">
        <v>1373</v>
      </c>
      <c r="CN12" s="420" t="s">
        <v>1373</v>
      </c>
      <c r="CO12" s="925" t="s">
        <v>1373</v>
      </c>
      <c r="CP12" s="925" t="s">
        <v>1373</v>
      </c>
    </row>
    <row r="13" spans="1:94" s="107" customFormat="1" ht="14">
      <c r="A13" s="900" t="s">
        <v>450</v>
      </c>
      <c r="B13" s="420" t="s">
        <v>1245</v>
      </c>
      <c r="C13" s="420" t="s">
        <v>1245</v>
      </c>
      <c r="D13" s="420" t="s">
        <v>1245</v>
      </c>
      <c r="E13" s="420" t="s">
        <v>79</v>
      </c>
      <c r="F13" s="420" t="s">
        <v>79</v>
      </c>
      <c r="G13" s="420" t="s">
        <v>79</v>
      </c>
      <c r="H13" s="420" t="s">
        <v>79</v>
      </c>
      <c r="I13" s="420" t="s">
        <v>79</v>
      </c>
      <c r="J13" s="420" t="s">
        <v>79</v>
      </c>
      <c r="K13" s="420" t="s">
        <v>79</v>
      </c>
      <c r="L13" s="420" t="s">
        <v>79</v>
      </c>
      <c r="M13" s="420" t="s">
        <v>79</v>
      </c>
      <c r="N13" s="420" t="s">
        <v>79</v>
      </c>
      <c r="O13" s="420" t="s">
        <v>157</v>
      </c>
      <c r="P13" s="420" t="s">
        <v>157</v>
      </c>
      <c r="Q13" s="420" t="s">
        <v>157</v>
      </c>
      <c r="R13" s="420" t="s">
        <v>157</v>
      </c>
      <c r="S13" s="420" t="s">
        <v>157</v>
      </c>
      <c r="T13" s="420" t="s">
        <v>79</v>
      </c>
      <c r="U13" s="420" t="s">
        <v>79</v>
      </c>
      <c r="V13" s="420" t="s">
        <v>79</v>
      </c>
      <c r="W13" s="420" t="s">
        <v>158</v>
      </c>
      <c r="X13" s="420" t="s">
        <v>158</v>
      </c>
      <c r="Y13" s="420" t="s">
        <v>158</v>
      </c>
      <c r="Z13" s="420" t="s">
        <v>158</v>
      </c>
      <c r="AA13" s="420" t="s">
        <v>158</v>
      </c>
      <c r="AB13" s="420" t="s">
        <v>158</v>
      </c>
      <c r="AC13" s="420" t="s">
        <v>158</v>
      </c>
      <c r="AD13" s="420" t="s">
        <v>158</v>
      </c>
      <c r="AE13" s="420" t="s">
        <v>158</v>
      </c>
      <c r="AF13" s="420" t="s">
        <v>158</v>
      </c>
      <c r="AG13" s="420" t="s">
        <v>158</v>
      </c>
      <c r="AH13" s="420" t="s">
        <v>158</v>
      </c>
      <c r="AI13" s="420" t="s">
        <v>158</v>
      </c>
      <c r="AJ13" s="420" t="s">
        <v>158</v>
      </c>
      <c r="AK13" s="420" t="s">
        <v>158</v>
      </c>
      <c r="AL13" s="420" t="s">
        <v>1371</v>
      </c>
      <c r="AM13" s="420" t="s">
        <v>1371</v>
      </c>
      <c r="AN13" s="420" t="s">
        <v>1371</v>
      </c>
      <c r="AO13" s="420" t="s">
        <v>1371</v>
      </c>
      <c r="AP13" s="420" t="s">
        <v>1371</v>
      </c>
      <c r="AQ13" s="420" t="s">
        <v>1371</v>
      </c>
      <c r="AR13" s="420" t="s">
        <v>1371</v>
      </c>
      <c r="AS13" s="420" t="s">
        <v>1371</v>
      </c>
      <c r="AT13" s="420" t="s">
        <v>1371</v>
      </c>
      <c r="AU13" s="420" t="s">
        <v>1371</v>
      </c>
      <c r="AV13" s="420" t="s">
        <v>1371</v>
      </c>
      <c r="AW13" s="420" t="s">
        <v>1371</v>
      </c>
      <c r="AX13" s="420" t="s">
        <v>1371</v>
      </c>
      <c r="AY13" s="420" t="s">
        <v>1371</v>
      </c>
      <c r="AZ13" s="420" t="s">
        <v>1371</v>
      </c>
      <c r="BA13" s="420" t="s">
        <v>1371</v>
      </c>
      <c r="BB13" s="420" t="s">
        <v>1371</v>
      </c>
      <c r="BC13" s="420" t="s">
        <v>1371</v>
      </c>
      <c r="BD13" s="420" t="s">
        <v>158</v>
      </c>
      <c r="BE13" s="420" t="s">
        <v>79</v>
      </c>
      <c r="BF13" s="420" t="s">
        <v>79</v>
      </c>
      <c r="BG13" s="420" t="s">
        <v>79</v>
      </c>
      <c r="BH13" s="420" t="s">
        <v>79</v>
      </c>
      <c r="BI13" s="420" t="s">
        <v>79</v>
      </c>
      <c r="BJ13" s="420" t="s">
        <v>79</v>
      </c>
      <c r="BK13" s="420" t="s">
        <v>79</v>
      </c>
      <c r="BL13" s="420" t="s">
        <v>79</v>
      </c>
      <c r="BM13" s="420" t="s">
        <v>79</v>
      </c>
      <c r="BN13" s="420" t="s">
        <v>79</v>
      </c>
      <c r="BO13" s="420" t="s">
        <v>79</v>
      </c>
      <c r="BP13" s="420" t="s">
        <v>79</v>
      </c>
      <c r="BQ13" s="420" t="s">
        <v>79</v>
      </c>
      <c r="BR13" s="420" t="s">
        <v>79</v>
      </c>
      <c r="BS13" s="420" t="s">
        <v>79</v>
      </c>
      <c r="BT13" s="420" t="s">
        <v>79</v>
      </c>
      <c r="BU13" s="420" t="s">
        <v>79</v>
      </c>
      <c r="BV13" s="420" t="s">
        <v>79</v>
      </c>
      <c r="BW13" s="420" t="s">
        <v>79</v>
      </c>
      <c r="BX13" s="420" t="s">
        <v>79</v>
      </c>
      <c r="BY13" s="420" t="s">
        <v>79</v>
      </c>
      <c r="BZ13" s="420" t="s">
        <v>79</v>
      </c>
      <c r="CA13" s="420" t="s">
        <v>79</v>
      </c>
      <c r="CB13" s="420" t="s">
        <v>79</v>
      </c>
      <c r="CC13" s="420" t="s">
        <v>79</v>
      </c>
      <c r="CD13" s="420" t="s">
        <v>79</v>
      </c>
      <c r="CE13" s="420" t="s">
        <v>79</v>
      </c>
      <c r="CF13" s="420" t="s">
        <v>79</v>
      </c>
      <c r="CG13" s="420" t="s">
        <v>79</v>
      </c>
      <c r="CH13" s="420" t="s">
        <v>79</v>
      </c>
      <c r="CI13" s="420" t="s">
        <v>79</v>
      </c>
      <c r="CJ13" s="420" t="s">
        <v>79</v>
      </c>
      <c r="CK13" s="420" t="s">
        <v>79</v>
      </c>
      <c r="CL13" s="420" t="s">
        <v>79</v>
      </c>
      <c r="CM13" s="420" t="s">
        <v>79</v>
      </c>
      <c r="CN13" s="420" t="s">
        <v>79</v>
      </c>
      <c r="CO13" s="925" t="s">
        <v>79</v>
      </c>
      <c r="CP13" s="925" t="s">
        <v>79</v>
      </c>
    </row>
    <row r="14" spans="1:94" s="107" customFormat="1" ht="14">
      <c r="A14" s="900" t="s">
        <v>452</v>
      </c>
      <c r="B14" s="420" t="s">
        <v>1245</v>
      </c>
      <c r="C14" s="420" t="s">
        <v>1245</v>
      </c>
      <c r="D14" s="420" t="s">
        <v>1245</v>
      </c>
      <c r="E14" s="420" t="s">
        <v>79</v>
      </c>
      <c r="F14" s="420" t="s">
        <v>79</v>
      </c>
      <c r="G14" s="420" t="s">
        <v>79</v>
      </c>
      <c r="H14" s="420" t="s">
        <v>79</v>
      </c>
      <c r="I14" s="420" t="s">
        <v>159</v>
      </c>
      <c r="J14" s="420" t="s">
        <v>159</v>
      </c>
      <c r="K14" s="420" t="s">
        <v>159</v>
      </c>
      <c r="L14" s="420" t="s">
        <v>159</v>
      </c>
      <c r="M14" s="420" t="s">
        <v>160</v>
      </c>
      <c r="N14" s="420" t="s">
        <v>160</v>
      </c>
      <c r="O14" s="420" t="s">
        <v>160</v>
      </c>
      <c r="P14" s="420" t="s">
        <v>160</v>
      </c>
      <c r="Q14" s="420" t="s">
        <v>160</v>
      </c>
      <c r="R14" s="420" t="s">
        <v>160</v>
      </c>
      <c r="S14" s="420" t="s">
        <v>161</v>
      </c>
      <c r="T14" s="420" t="s">
        <v>162</v>
      </c>
      <c r="U14" s="420" t="s">
        <v>162</v>
      </c>
      <c r="V14" s="420" t="s">
        <v>162</v>
      </c>
      <c r="W14" s="420" t="s">
        <v>163</v>
      </c>
      <c r="X14" s="420" t="s">
        <v>163</v>
      </c>
      <c r="Y14" s="420" t="s">
        <v>163</v>
      </c>
      <c r="Z14" s="420" t="s">
        <v>163</v>
      </c>
      <c r="AA14" s="420" t="s">
        <v>163</v>
      </c>
      <c r="AB14" s="420" t="s">
        <v>163</v>
      </c>
      <c r="AC14" s="420" t="s">
        <v>163</v>
      </c>
      <c r="AD14" s="420" t="s">
        <v>163</v>
      </c>
      <c r="AE14" s="420" t="s">
        <v>163</v>
      </c>
      <c r="AF14" s="420" t="s">
        <v>163</v>
      </c>
      <c r="AG14" s="420" t="s">
        <v>163</v>
      </c>
      <c r="AH14" s="420" t="s">
        <v>163</v>
      </c>
      <c r="AI14" s="420" t="s">
        <v>163</v>
      </c>
      <c r="AJ14" s="420" t="s">
        <v>163</v>
      </c>
      <c r="AK14" s="420" t="s">
        <v>163</v>
      </c>
      <c r="AL14" s="420" t="s">
        <v>1372</v>
      </c>
      <c r="AM14" s="420" t="s">
        <v>1372</v>
      </c>
      <c r="AN14" s="420" t="s">
        <v>1372</v>
      </c>
      <c r="AO14" s="420" t="s">
        <v>1372</v>
      </c>
      <c r="AP14" s="420" t="s">
        <v>1372</v>
      </c>
      <c r="AQ14" s="420" t="s">
        <v>1372</v>
      </c>
      <c r="AR14" s="420" t="s">
        <v>1372</v>
      </c>
      <c r="AS14" s="420" t="s">
        <v>1372</v>
      </c>
      <c r="AT14" s="420" t="s">
        <v>1372</v>
      </c>
      <c r="AU14" s="420" t="s">
        <v>1372</v>
      </c>
      <c r="AV14" s="420" t="s">
        <v>1372</v>
      </c>
      <c r="AW14" s="420" t="s">
        <v>1372</v>
      </c>
      <c r="AX14" s="420" t="s">
        <v>1372</v>
      </c>
      <c r="AY14" s="420" t="s">
        <v>1372</v>
      </c>
      <c r="AZ14" s="420" t="s">
        <v>1372</v>
      </c>
      <c r="BA14" s="420" t="s">
        <v>1372</v>
      </c>
      <c r="BB14" s="420" t="s">
        <v>1372</v>
      </c>
      <c r="BC14" s="420" t="s">
        <v>1372</v>
      </c>
      <c r="BD14" s="420" t="s">
        <v>163</v>
      </c>
      <c r="BE14" s="420" t="s">
        <v>162</v>
      </c>
      <c r="BF14" s="420" t="s">
        <v>162</v>
      </c>
      <c r="BG14" s="420" t="s">
        <v>161</v>
      </c>
      <c r="BH14" s="420" t="s">
        <v>161</v>
      </c>
      <c r="BI14" s="420" t="s">
        <v>161</v>
      </c>
      <c r="BJ14" s="420" t="s">
        <v>161</v>
      </c>
      <c r="BK14" s="420" t="s">
        <v>161</v>
      </c>
      <c r="BL14" s="420" t="s">
        <v>161</v>
      </c>
      <c r="BM14" s="420" t="s">
        <v>161</v>
      </c>
      <c r="BN14" s="420" t="s">
        <v>160</v>
      </c>
      <c r="BO14" s="420" t="s">
        <v>160</v>
      </c>
      <c r="BP14" s="420" t="s">
        <v>160</v>
      </c>
      <c r="BQ14" s="420" t="s">
        <v>160</v>
      </c>
      <c r="BR14" s="420" t="s">
        <v>160</v>
      </c>
      <c r="BS14" s="420" t="s">
        <v>160</v>
      </c>
      <c r="BT14" s="420" t="s">
        <v>160</v>
      </c>
      <c r="BU14" s="420" t="s">
        <v>160</v>
      </c>
      <c r="BV14" s="420" t="s">
        <v>160</v>
      </c>
      <c r="BW14" s="420" t="s">
        <v>160</v>
      </c>
      <c r="BX14" s="420" t="s">
        <v>160</v>
      </c>
      <c r="BY14" s="420" t="s">
        <v>160</v>
      </c>
      <c r="BZ14" s="420" t="s">
        <v>160</v>
      </c>
      <c r="CA14" s="420" t="s">
        <v>160</v>
      </c>
      <c r="CB14" s="420" t="s">
        <v>160</v>
      </c>
      <c r="CC14" s="420" t="s">
        <v>160</v>
      </c>
      <c r="CD14" s="420" t="s">
        <v>160</v>
      </c>
      <c r="CE14" s="420" t="s">
        <v>160</v>
      </c>
      <c r="CF14" s="420" t="s">
        <v>160</v>
      </c>
      <c r="CG14" s="420" t="s">
        <v>160</v>
      </c>
      <c r="CH14" s="420" t="s">
        <v>160</v>
      </c>
      <c r="CI14" s="420" t="s">
        <v>161</v>
      </c>
      <c r="CJ14" s="420" t="s">
        <v>161</v>
      </c>
      <c r="CK14" s="420" t="s">
        <v>161</v>
      </c>
      <c r="CL14" s="420" t="s">
        <v>161</v>
      </c>
      <c r="CM14" s="420" t="s">
        <v>161</v>
      </c>
      <c r="CN14" s="420" t="s">
        <v>161</v>
      </c>
      <c r="CO14" s="925" t="s">
        <v>161</v>
      </c>
      <c r="CP14" s="925" t="s">
        <v>161</v>
      </c>
    </row>
    <row r="15" spans="1:94" s="107" customFormat="1" ht="14">
      <c r="A15" s="932" t="s">
        <v>454</v>
      </c>
      <c r="B15" s="420" t="s">
        <v>1245</v>
      </c>
      <c r="C15" s="420" t="s">
        <v>1245</v>
      </c>
      <c r="D15" s="420" t="s">
        <v>1245</v>
      </c>
      <c r="E15" s="420" t="s">
        <v>1245</v>
      </c>
      <c r="F15" s="420" t="s">
        <v>1245</v>
      </c>
      <c r="G15" s="420" t="s">
        <v>1245</v>
      </c>
      <c r="H15" s="420" t="s">
        <v>1245</v>
      </c>
      <c r="I15" s="420" t="s">
        <v>1245</v>
      </c>
      <c r="J15" s="420" t="s">
        <v>1245</v>
      </c>
      <c r="K15" s="420" t="s">
        <v>1245</v>
      </c>
      <c r="L15" s="420" t="s">
        <v>1245</v>
      </c>
      <c r="M15" s="420" t="s">
        <v>1245</v>
      </c>
      <c r="N15" s="420" t="s">
        <v>1245</v>
      </c>
      <c r="O15" s="420" t="s">
        <v>1245</v>
      </c>
      <c r="P15" s="420" t="s">
        <v>1245</v>
      </c>
      <c r="Q15" s="420" t="s">
        <v>1245</v>
      </c>
      <c r="R15" s="420" t="s">
        <v>1245</v>
      </c>
      <c r="S15" s="420" t="s">
        <v>1245</v>
      </c>
      <c r="T15" s="420" t="s">
        <v>1245</v>
      </c>
      <c r="U15" s="420" t="s">
        <v>1245</v>
      </c>
      <c r="V15" s="420" t="s">
        <v>1245</v>
      </c>
      <c r="W15" s="420" t="s">
        <v>1245</v>
      </c>
      <c r="X15" s="420" t="s">
        <v>1245</v>
      </c>
      <c r="Y15" s="420" t="s">
        <v>1245</v>
      </c>
      <c r="Z15" s="420" t="s">
        <v>1245</v>
      </c>
      <c r="AA15" s="420" t="s">
        <v>1245</v>
      </c>
      <c r="AB15" s="420" t="s">
        <v>1245</v>
      </c>
      <c r="AC15" s="420" t="s">
        <v>1245</v>
      </c>
      <c r="AD15" s="420" t="s">
        <v>1245</v>
      </c>
      <c r="AE15" s="420" t="s">
        <v>1245</v>
      </c>
      <c r="AF15" s="420" t="s">
        <v>1245</v>
      </c>
      <c r="AG15" s="420" t="s">
        <v>1245</v>
      </c>
      <c r="AH15" s="420" t="s">
        <v>1245</v>
      </c>
      <c r="AI15" s="420" t="s">
        <v>1245</v>
      </c>
      <c r="AJ15" s="420" t="s">
        <v>1245</v>
      </c>
      <c r="AK15" s="420" t="s">
        <v>1245</v>
      </c>
      <c r="AL15" s="420">
        <v>0</v>
      </c>
      <c r="AM15" s="420">
        <v>0</v>
      </c>
      <c r="AN15" s="420">
        <v>0</v>
      </c>
      <c r="AO15" s="420">
        <v>0</v>
      </c>
      <c r="AP15" s="420" t="s">
        <v>1373</v>
      </c>
      <c r="AQ15" s="420" t="s">
        <v>1373</v>
      </c>
      <c r="AR15" s="420" t="s">
        <v>1373</v>
      </c>
      <c r="AS15" s="420" t="s">
        <v>1373</v>
      </c>
      <c r="AT15" s="420" t="s">
        <v>1373</v>
      </c>
      <c r="AU15" s="420" t="s">
        <v>1373</v>
      </c>
      <c r="AV15" s="420" t="s">
        <v>1373</v>
      </c>
      <c r="AW15" s="420" t="s">
        <v>1373</v>
      </c>
      <c r="AX15" s="420" t="s">
        <v>1373</v>
      </c>
      <c r="AY15" s="420" t="s">
        <v>1373</v>
      </c>
      <c r="AZ15" s="420" t="s">
        <v>1373</v>
      </c>
      <c r="BA15" s="420" t="s">
        <v>1373</v>
      </c>
      <c r="BB15" s="420" t="s">
        <v>1373</v>
      </c>
      <c r="BC15" s="420" t="s">
        <v>1374</v>
      </c>
      <c r="BD15" s="420" t="s">
        <v>1374</v>
      </c>
      <c r="BE15" s="420" t="s">
        <v>1374</v>
      </c>
      <c r="BF15" s="420" t="s">
        <v>1374</v>
      </c>
      <c r="BG15" s="420" t="s">
        <v>1374</v>
      </c>
      <c r="BH15" s="420" t="s">
        <v>1374</v>
      </c>
      <c r="BI15" s="420" t="s">
        <v>1374</v>
      </c>
      <c r="BJ15" s="420" t="s">
        <v>1374</v>
      </c>
      <c r="BK15" s="420" t="s">
        <v>1374</v>
      </c>
      <c r="BL15" s="420" t="s">
        <v>1374</v>
      </c>
      <c r="BM15" s="420" t="s">
        <v>1374</v>
      </c>
      <c r="BN15" s="420" t="s">
        <v>1373</v>
      </c>
      <c r="BO15" s="420" t="s">
        <v>1373</v>
      </c>
      <c r="BP15" s="420" t="s">
        <v>1373</v>
      </c>
      <c r="BQ15" s="420" t="s">
        <v>1373</v>
      </c>
      <c r="BR15" s="420" t="s">
        <v>1373</v>
      </c>
      <c r="BS15" s="420" t="s">
        <v>1373</v>
      </c>
      <c r="BT15" s="420" t="s">
        <v>1373</v>
      </c>
      <c r="BU15" s="420" t="s">
        <v>1373</v>
      </c>
      <c r="BV15" s="420" t="s">
        <v>1373</v>
      </c>
      <c r="BW15" s="420" t="s">
        <v>1374</v>
      </c>
      <c r="BX15" s="420" t="s">
        <v>1374</v>
      </c>
      <c r="BY15" s="420" t="s">
        <v>1374</v>
      </c>
      <c r="BZ15" s="420" t="s">
        <v>1374</v>
      </c>
      <c r="CA15" s="420" t="s">
        <v>1374</v>
      </c>
      <c r="CB15" s="420" t="s">
        <v>1374</v>
      </c>
      <c r="CC15" s="420" t="s">
        <v>1374</v>
      </c>
      <c r="CD15" s="420" t="s">
        <v>1374</v>
      </c>
      <c r="CE15" s="420" t="s">
        <v>1373</v>
      </c>
      <c r="CF15" s="420" t="s">
        <v>1373</v>
      </c>
      <c r="CG15" s="420" t="s">
        <v>1373</v>
      </c>
      <c r="CH15" s="420" t="s">
        <v>1373</v>
      </c>
      <c r="CI15" s="420" t="s">
        <v>1373</v>
      </c>
      <c r="CJ15" s="420" t="s">
        <v>1373</v>
      </c>
      <c r="CK15" s="420" t="s">
        <v>1373</v>
      </c>
      <c r="CL15" s="420" t="s">
        <v>1373</v>
      </c>
      <c r="CM15" s="420" t="s">
        <v>1373</v>
      </c>
      <c r="CN15" s="420" t="s">
        <v>1373</v>
      </c>
      <c r="CO15" s="925" t="s">
        <v>1373</v>
      </c>
      <c r="CP15" s="925" t="s">
        <v>1373</v>
      </c>
    </row>
    <row r="16" spans="1:94" s="107" customFormat="1" ht="14">
      <c r="A16" s="931" t="s">
        <v>456</v>
      </c>
      <c r="B16" s="420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20"/>
      <c r="AU16" s="420"/>
      <c r="AV16" s="420"/>
      <c r="AW16" s="420"/>
      <c r="AX16" s="420"/>
      <c r="AY16" s="420"/>
      <c r="AZ16" s="420"/>
      <c r="BA16" s="420"/>
      <c r="BB16" s="420"/>
      <c r="BC16" s="420"/>
      <c r="BD16" s="420"/>
      <c r="BE16" s="420"/>
      <c r="BF16" s="420"/>
      <c r="BG16" s="420"/>
      <c r="BH16" s="420"/>
      <c r="BI16" s="420"/>
      <c r="BJ16" s="420"/>
      <c r="BK16" s="420"/>
      <c r="BL16" s="420"/>
      <c r="BM16" s="420"/>
      <c r="BN16" s="420"/>
      <c r="BO16" s="420"/>
      <c r="BP16" s="420"/>
      <c r="BQ16" s="420"/>
      <c r="BR16" s="420"/>
      <c r="BS16" s="420"/>
      <c r="BT16" s="420"/>
      <c r="BU16" s="420"/>
      <c r="BV16" s="420"/>
      <c r="BW16" s="420"/>
      <c r="BX16" s="420"/>
      <c r="BY16" s="420"/>
      <c r="BZ16" s="420"/>
      <c r="CA16" s="420"/>
      <c r="CB16" s="420"/>
      <c r="CC16" s="420"/>
      <c r="CD16" s="420"/>
      <c r="CE16" s="420"/>
      <c r="CF16" s="420"/>
      <c r="CG16" s="420"/>
      <c r="CH16" s="420"/>
      <c r="CI16" s="420"/>
      <c r="CJ16" s="420"/>
      <c r="CK16" s="420"/>
      <c r="CL16" s="420"/>
      <c r="CM16" s="420"/>
      <c r="CN16" s="420"/>
      <c r="CO16" s="925"/>
      <c r="CP16" s="925"/>
    </row>
    <row r="17" spans="1:94" s="107" customFormat="1" ht="14">
      <c r="A17" s="900" t="s">
        <v>457</v>
      </c>
      <c r="B17" s="420" t="s">
        <v>164</v>
      </c>
      <c r="C17" s="420" t="s">
        <v>164</v>
      </c>
      <c r="D17" s="420" t="s">
        <v>164</v>
      </c>
      <c r="E17" s="420" t="s">
        <v>164</v>
      </c>
      <c r="F17" s="420" t="s">
        <v>164</v>
      </c>
      <c r="G17" s="420" t="s">
        <v>164</v>
      </c>
      <c r="H17" s="420" t="s">
        <v>164</v>
      </c>
      <c r="I17" s="420" t="s">
        <v>164</v>
      </c>
      <c r="J17" s="420" t="s">
        <v>164</v>
      </c>
      <c r="K17" s="420" t="s">
        <v>164</v>
      </c>
      <c r="L17" s="420" t="s">
        <v>164</v>
      </c>
      <c r="M17" s="420" t="s">
        <v>164</v>
      </c>
      <c r="N17" s="420" t="s">
        <v>164</v>
      </c>
      <c r="O17" s="420" t="s">
        <v>165</v>
      </c>
      <c r="P17" s="420" t="s">
        <v>165</v>
      </c>
      <c r="Q17" s="420" t="s">
        <v>81</v>
      </c>
      <c r="R17" s="420" t="s">
        <v>81</v>
      </c>
      <c r="S17" s="420" t="s">
        <v>81</v>
      </c>
      <c r="T17" s="420" t="s">
        <v>81</v>
      </c>
      <c r="U17" s="420" t="s">
        <v>81</v>
      </c>
      <c r="V17" s="420" t="s">
        <v>81</v>
      </c>
      <c r="W17" s="420" t="s">
        <v>80</v>
      </c>
      <c r="X17" s="420" t="s">
        <v>80</v>
      </c>
      <c r="Y17" s="420" t="s">
        <v>80</v>
      </c>
      <c r="Z17" s="420" t="s">
        <v>80</v>
      </c>
      <c r="AA17" s="420" t="s">
        <v>80</v>
      </c>
      <c r="AB17" s="420" t="s">
        <v>80</v>
      </c>
      <c r="AC17" s="420" t="s">
        <v>80</v>
      </c>
      <c r="AD17" s="420" t="s">
        <v>80</v>
      </c>
      <c r="AE17" s="420" t="s">
        <v>80</v>
      </c>
      <c r="AF17" s="420" t="s">
        <v>80</v>
      </c>
      <c r="AG17" s="420" t="s">
        <v>166</v>
      </c>
      <c r="AH17" s="420" t="s">
        <v>166</v>
      </c>
      <c r="AI17" s="420" t="s">
        <v>166</v>
      </c>
      <c r="AJ17" s="420" t="s">
        <v>166</v>
      </c>
      <c r="AK17" s="420" t="s">
        <v>166</v>
      </c>
      <c r="AL17" s="420" t="s">
        <v>166</v>
      </c>
      <c r="AM17" s="420" t="s">
        <v>166</v>
      </c>
      <c r="AN17" s="420" t="s">
        <v>166</v>
      </c>
      <c r="AO17" s="420" t="s">
        <v>166</v>
      </c>
      <c r="AP17" s="420" t="s">
        <v>166</v>
      </c>
      <c r="AQ17" s="420" t="s">
        <v>1375</v>
      </c>
      <c r="AR17" s="420" t="s">
        <v>1375</v>
      </c>
      <c r="AS17" s="420" t="s">
        <v>1375</v>
      </c>
      <c r="AT17" s="420" t="s">
        <v>1375</v>
      </c>
      <c r="AU17" s="420" t="s">
        <v>1375</v>
      </c>
      <c r="AV17" s="420" t="s">
        <v>1375</v>
      </c>
      <c r="AW17" s="420" t="s">
        <v>1375</v>
      </c>
      <c r="AX17" s="420" t="s">
        <v>1375</v>
      </c>
      <c r="AY17" s="420" t="s">
        <v>1375</v>
      </c>
      <c r="AZ17" s="420" t="s">
        <v>1375</v>
      </c>
      <c r="BA17" s="420" t="s">
        <v>1375</v>
      </c>
      <c r="BB17" s="420" t="s">
        <v>40</v>
      </c>
      <c r="BC17" s="420" t="s">
        <v>40</v>
      </c>
      <c r="BD17" s="420" t="s">
        <v>40</v>
      </c>
      <c r="BE17" s="420">
        <v>0</v>
      </c>
      <c r="BF17" s="420">
        <v>0</v>
      </c>
      <c r="BG17" s="420">
        <v>0</v>
      </c>
      <c r="BH17" s="420">
        <v>0</v>
      </c>
      <c r="BI17" s="420">
        <v>0</v>
      </c>
      <c r="BJ17" s="420">
        <v>0</v>
      </c>
      <c r="BK17" s="420">
        <v>0</v>
      </c>
      <c r="BL17" s="420">
        <v>0</v>
      </c>
      <c r="BM17" s="420">
        <v>0</v>
      </c>
      <c r="BN17" s="420">
        <v>0</v>
      </c>
      <c r="BO17" s="420">
        <v>0</v>
      </c>
      <c r="BP17" s="420">
        <v>0</v>
      </c>
      <c r="BQ17" s="420">
        <v>0</v>
      </c>
      <c r="BR17" s="420">
        <v>0</v>
      </c>
      <c r="BS17" s="420">
        <v>0</v>
      </c>
      <c r="BT17" s="420">
        <v>0</v>
      </c>
      <c r="BU17" s="420">
        <v>0</v>
      </c>
      <c r="BV17" s="420">
        <v>0</v>
      </c>
      <c r="BW17" s="420">
        <v>0</v>
      </c>
      <c r="BX17" s="420">
        <v>0</v>
      </c>
      <c r="BY17" s="420">
        <v>0</v>
      </c>
      <c r="BZ17" s="420">
        <v>0</v>
      </c>
      <c r="CA17" s="420">
        <v>0</v>
      </c>
      <c r="CB17" s="420">
        <v>0</v>
      </c>
      <c r="CC17" s="420">
        <v>0</v>
      </c>
      <c r="CD17" s="420">
        <v>0</v>
      </c>
      <c r="CE17" s="420">
        <v>0</v>
      </c>
      <c r="CF17" s="420">
        <v>0</v>
      </c>
      <c r="CG17" s="420">
        <v>0</v>
      </c>
      <c r="CH17" s="420">
        <v>0</v>
      </c>
      <c r="CI17" s="420">
        <v>0</v>
      </c>
      <c r="CJ17" s="420">
        <v>0</v>
      </c>
      <c r="CK17" s="420">
        <v>0</v>
      </c>
      <c r="CL17" s="420">
        <v>0</v>
      </c>
      <c r="CM17" s="420" t="s">
        <v>1376</v>
      </c>
      <c r="CN17" s="420" t="s">
        <v>1376</v>
      </c>
      <c r="CO17" s="925" t="s">
        <v>1376</v>
      </c>
      <c r="CP17" s="925" t="s">
        <v>1376</v>
      </c>
    </row>
    <row r="18" spans="1:94" s="107" customFormat="1" ht="14">
      <c r="A18" s="900" t="s">
        <v>444</v>
      </c>
      <c r="B18" s="420" t="s">
        <v>167</v>
      </c>
      <c r="C18" s="420" t="s">
        <v>167</v>
      </c>
      <c r="D18" s="420" t="s">
        <v>167</v>
      </c>
      <c r="E18" s="420" t="s">
        <v>167</v>
      </c>
      <c r="F18" s="420" t="s">
        <v>167</v>
      </c>
      <c r="G18" s="420" t="s">
        <v>167</v>
      </c>
      <c r="H18" s="420" t="s">
        <v>167</v>
      </c>
      <c r="I18" s="420" t="s">
        <v>167</v>
      </c>
      <c r="J18" s="420" t="s">
        <v>167</v>
      </c>
      <c r="K18" s="420" t="s">
        <v>167</v>
      </c>
      <c r="L18" s="420" t="s">
        <v>167</v>
      </c>
      <c r="M18" s="420" t="s">
        <v>167</v>
      </c>
      <c r="N18" s="420" t="s">
        <v>167</v>
      </c>
      <c r="O18" s="420" t="s">
        <v>168</v>
      </c>
      <c r="P18" s="420" t="s">
        <v>168</v>
      </c>
      <c r="Q18" s="420" t="s">
        <v>168</v>
      </c>
      <c r="R18" s="420" t="s">
        <v>168</v>
      </c>
      <c r="S18" s="420" t="s">
        <v>168</v>
      </c>
      <c r="T18" s="420" t="s">
        <v>169</v>
      </c>
      <c r="U18" s="420" t="s">
        <v>169</v>
      </c>
      <c r="V18" s="420" t="s">
        <v>169</v>
      </c>
      <c r="W18" s="420" t="s">
        <v>169</v>
      </c>
      <c r="X18" s="420" t="s">
        <v>169</v>
      </c>
      <c r="Y18" s="420" t="s">
        <v>169</v>
      </c>
      <c r="Z18" s="420" t="s">
        <v>169</v>
      </c>
      <c r="AA18" s="420" t="s">
        <v>169</v>
      </c>
      <c r="AB18" s="420" t="s">
        <v>169</v>
      </c>
      <c r="AC18" s="420" t="s">
        <v>169</v>
      </c>
      <c r="AD18" s="420" t="s">
        <v>169</v>
      </c>
      <c r="AE18" s="420" t="s">
        <v>169</v>
      </c>
      <c r="AF18" s="420" t="s">
        <v>169</v>
      </c>
      <c r="AG18" s="420" t="s">
        <v>169</v>
      </c>
      <c r="AH18" s="420" t="s">
        <v>169</v>
      </c>
      <c r="AI18" s="420" t="s">
        <v>169</v>
      </c>
      <c r="AJ18" s="420" t="s">
        <v>169</v>
      </c>
      <c r="AK18" s="420" t="s">
        <v>169</v>
      </c>
      <c r="AL18" s="420" t="s">
        <v>169</v>
      </c>
      <c r="AM18" s="420" t="s">
        <v>169</v>
      </c>
      <c r="AN18" s="420" t="s">
        <v>169</v>
      </c>
      <c r="AO18" s="420" t="s">
        <v>169</v>
      </c>
      <c r="AP18" s="420" t="s">
        <v>169</v>
      </c>
      <c r="AQ18" s="420" t="s">
        <v>167</v>
      </c>
      <c r="AR18" s="420" t="s">
        <v>167</v>
      </c>
      <c r="AS18" s="420" t="s">
        <v>167</v>
      </c>
      <c r="AT18" s="420" t="s">
        <v>167</v>
      </c>
      <c r="AU18" s="420" t="s">
        <v>167</v>
      </c>
      <c r="AV18" s="420" t="s">
        <v>167</v>
      </c>
      <c r="AW18" s="420" t="s">
        <v>167</v>
      </c>
      <c r="AX18" s="420" t="s">
        <v>167</v>
      </c>
      <c r="AY18" s="420" t="s">
        <v>167</v>
      </c>
      <c r="AZ18" s="420" t="s">
        <v>167</v>
      </c>
      <c r="BA18" s="420" t="s">
        <v>167</v>
      </c>
      <c r="BB18" s="420" t="s">
        <v>167</v>
      </c>
      <c r="BC18" s="420" t="s">
        <v>170</v>
      </c>
      <c r="BD18" s="420" t="s">
        <v>170</v>
      </c>
      <c r="BE18" s="420" t="s">
        <v>170</v>
      </c>
      <c r="BF18" s="420" t="s">
        <v>1377</v>
      </c>
      <c r="BG18" s="420" t="s">
        <v>1377</v>
      </c>
      <c r="BH18" s="420" t="s">
        <v>1377</v>
      </c>
      <c r="BI18" s="420" t="s">
        <v>1377</v>
      </c>
      <c r="BJ18" s="420" t="s">
        <v>1377</v>
      </c>
      <c r="BK18" s="420" t="s">
        <v>1377</v>
      </c>
      <c r="BL18" s="420" t="s">
        <v>1377</v>
      </c>
      <c r="BM18" s="420" t="s">
        <v>1377</v>
      </c>
      <c r="BN18" s="420" t="s">
        <v>1377</v>
      </c>
      <c r="BO18" s="420" t="s">
        <v>1377</v>
      </c>
      <c r="BP18" s="420" t="s">
        <v>1377</v>
      </c>
      <c r="BQ18" s="420" t="s">
        <v>1377</v>
      </c>
      <c r="BR18" s="420" t="s">
        <v>1377</v>
      </c>
      <c r="BS18" s="420" t="s">
        <v>1377</v>
      </c>
      <c r="BT18" s="420" t="s">
        <v>1377</v>
      </c>
      <c r="BU18" s="420" t="s">
        <v>1377</v>
      </c>
      <c r="BV18" s="420" t="s">
        <v>1377</v>
      </c>
      <c r="BW18" s="420" t="s">
        <v>1377</v>
      </c>
      <c r="BX18" s="420" t="s">
        <v>1377</v>
      </c>
      <c r="BY18" s="420" t="s">
        <v>1377</v>
      </c>
      <c r="BZ18" s="420" t="s">
        <v>1377</v>
      </c>
      <c r="CA18" s="420" t="s">
        <v>1377</v>
      </c>
      <c r="CB18" s="420" t="s">
        <v>1377</v>
      </c>
      <c r="CC18" s="420" t="s">
        <v>1377</v>
      </c>
      <c r="CD18" s="420" t="s">
        <v>1377</v>
      </c>
      <c r="CE18" s="420" t="s">
        <v>1377</v>
      </c>
      <c r="CF18" s="420" t="s">
        <v>1377</v>
      </c>
      <c r="CG18" s="420" t="s">
        <v>1377</v>
      </c>
      <c r="CH18" s="420" t="s">
        <v>1377</v>
      </c>
      <c r="CI18" s="420" t="s">
        <v>1377</v>
      </c>
      <c r="CJ18" s="420" t="s">
        <v>1377</v>
      </c>
      <c r="CK18" s="420" t="s">
        <v>1377</v>
      </c>
      <c r="CL18" s="420" t="s">
        <v>1377</v>
      </c>
      <c r="CM18" s="420" t="s">
        <v>1377</v>
      </c>
      <c r="CN18" s="420" t="s">
        <v>1377</v>
      </c>
      <c r="CO18" s="925" t="s">
        <v>1377</v>
      </c>
      <c r="CP18" s="925" t="s">
        <v>170</v>
      </c>
    </row>
    <row r="19" spans="1:94" s="107" customFormat="1" ht="14">
      <c r="A19" s="900" t="s">
        <v>450</v>
      </c>
      <c r="B19" s="420" t="s">
        <v>170</v>
      </c>
      <c r="C19" s="420" t="s">
        <v>170</v>
      </c>
      <c r="D19" s="420" t="s">
        <v>170</v>
      </c>
      <c r="E19" s="420" t="s">
        <v>170</v>
      </c>
      <c r="F19" s="420" t="s">
        <v>170</v>
      </c>
      <c r="G19" s="420" t="s">
        <v>170</v>
      </c>
      <c r="H19" s="420" t="s">
        <v>170</v>
      </c>
      <c r="I19" s="420" t="s">
        <v>170</v>
      </c>
      <c r="J19" s="420" t="s">
        <v>170</v>
      </c>
      <c r="K19" s="420" t="s">
        <v>170</v>
      </c>
      <c r="L19" s="420" t="s">
        <v>170</v>
      </c>
      <c r="M19" s="420" t="s">
        <v>170</v>
      </c>
      <c r="N19" s="420" t="s">
        <v>170</v>
      </c>
      <c r="O19" s="420" t="s">
        <v>170</v>
      </c>
      <c r="P19" s="420" t="s">
        <v>170</v>
      </c>
      <c r="Q19" s="420" t="s">
        <v>170</v>
      </c>
      <c r="R19" s="420" t="s">
        <v>170</v>
      </c>
      <c r="S19" s="420" t="s">
        <v>170</v>
      </c>
      <c r="T19" s="420" t="s">
        <v>170</v>
      </c>
      <c r="U19" s="420" t="s">
        <v>170</v>
      </c>
      <c r="V19" s="420" t="s">
        <v>170</v>
      </c>
      <c r="W19" s="420" t="s">
        <v>170</v>
      </c>
      <c r="X19" s="420" t="s">
        <v>170</v>
      </c>
      <c r="Y19" s="420" t="s">
        <v>170</v>
      </c>
      <c r="Z19" s="420" t="s">
        <v>170</v>
      </c>
      <c r="AA19" s="420" t="s">
        <v>170</v>
      </c>
      <c r="AB19" s="420" t="s">
        <v>170</v>
      </c>
      <c r="AC19" s="420" t="s">
        <v>170</v>
      </c>
      <c r="AD19" s="420" t="s">
        <v>170</v>
      </c>
      <c r="AE19" s="420" t="s">
        <v>170</v>
      </c>
      <c r="AF19" s="420" t="s">
        <v>170</v>
      </c>
      <c r="AG19" s="420" t="s">
        <v>170</v>
      </c>
      <c r="AH19" s="420" t="s">
        <v>170</v>
      </c>
      <c r="AI19" s="420" t="s">
        <v>170</v>
      </c>
      <c r="AJ19" s="420" t="s">
        <v>170</v>
      </c>
      <c r="AK19" s="420" t="s">
        <v>170</v>
      </c>
      <c r="AL19" s="420" t="s">
        <v>170</v>
      </c>
      <c r="AM19" s="420" t="s">
        <v>167</v>
      </c>
      <c r="AN19" s="420" t="s">
        <v>167</v>
      </c>
      <c r="AO19" s="420" t="s">
        <v>167</v>
      </c>
      <c r="AP19" s="420" t="s">
        <v>167</v>
      </c>
      <c r="AQ19" s="420" t="s">
        <v>167</v>
      </c>
      <c r="AR19" s="420" t="s">
        <v>167</v>
      </c>
      <c r="AS19" s="420" t="s">
        <v>167</v>
      </c>
      <c r="AT19" s="420" t="s">
        <v>167</v>
      </c>
      <c r="AU19" s="420" t="s">
        <v>167</v>
      </c>
      <c r="AV19" s="420" t="s">
        <v>167</v>
      </c>
      <c r="AW19" s="420" t="s">
        <v>167</v>
      </c>
      <c r="AX19" s="420" t="s">
        <v>167</v>
      </c>
      <c r="AY19" s="420" t="s">
        <v>167</v>
      </c>
      <c r="AZ19" s="420" t="s">
        <v>167</v>
      </c>
      <c r="BA19" s="420" t="s">
        <v>167</v>
      </c>
      <c r="BB19" s="420" t="s">
        <v>167</v>
      </c>
      <c r="BC19" s="420" t="s">
        <v>170</v>
      </c>
      <c r="BD19" s="420" t="s">
        <v>170</v>
      </c>
      <c r="BE19" s="420" t="s">
        <v>170</v>
      </c>
      <c r="BF19" s="420" t="s">
        <v>1377</v>
      </c>
      <c r="BG19" s="420" t="s">
        <v>1377</v>
      </c>
      <c r="BH19" s="420" t="s">
        <v>1377</v>
      </c>
      <c r="BI19" s="420" t="s">
        <v>1377</v>
      </c>
      <c r="BJ19" s="420" t="s">
        <v>1377</v>
      </c>
      <c r="BK19" s="420" t="s">
        <v>1377</v>
      </c>
      <c r="BL19" s="420" t="s">
        <v>1377</v>
      </c>
      <c r="BM19" s="420" t="s">
        <v>1377</v>
      </c>
      <c r="BN19" s="420" t="s">
        <v>1377</v>
      </c>
      <c r="BO19" s="420" t="s">
        <v>1377</v>
      </c>
      <c r="BP19" s="420" t="s">
        <v>1377</v>
      </c>
      <c r="BQ19" s="420" t="s">
        <v>1377</v>
      </c>
      <c r="BR19" s="420" t="s">
        <v>1377</v>
      </c>
      <c r="BS19" s="420" t="s">
        <v>1377</v>
      </c>
      <c r="BT19" s="420" t="s">
        <v>1377</v>
      </c>
      <c r="BU19" s="420" t="s">
        <v>1377</v>
      </c>
      <c r="BV19" s="420" t="s">
        <v>1377</v>
      </c>
      <c r="BW19" s="420" t="s">
        <v>1377</v>
      </c>
      <c r="BX19" s="420" t="s">
        <v>1377</v>
      </c>
      <c r="BY19" s="420" t="s">
        <v>1377</v>
      </c>
      <c r="BZ19" s="420" t="s">
        <v>1377</v>
      </c>
      <c r="CA19" s="420" t="s">
        <v>1377</v>
      </c>
      <c r="CB19" s="420" t="s">
        <v>1377</v>
      </c>
      <c r="CC19" s="420" t="s">
        <v>1377</v>
      </c>
      <c r="CD19" s="420" t="s">
        <v>1377</v>
      </c>
      <c r="CE19" s="420" t="s">
        <v>1377</v>
      </c>
      <c r="CF19" s="420" t="s">
        <v>1377</v>
      </c>
      <c r="CG19" s="420" t="s">
        <v>1377</v>
      </c>
      <c r="CH19" s="420" t="s">
        <v>1377</v>
      </c>
      <c r="CI19" s="420" t="s">
        <v>1377</v>
      </c>
      <c r="CJ19" s="420" t="s">
        <v>1377</v>
      </c>
      <c r="CK19" s="420" t="s">
        <v>1377</v>
      </c>
      <c r="CL19" s="420" t="s">
        <v>1377</v>
      </c>
      <c r="CM19" s="420" t="s">
        <v>1377</v>
      </c>
      <c r="CN19" s="420" t="s">
        <v>1377</v>
      </c>
      <c r="CO19" s="925" t="s">
        <v>1377</v>
      </c>
      <c r="CP19" s="925" t="s">
        <v>170</v>
      </c>
    </row>
    <row r="20" spans="1:94" s="107" customFormat="1" ht="14">
      <c r="A20" s="900" t="s">
        <v>459</v>
      </c>
      <c r="B20" s="420" t="s">
        <v>171</v>
      </c>
      <c r="C20" s="420" t="s">
        <v>171</v>
      </c>
      <c r="D20" s="420" t="s">
        <v>172</v>
      </c>
      <c r="E20" s="420" t="s">
        <v>172</v>
      </c>
      <c r="F20" s="420" t="s">
        <v>172</v>
      </c>
      <c r="G20" s="420" t="s">
        <v>172</v>
      </c>
      <c r="H20" s="420" t="s">
        <v>172</v>
      </c>
      <c r="I20" s="420" t="s">
        <v>172</v>
      </c>
      <c r="J20" s="420" t="s">
        <v>172</v>
      </c>
      <c r="K20" s="420" t="s">
        <v>172</v>
      </c>
      <c r="L20" s="420" t="s">
        <v>171</v>
      </c>
      <c r="M20" s="420" t="s">
        <v>171</v>
      </c>
      <c r="N20" s="420" t="s">
        <v>171</v>
      </c>
      <c r="O20" s="420" t="s">
        <v>173</v>
      </c>
      <c r="P20" s="420" t="s">
        <v>173</v>
      </c>
      <c r="Q20" s="420" t="s">
        <v>174</v>
      </c>
      <c r="R20" s="420" t="s">
        <v>174</v>
      </c>
      <c r="S20" s="420" t="s">
        <v>174</v>
      </c>
      <c r="T20" s="420" t="s">
        <v>175</v>
      </c>
      <c r="U20" s="420" t="s">
        <v>175</v>
      </c>
      <c r="V20" s="420" t="s">
        <v>175</v>
      </c>
      <c r="W20" s="420" t="s">
        <v>175</v>
      </c>
      <c r="X20" s="420" t="s">
        <v>175</v>
      </c>
      <c r="Y20" s="420" t="s">
        <v>175</v>
      </c>
      <c r="Z20" s="420" t="s">
        <v>175</v>
      </c>
      <c r="AA20" s="420" t="s">
        <v>175</v>
      </c>
      <c r="AB20" s="420" t="s">
        <v>175</v>
      </c>
      <c r="AC20" s="420" t="s">
        <v>175</v>
      </c>
      <c r="AD20" s="420" t="s">
        <v>175</v>
      </c>
      <c r="AE20" s="420" t="s">
        <v>175</v>
      </c>
      <c r="AF20" s="420" t="s">
        <v>176</v>
      </c>
      <c r="AG20" s="420" t="s">
        <v>176</v>
      </c>
      <c r="AH20" s="420" t="s">
        <v>176</v>
      </c>
      <c r="AI20" s="420" t="s">
        <v>176</v>
      </c>
      <c r="AJ20" s="420" t="s">
        <v>176</v>
      </c>
      <c r="AK20" s="420" t="s">
        <v>176</v>
      </c>
      <c r="AL20" s="420" t="s">
        <v>176</v>
      </c>
      <c r="AM20" s="420" t="s">
        <v>1378</v>
      </c>
      <c r="AN20" s="420" t="s">
        <v>1378</v>
      </c>
      <c r="AO20" s="420" t="s">
        <v>1378</v>
      </c>
      <c r="AP20" s="420" t="s">
        <v>1378</v>
      </c>
      <c r="AQ20" s="420" t="s">
        <v>1378</v>
      </c>
      <c r="AR20" s="420" t="s">
        <v>1378</v>
      </c>
      <c r="AS20" s="420" t="s">
        <v>1378</v>
      </c>
      <c r="AT20" s="420" t="s">
        <v>1378</v>
      </c>
      <c r="AU20" s="420" t="s">
        <v>1378</v>
      </c>
      <c r="AV20" s="420" t="s">
        <v>1378</v>
      </c>
      <c r="AW20" s="420" t="s">
        <v>176</v>
      </c>
      <c r="AX20" s="420" t="s">
        <v>176</v>
      </c>
      <c r="AY20" s="420" t="s">
        <v>176</v>
      </c>
      <c r="AZ20" s="420" t="s">
        <v>176</v>
      </c>
      <c r="BA20" s="420" t="s">
        <v>176</v>
      </c>
      <c r="BB20" s="420" t="s">
        <v>176</v>
      </c>
      <c r="BC20" s="420" t="s">
        <v>175</v>
      </c>
      <c r="BD20" s="420" t="s">
        <v>175</v>
      </c>
      <c r="BE20" s="420" t="s">
        <v>175</v>
      </c>
      <c r="BF20" s="420" t="s">
        <v>175</v>
      </c>
      <c r="BG20" s="420" t="s">
        <v>171</v>
      </c>
      <c r="BH20" s="420" t="s">
        <v>171</v>
      </c>
      <c r="BI20" s="420" t="s">
        <v>171</v>
      </c>
      <c r="BJ20" s="420" t="s">
        <v>171</v>
      </c>
      <c r="BK20" s="420" t="s">
        <v>171</v>
      </c>
      <c r="BL20" s="420" t="s">
        <v>171</v>
      </c>
      <c r="BM20" s="420" t="s">
        <v>171</v>
      </c>
      <c r="BN20" s="420" t="s">
        <v>171</v>
      </c>
      <c r="BO20" s="420" t="s">
        <v>171</v>
      </c>
      <c r="BP20" s="420" t="s">
        <v>171</v>
      </c>
      <c r="BQ20" s="420" t="s">
        <v>171</v>
      </c>
      <c r="BR20" s="420" t="s">
        <v>171</v>
      </c>
      <c r="BS20" s="420" t="s">
        <v>171</v>
      </c>
      <c r="BT20" s="420" t="s">
        <v>171</v>
      </c>
      <c r="BU20" s="420" t="s">
        <v>171</v>
      </c>
      <c r="BV20" s="420" t="s">
        <v>171</v>
      </c>
      <c r="BW20" s="420" t="s">
        <v>171</v>
      </c>
      <c r="BX20" s="420" t="s">
        <v>171</v>
      </c>
      <c r="BY20" s="420" t="s">
        <v>171</v>
      </c>
      <c r="BZ20" s="420" t="s">
        <v>171</v>
      </c>
      <c r="CA20" s="420" t="s">
        <v>171</v>
      </c>
      <c r="CB20" s="420" t="s">
        <v>171</v>
      </c>
      <c r="CC20" s="420" t="s">
        <v>171</v>
      </c>
      <c r="CD20" s="420" t="s">
        <v>171</v>
      </c>
      <c r="CE20" s="420" t="s">
        <v>1376</v>
      </c>
      <c r="CF20" s="420" t="s">
        <v>1376</v>
      </c>
      <c r="CG20" s="420" t="s">
        <v>1376</v>
      </c>
      <c r="CH20" s="420" t="s">
        <v>1376</v>
      </c>
      <c r="CI20" s="420" t="s">
        <v>1376</v>
      </c>
      <c r="CJ20" s="420" t="s">
        <v>1376</v>
      </c>
      <c r="CK20" s="420" t="s">
        <v>1376</v>
      </c>
      <c r="CL20" s="420" t="s">
        <v>1376</v>
      </c>
      <c r="CM20" s="420" t="s">
        <v>1376</v>
      </c>
      <c r="CN20" s="420" t="s">
        <v>1376</v>
      </c>
      <c r="CO20" s="925" t="s">
        <v>1376</v>
      </c>
      <c r="CP20" s="925" t="s">
        <v>1376</v>
      </c>
    </row>
    <row r="21" spans="1:94" s="107" customFormat="1" ht="14">
      <c r="A21" s="900" t="s">
        <v>461</v>
      </c>
      <c r="B21" s="420" t="s">
        <v>177</v>
      </c>
      <c r="C21" s="420" t="s">
        <v>177</v>
      </c>
      <c r="D21" s="420" t="s">
        <v>178</v>
      </c>
      <c r="E21" s="420" t="s">
        <v>178</v>
      </c>
      <c r="F21" s="420" t="s">
        <v>178</v>
      </c>
      <c r="G21" s="420" t="s">
        <v>178</v>
      </c>
      <c r="H21" s="420" t="s">
        <v>178</v>
      </c>
      <c r="I21" s="420" t="s">
        <v>178</v>
      </c>
      <c r="J21" s="420" t="s">
        <v>178</v>
      </c>
      <c r="K21" s="420" t="s">
        <v>178</v>
      </c>
      <c r="L21" s="420" t="s">
        <v>178</v>
      </c>
      <c r="M21" s="420" t="s">
        <v>178</v>
      </c>
      <c r="N21" s="420" t="s">
        <v>178</v>
      </c>
      <c r="O21" s="420" t="s">
        <v>179</v>
      </c>
      <c r="P21" s="420" t="s">
        <v>179</v>
      </c>
      <c r="Q21" s="420" t="s">
        <v>179</v>
      </c>
      <c r="R21" s="420" t="s">
        <v>179</v>
      </c>
      <c r="S21" s="420" t="s">
        <v>179</v>
      </c>
      <c r="T21" s="420" t="s">
        <v>180</v>
      </c>
      <c r="U21" s="420" t="s">
        <v>180</v>
      </c>
      <c r="V21" s="420" t="s">
        <v>180</v>
      </c>
      <c r="W21" s="420" t="s">
        <v>180</v>
      </c>
      <c r="X21" s="420" t="s">
        <v>180</v>
      </c>
      <c r="Y21" s="420" t="s">
        <v>180</v>
      </c>
      <c r="Z21" s="420" t="s">
        <v>180</v>
      </c>
      <c r="AA21" s="420" t="s">
        <v>180</v>
      </c>
      <c r="AB21" s="420" t="s">
        <v>180</v>
      </c>
      <c r="AC21" s="420" t="s">
        <v>180</v>
      </c>
      <c r="AD21" s="420" t="s">
        <v>180</v>
      </c>
      <c r="AE21" s="420" t="s">
        <v>180</v>
      </c>
      <c r="AF21" s="420" t="s">
        <v>180</v>
      </c>
      <c r="AG21" s="420" t="s">
        <v>177</v>
      </c>
      <c r="AH21" s="420" t="s">
        <v>177</v>
      </c>
      <c r="AI21" s="420" t="s">
        <v>177</v>
      </c>
      <c r="AJ21" s="420" t="s">
        <v>177</v>
      </c>
      <c r="AK21" s="420" t="s">
        <v>177</v>
      </c>
      <c r="AL21" s="420" t="s">
        <v>177</v>
      </c>
      <c r="AM21" s="420" t="s">
        <v>177</v>
      </c>
      <c r="AN21" s="420" t="s">
        <v>177</v>
      </c>
      <c r="AO21" s="420" t="s">
        <v>177</v>
      </c>
      <c r="AP21" s="420" t="s">
        <v>177</v>
      </c>
      <c r="AQ21" s="420" t="s">
        <v>178</v>
      </c>
      <c r="AR21" s="420" t="s">
        <v>178</v>
      </c>
      <c r="AS21" s="420" t="s">
        <v>178</v>
      </c>
      <c r="AT21" s="420" t="s">
        <v>178</v>
      </c>
      <c r="AU21" s="420" t="s">
        <v>178</v>
      </c>
      <c r="AV21" s="420" t="s">
        <v>178</v>
      </c>
      <c r="AW21" s="420" t="s">
        <v>176</v>
      </c>
      <c r="AX21" s="420" t="s">
        <v>176</v>
      </c>
      <c r="AY21" s="420" t="s">
        <v>176</v>
      </c>
      <c r="AZ21" s="420" t="s">
        <v>176</v>
      </c>
      <c r="BA21" s="420" t="s">
        <v>176</v>
      </c>
      <c r="BB21" s="420" t="s">
        <v>176</v>
      </c>
      <c r="BC21" s="420" t="s">
        <v>175</v>
      </c>
      <c r="BD21" s="420" t="s">
        <v>1379</v>
      </c>
      <c r="BE21" s="420" t="s">
        <v>1379</v>
      </c>
      <c r="BF21" s="420" t="s">
        <v>171</v>
      </c>
      <c r="BG21" s="420" t="s">
        <v>171</v>
      </c>
      <c r="BH21" s="420" t="s">
        <v>171</v>
      </c>
      <c r="BI21" s="420" t="s">
        <v>171</v>
      </c>
      <c r="BJ21" s="420" t="s">
        <v>171</v>
      </c>
      <c r="BK21" s="420" t="s">
        <v>171</v>
      </c>
      <c r="BL21" s="420" t="s">
        <v>171</v>
      </c>
      <c r="BM21" s="420" t="s">
        <v>171</v>
      </c>
      <c r="BN21" s="420" t="s">
        <v>171</v>
      </c>
      <c r="BO21" s="420" t="s">
        <v>171</v>
      </c>
      <c r="BP21" s="420" t="s">
        <v>171</v>
      </c>
      <c r="BQ21" s="420" t="s">
        <v>171</v>
      </c>
      <c r="BR21" s="420" t="s">
        <v>171</v>
      </c>
      <c r="BS21" s="420" t="s">
        <v>171</v>
      </c>
      <c r="BT21" s="420" t="s">
        <v>171</v>
      </c>
      <c r="BU21" s="420" t="s">
        <v>171</v>
      </c>
      <c r="BV21" s="420" t="s">
        <v>171</v>
      </c>
      <c r="BW21" s="420" t="s">
        <v>171</v>
      </c>
      <c r="BX21" s="420" t="s">
        <v>171</v>
      </c>
      <c r="BY21" s="420" t="s">
        <v>171</v>
      </c>
      <c r="BZ21" s="420" t="s">
        <v>171</v>
      </c>
      <c r="CA21" s="420" t="s">
        <v>171</v>
      </c>
      <c r="CB21" s="420" t="s">
        <v>171</v>
      </c>
      <c r="CC21" s="420" t="s">
        <v>171</v>
      </c>
      <c r="CD21" s="420" t="s">
        <v>171</v>
      </c>
      <c r="CE21" s="420" t="s">
        <v>171</v>
      </c>
      <c r="CF21" s="420" t="s">
        <v>171</v>
      </c>
      <c r="CG21" s="420" t="s">
        <v>171</v>
      </c>
      <c r="CH21" s="420" t="s">
        <v>171</v>
      </c>
      <c r="CI21" s="420" t="s">
        <v>171</v>
      </c>
      <c r="CJ21" s="420" t="s">
        <v>171</v>
      </c>
      <c r="CK21" s="420" t="s">
        <v>171</v>
      </c>
      <c r="CL21" s="420" t="s">
        <v>171</v>
      </c>
      <c r="CM21" s="420" t="s">
        <v>171</v>
      </c>
      <c r="CN21" s="420" t="s">
        <v>1380</v>
      </c>
      <c r="CO21" s="925" t="s">
        <v>1380</v>
      </c>
      <c r="CP21" s="925" t="s">
        <v>1380</v>
      </c>
    </row>
    <row r="22" spans="1:94" s="107" customFormat="1" ht="14">
      <c r="A22" s="900" t="s">
        <v>463</v>
      </c>
      <c r="B22" s="420" t="s">
        <v>181</v>
      </c>
      <c r="C22" s="420" t="s">
        <v>181</v>
      </c>
      <c r="D22" s="420" t="s">
        <v>182</v>
      </c>
      <c r="E22" s="420" t="s">
        <v>182</v>
      </c>
      <c r="F22" s="420" t="s">
        <v>182</v>
      </c>
      <c r="G22" s="420" t="s">
        <v>182</v>
      </c>
      <c r="H22" s="420" t="s">
        <v>182</v>
      </c>
      <c r="I22" s="420" t="s">
        <v>182</v>
      </c>
      <c r="J22" s="420" t="s">
        <v>182</v>
      </c>
      <c r="K22" s="420" t="s">
        <v>182</v>
      </c>
      <c r="L22" s="420" t="s">
        <v>181</v>
      </c>
      <c r="M22" s="420" t="s">
        <v>181</v>
      </c>
      <c r="N22" s="420" t="s">
        <v>181</v>
      </c>
      <c r="O22" s="420" t="s">
        <v>183</v>
      </c>
      <c r="P22" s="420" t="s">
        <v>183</v>
      </c>
      <c r="Q22" s="420" t="s">
        <v>184</v>
      </c>
      <c r="R22" s="420" t="s">
        <v>184</v>
      </c>
      <c r="S22" s="420" t="s">
        <v>184</v>
      </c>
      <c r="T22" s="420" t="s">
        <v>172</v>
      </c>
      <c r="U22" s="420" t="s">
        <v>172</v>
      </c>
      <c r="V22" s="420" t="s">
        <v>172</v>
      </c>
      <c r="W22" s="420" t="s">
        <v>172</v>
      </c>
      <c r="X22" s="420" t="s">
        <v>171</v>
      </c>
      <c r="Y22" s="420" t="s">
        <v>171</v>
      </c>
      <c r="Z22" s="420" t="s">
        <v>171</v>
      </c>
      <c r="AA22" s="420" t="s">
        <v>171</v>
      </c>
      <c r="AB22" s="420" t="s">
        <v>171</v>
      </c>
      <c r="AC22" s="420" t="s">
        <v>171</v>
      </c>
      <c r="AD22" s="420" t="s">
        <v>171</v>
      </c>
      <c r="AE22" s="420" t="s">
        <v>171</v>
      </c>
      <c r="AF22" s="420" t="s">
        <v>175</v>
      </c>
      <c r="AG22" s="420" t="s">
        <v>175</v>
      </c>
      <c r="AH22" s="420" t="s">
        <v>175</v>
      </c>
      <c r="AI22" s="420" t="s">
        <v>175</v>
      </c>
      <c r="AJ22" s="420" t="s">
        <v>175</v>
      </c>
      <c r="AK22" s="420" t="s">
        <v>175</v>
      </c>
      <c r="AL22" s="420" t="s">
        <v>175</v>
      </c>
      <c r="AM22" s="420" t="s">
        <v>176</v>
      </c>
      <c r="AN22" s="420" t="s">
        <v>176</v>
      </c>
      <c r="AO22" s="420" t="s">
        <v>176</v>
      </c>
      <c r="AP22" s="420" t="s">
        <v>176</v>
      </c>
      <c r="AQ22" s="420" t="s">
        <v>176</v>
      </c>
      <c r="AR22" s="420" t="s">
        <v>176</v>
      </c>
      <c r="AS22" s="420" t="s">
        <v>176</v>
      </c>
      <c r="AT22" s="420" t="s">
        <v>176</v>
      </c>
      <c r="AU22" s="420" t="s">
        <v>176</v>
      </c>
      <c r="AV22" s="420" t="s">
        <v>176</v>
      </c>
      <c r="AW22" s="420" t="s">
        <v>176</v>
      </c>
      <c r="AX22" s="420" t="s">
        <v>176</v>
      </c>
      <c r="AY22" s="420" t="s">
        <v>176</v>
      </c>
      <c r="AZ22" s="420" t="s">
        <v>176</v>
      </c>
      <c r="BA22" s="420" t="s">
        <v>176</v>
      </c>
      <c r="BB22" s="420" t="s">
        <v>176</v>
      </c>
      <c r="BC22" s="420" t="s">
        <v>175</v>
      </c>
      <c r="BD22" s="420" t="s">
        <v>175</v>
      </c>
      <c r="BE22" s="420" t="s">
        <v>175</v>
      </c>
      <c r="BF22" s="420" t="s">
        <v>172</v>
      </c>
      <c r="BG22" s="420" t="s">
        <v>172</v>
      </c>
      <c r="BH22" s="420" t="s">
        <v>172</v>
      </c>
      <c r="BI22" s="420" t="s">
        <v>172</v>
      </c>
      <c r="BJ22" s="420" t="s">
        <v>172</v>
      </c>
      <c r="BK22" s="420" t="s">
        <v>172</v>
      </c>
      <c r="BL22" s="420" t="s">
        <v>172</v>
      </c>
      <c r="BM22" s="420" t="s">
        <v>172</v>
      </c>
      <c r="BN22" s="420" t="s">
        <v>172</v>
      </c>
      <c r="BO22" s="420" t="s">
        <v>172</v>
      </c>
      <c r="BP22" s="420" t="s">
        <v>172</v>
      </c>
      <c r="BQ22" s="420" t="s">
        <v>172</v>
      </c>
      <c r="BR22" s="420" t="s">
        <v>172</v>
      </c>
      <c r="BS22" s="420" t="s">
        <v>172</v>
      </c>
      <c r="BT22" s="420" t="s">
        <v>172</v>
      </c>
      <c r="BU22" s="420" t="s">
        <v>172</v>
      </c>
      <c r="BV22" s="420" t="s">
        <v>172</v>
      </c>
      <c r="BW22" s="420" t="s">
        <v>172</v>
      </c>
      <c r="BX22" s="420" t="s">
        <v>172</v>
      </c>
      <c r="BY22" s="420" t="s">
        <v>171</v>
      </c>
      <c r="BZ22" s="420" t="s">
        <v>171</v>
      </c>
      <c r="CA22" s="420" t="s">
        <v>171</v>
      </c>
      <c r="CB22" s="420" t="s">
        <v>171</v>
      </c>
      <c r="CC22" s="420" t="s">
        <v>171</v>
      </c>
      <c r="CD22" s="420" t="s">
        <v>171</v>
      </c>
      <c r="CE22" s="420" t="s">
        <v>171</v>
      </c>
      <c r="CF22" s="420" t="s">
        <v>171</v>
      </c>
      <c r="CG22" s="420" t="s">
        <v>171</v>
      </c>
      <c r="CH22" s="420" t="s">
        <v>171</v>
      </c>
      <c r="CI22" s="420" t="s">
        <v>171</v>
      </c>
      <c r="CJ22" s="420" t="s">
        <v>171</v>
      </c>
      <c r="CK22" s="420" t="s">
        <v>171</v>
      </c>
      <c r="CL22" s="420" t="s">
        <v>171</v>
      </c>
      <c r="CM22" s="420" t="s">
        <v>171</v>
      </c>
      <c r="CN22" s="420" t="s">
        <v>1380</v>
      </c>
      <c r="CO22" s="925" t="s">
        <v>1380</v>
      </c>
      <c r="CP22" s="925" t="s">
        <v>1380</v>
      </c>
    </row>
    <row r="23" spans="1:94" s="107" customFormat="1" ht="14">
      <c r="A23" s="900" t="s">
        <v>465</v>
      </c>
      <c r="B23" s="420" t="s">
        <v>1245</v>
      </c>
      <c r="C23" s="420" t="s">
        <v>1245</v>
      </c>
      <c r="D23" s="420" t="s">
        <v>1245</v>
      </c>
      <c r="E23" s="420" t="s">
        <v>1245</v>
      </c>
      <c r="F23" s="420" t="s">
        <v>1245</v>
      </c>
      <c r="G23" s="420" t="s">
        <v>1245</v>
      </c>
      <c r="H23" s="420" t="s">
        <v>1245</v>
      </c>
      <c r="I23" s="420" t="s">
        <v>1245</v>
      </c>
      <c r="J23" s="420" t="s">
        <v>1245</v>
      </c>
      <c r="K23" s="420" t="s">
        <v>1245</v>
      </c>
      <c r="L23" s="420" t="s">
        <v>1245</v>
      </c>
      <c r="M23" s="420" t="s">
        <v>1245</v>
      </c>
      <c r="N23" s="420" t="s">
        <v>1245</v>
      </c>
      <c r="O23" s="420" t="s">
        <v>1245</v>
      </c>
      <c r="P23" s="420" t="s">
        <v>1245</v>
      </c>
      <c r="Q23" s="420" t="s">
        <v>1245</v>
      </c>
      <c r="R23" s="420" t="s">
        <v>1245</v>
      </c>
      <c r="S23" s="420" t="s">
        <v>1245</v>
      </c>
      <c r="T23" s="420" t="s">
        <v>1245</v>
      </c>
      <c r="U23" s="420" t="s">
        <v>1245</v>
      </c>
      <c r="V23" s="420" t="s">
        <v>1245</v>
      </c>
      <c r="W23" s="420" t="s">
        <v>1245</v>
      </c>
      <c r="X23" s="420" t="s">
        <v>1245</v>
      </c>
      <c r="Y23" s="420" t="s">
        <v>1245</v>
      </c>
      <c r="Z23" s="420" t="s">
        <v>1245</v>
      </c>
      <c r="AA23" s="420" t="s">
        <v>1245</v>
      </c>
      <c r="AB23" s="420" t="s">
        <v>1245</v>
      </c>
      <c r="AC23" s="420" t="s">
        <v>1245</v>
      </c>
      <c r="AD23" s="420" t="s">
        <v>1245</v>
      </c>
      <c r="AE23" s="420" t="s">
        <v>1245</v>
      </c>
      <c r="AF23" s="420" t="s">
        <v>1245</v>
      </c>
      <c r="AG23" s="420" t="s">
        <v>1245</v>
      </c>
      <c r="AH23" s="420" t="s">
        <v>1245</v>
      </c>
      <c r="AI23" s="420" t="s">
        <v>1245</v>
      </c>
      <c r="AJ23" s="420" t="s">
        <v>1245</v>
      </c>
      <c r="AK23" s="420" t="s">
        <v>1245</v>
      </c>
      <c r="AL23" s="420">
        <v>0</v>
      </c>
      <c r="AM23" s="420">
        <v>0</v>
      </c>
      <c r="AN23" s="420">
        <v>0</v>
      </c>
      <c r="AO23" s="420">
        <v>0</v>
      </c>
      <c r="AP23" s="420">
        <v>0</v>
      </c>
      <c r="AQ23" s="420">
        <v>0</v>
      </c>
      <c r="AR23" s="420">
        <v>0</v>
      </c>
      <c r="AS23" s="420">
        <v>0</v>
      </c>
      <c r="AT23" s="420">
        <v>0</v>
      </c>
      <c r="AU23" s="420" t="s">
        <v>1381</v>
      </c>
      <c r="AV23" s="420" t="s">
        <v>1373</v>
      </c>
      <c r="AW23" s="420" t="s">
        <v>1373</v>
      </c>
      <c r="AX23" s="420" t="s">
        <v>1373</v>
      </c>
      <c r="AY23" s="420" t="s">
        <v>1373</v>
      </c>
      <c r="AZ23" s="420" t="s">
        <v>1374</v>
      </c>
      <c r="BA23" s="420" t="s">
        <v>1374</v>
      </c>
      <c r="BB23" s="420" t="s">
        <v>1374</v>
      </c>
      <c r="BC23" s="420" t="s">
        <v>1373</v>
      </c>
      <c r="BD23" s="420" t="s">
        <v>1373</v>
      </c>
      <c r="BE23" s="420" t="s">
        <v>1374</v>
      </c>
      <c r="BF23" s="420" t="s">
        <v>1374</v>
      </c>
      <c r="BG23" s="420" t="s">
        <v>1374</v>
      </c>
      <c r="BH23" s="420" t="s">
        <v>1374</v>
      </c>
      <c r="BI23" s="420" t="s">
        <v>1374</v>
      </c>
      <c r="BJ23" s="420" t="s">
        <v>1373</v>
      </c>
      <c r="BK23" s="420" t="s">
        <v>1374</v>
      </c>
      <c r="BL23" s="420" t="s">
        <v>1374</v>
      </c>
      <c r="BM23" s="420" t="s">
        <v>1374</v>
      </c>
      <c r="BN23" s="420" t="s">
        <v>1374</v>
      </c>
      <c r="BO23" s="420" t="s">
        <v>1373</v>
      </c>
      <c r="BP23" s="420" t="s">
        <v>1373</v>
      </c>
      <c r="BQ23" s="420" t="s">
        <v>1373</v>
      </c>
      <c r="BR23" s="420" t="s">
        <v>1373</v>
      </c>
      <c r="BS23" s="420" t="s">
        <v>1373</v>
      </c>
      <c r="BT23" s="420" t="s">
        <v>1373</v>
      </c>
      <c r="BU23" s="420" t="s">
        <v>1373</v>
      </c>
      <c r="BV23" s="420" t="s">
        <v>1373</v>
      </c>
      <c r="BW23" s="420" t="s">
        <v>1373</v>
      </c>
      <c r="BX23" s="420" t="s">
        <v>1373</v>
      </c>
      <c r="BY23" s="420" t="s">
        <v>1373</v>
      </c>
      <c r="BZ23" s="420" t="s">
        <v>1373</v>
      </c>
      <c r="CA23" s="420" t="s">
        <v>1373</v>
      </c>
      <c r="CB23" s="420" t="s">
        <v>1373</v>
      </c>
      <c r="CC23" s="420" t="s">
        <v>1373</v>
      </c>
      <c r="CD23" s="420" t="s">
        <v>1373</v>
      </c>
      <c r="CE23" s="420" t="s">
        <v>1373</v>
      </c>
      <c r="CF23" s="420" t="s">
        <v>1373</v>
      </c>
      <c r="CG23" s="420" t="s">
        <v>1373</v>
      </c>
      <c r="CH23" s="420" t="s">
        <v>1373</v>
      </c>
      <c r="CI23" s="420" t="s">
        <v>1373</v>
      </c>
      <c r="CJ23" s="420" t="s">
        <v>1373</v>
      </c>
      <c r="CK23" s="420" t="s">
        <v>1373</v>
      </c>
      <c r="CL23" s="420" t="s">
        <v>1381</v>
      </c>
      <c r="CM23" s="420" t="s">
        <v>1381</v>
      </c>
      <c r="CN23" s="420" t="s">
        <v>1381</v>
      </c>
      <c r="CO23" s="925" t="s">
        <v>1381</v>
      </c>
      <c r="CP23" s="925" t="s">
        <v>1381</v>
      </c>
    </row>
    <row r="24" spans="1:94" s="13" customFormat="1" ht="14">
      <c r="A24" s="931" t="s">
        <v>467</v>
      </c>
      <c r="B24" s="420"/>
      <c r="C24" s="420"/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420"/>
      <c r="AO24" s="420"/>
      <c r="AP24" s="420"/>
      <c r="AQ24" s="420"/>
      <c r="AR24" s="420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0"/>
      <c r="BD24" s="420"/>
      <c r="BE24" s="420"/>
      <c r="BF24" s="420"/>
      <c r="BG24" s="420"/>
      <c r="BH24" s="420"/>
      <c r="BI24" s="420"/>
      <c r="BJ24" s="420"/>
      <c r="BK24" s="420"/>
      <c r="BL24" s="420"/>
      <c r="BM24" s="420"/>
      <c r="BN24" s="420"/>
      <c r="BO24" s="420"/>
      <c r="BP24" s="420"/>
      <c r="BQ24" s="420"/>
      <c r="BR24" s="420"/>
      <c r="BS24" s="420"/>
      <c r="BT24" s="420"/>
      <c r="BU24" s="420"/>
      <c r="BV24" s="420"/>
      <c r="BW24" s="420"/>
      <c r="BX24" s="420"/>
      <c r="BY24" s="420"/>
      <c r="BZ24" s="420"/>
      <c r="CA24" s="420"/>
      <c r="CB24" s="420"/>
      <c r="CC24" s="420"/>
      <c r="CD24" s="420"/>
      <c r="CE24" s="420"/>
      <c r="CF24" s="420"/>
      <c r="CG24" s="420"/>
      <c r="CH24" s="420"/>
      <c r="CI24" s="420"/>
      <c r="CJ24" s="420"/>
      <c r="CK24" s="420"/>
      <c r="CL24" s="420"/>
      <c r="CM24" s="420"/>
      <c r="CN24" s="420"/>
      <c r="CO24" s="925"/>
      <c r="CP24" s="925"/>
    </row>
    <row r="25" spans="1:94" s="107" customFormat="1" ht="14">
      <c r="A25" s="900" t="s">
        <v>446</v>
      </c>
      <c r="B25" s="420" t="s">
        <v>162</v>
      </c>
      <c r="C25" s="420" t="s">
        <v>161</v>
      </c>
      <c r="D25" s="420" t="s">
        <v>161</v>
      </c>
      <c r="E25" s="420" t="s">
        <v>161</v>
      </c>
      <c r="F25" s="420" t="s">
        <v>161</v>
      </c>
      <c r="G25" s="420" t="s">
        <v>161</v>
      </c>
      <c r="H25" s="420" t="s">
        <v>161</v>
      </c>
      <c r="I25" s="420" t="s">
        <v>161</v>
      </c>
      <c r="J25" s="420" t="s">
        <v>161</v>
      </c>
      <c r="K25" s="420" t="s">
        <v>161</v>
      </c>
      <c r="L25" s="420" t="s">
        <v>161</v>
      </c>
      <c r="M25" s="420" t="s">
        <v>161</v>
      </c>
      <c r="N25" s="420" t="s">
        <v>161</v>
      </c>
      <c r="O25" s="420" t="s">
        <v>185</v>
      </c>
      <c r="P25" s="420" t="s">
        <v>185</v>
      </c>
      <c r="Q25" s="420" t="s">
        <v>185</v>
      </c>
      <c r="R25" s="420" t="s">
        <v>185</v>
      </c>
      <c r="S25" s="420" t="s">
        <v>185</v>
      </c>
      <c r="T25" s="420" t="s">
        <v>161</v>
      </c>
      <c r="U25" s="420" t="s">
        <v>161</v>
      </c>
      <c r="V25" s="420" t="s">
        <v>161</v>
      </c>
      <c r="W25" s="420" t="s">
        <v>162</v>
      </c>
      <c r="X25" s="420" t="s">
        <v>162</v>
      </c>
      <c r="Y25" s="420" t="s">
        <v>162</v>
      </c>
      <c r="Z25" s="420" t="s">
        <v>162</v>
      </c>
      <c r="AA25" s="420" t="s">
        <v>163</v>
      </c>
      <c r="AB25" s="420" t="s">
        <v>163</v>
      </c>
      <c r="AC25" s="420" t="s">
        <v>163</v>
      </c>
      <c r="AD25" s="420" t="s">
        <v>163</v>
      </c>
      <c r="AE25" s="420" t="s">
        <v>163</v>
      </c>
      <c r="AF25" s="420" t="s">
        <v>163</v>
      </c>
      <c r="AG25" s="420" t="s">
        <v>163</v>
      </c>
      <c r="AH25" s="420" t="s">
        <v>163</v>
      </c>
      <c r="AI25" s="420" t="s">
        <v>163</v>
      </c>
      <c r="AJ25" s="420" t="s">
        <v>163</v>
      </c>
      <c r="AK25" s="420" t="s">
        <v>163</v>
      </c>
      <c r="AL25" s="420" t="s">
        <v>163</v>
      </c>
      <c r="AM25" s="420" t="s">
        <v>163</v>
      </c>
      <c r="AN25" s="420" t="s">
        <v>163</v>
      </c>
      <c r="AO25" s="420" t="s">
        <v>1372</v>
      </c>
      <c r="AP25" s="420" t="s">
        <v>1372</v>
      </c>
      <c r="AQ25" s="420" t="s">
        <v>1372</v>
      </c>
      <c r="AR25" s="420" t="s">
        <v>1372</v>
      </c>
      <c r="AS25" s="420" t="s">
        <v>1372</v>
      </c>
      <c r="AT25" s="420" t="s">
        <v>1372</v>
      </c>
      <c r="AU25" s="420" t="s">
        <v>1372</v>
      </c>
      <c r="AV25" s="420" t="s">
        <v>1372</v>
      </c>
      <c r="AW25" s="420" t="s">
        <v>1372</v>
      </c>
      <c r="AX25" s="420" t="s">
        <v>163</v>
      </c>
      <c r="AY25" s="420" t="s">
        <v>163</v>
      </c>
      <c r="AZ25" s="420" t="s">
        <v>163</v>
      </c>
      <c r="BA25" s="420" t="s">
        <v>163</v>
      </c>
      <c r="BB25" s="420" t="s">
        <v>163</v>
      </c>
      <c r="BC25" s="420" t="s">
        <v>163</v>
      </c>
      <c r="BD25" s="420" t="s">
        <v>162</v>
      </c>
      <c r="BE25" s="420" t="s">
        <v>162</v>
      </c>
      <c r="BF25" s="420" t="s">
        <v>161</v>
      </c>
      <c r="BG25" s="420" t="s">
        <v>161</v>
      </c>
      <c r="BH25" s="420" t="s">
        <v>161</v>
      </c>
      <c r="BI25" s="420" t="s">
        <v>161</v>
      </c>
      <c r="BJ25" s="420" t="s">
        <v>161</v>
      </c>
      <c r="BK25" s="420" t="s">
        <v>161</v>
      </c>
      <c r="BL25" s="420" t="s">
        <v>161</v>
      </c>
      <c r="BM25" s="420" t="s">
        <v>160</v>
      </c>
      <c r="BN25" s="420" t="s">
        <v>160</v>
      </c>
      <c r="BO25" s="420" t="s">
        <v>160</v>
      </c>
      <c r="BP25" s="420" t="s">
        <v>160</v>
      </c>
      <c r="BQ25" s="420" t="s">
        <v>160</v>
      </c>
      <c r="BR25" s="420" t="s">
        <v>160</v>
      </c>
      <c r="BS25" s="420" t="s">
        <v>160</v>
      </c>
      <c r="BT25" s="420" t="s">
        <v>160</v>
      </c>
      <c r="BU25" s="420" t="s">
        <v>160</v>
      </c>
      <c r="BV25" s="420" t="s">
        <v>160</v>
      </c>
      <c r="BW25" s="420" t="s">
        <v>160</v>
      </c>
      <c r="BX25" s="420" t="s">
        <v>160</v>
      </c>
      <c r="BY25" s="420" t="s">
        <v>160</v>
      </c>
      <c r="BZ25" s="420" t="s">
        <v>160</v>
      </c>
      <c r="CA25" s="420" t="s">
        <v>160</v>
      </c>
      <c r="CB25" s="420" t="s">
        <v>160</v>
      </c>
      <c r="CC25" s="420" t="s">
        <v>160</v>
      </c>
      <c r="CD25" s="420" t="s">
        <v>160</v>
      </c>
      <c r="CE25" s="420" t="s">
        <v>160</v>
      </c>
      <c r="CF25" s="420" t="s">
        <v>160</v>
      </c>
      <c r="CG25" s="420" t="s">
        <v>160</v>
      </c>
      <c r="CH25" s="420" t="s">
        <v>160</v>
      </c>
      <c r="CI25" s="420" t="s">
        <v>160</v>
      </c>
      <c r="CJ25" s="420" t="s">
        <v>160</v>
      </c>
      <c r="CK25" s="420" t="s">
        <v>161</v>
      </c>
      <c r="CL25" s="420" t="s">
        <v>161</v>
      </c>
      <c r="CM25" s="420" t="s">
        <v>161</v>
      </c>
      <c r="CN25" s="420" t="s">
        <v>161</v>
      </c>
      <c r="CO25" s="925" t="s">
        <v>161</v>
      </c>
      <c r="CP25" s="925" t="s">
        <v>161</v>
      </c>
    </row>
    <row r="26" spans="1:94" s="107" customFormat="1" ht="14">
      <c r="A26" s="932" t="s">
        <v>448</v>
      </c>
      <c r="B26" s="420" t="s">
        <v>1245</v>
      </c>
      <c r="C26" s="420" t="s">
        <v>1245</v>
      </c>
      <c r="D26" s="420" t="s">
        <v>1245</v>
      </c>
      <c r="E26" s="420" t="s">
        <v>1245</v>
      </c>
      <c r="F26" s="420" t="s">
        <v>1245</v>
      </c>
      <c r="G26" s="420" t="s">
        <v>1245</v>
      </c>
      <c r="H26" s="420" t="s">
        <v>1245</v>
      </c>
      <c r="I26" s="420" t="s">
        <v>1245</v>
      </c>
      <c r="J26" s="420" t="s">
        <v>1245</v>
      </c>
      <c r="K26" s="420" t="s">
        <v>1245</v>
      </c>
      <c r="L26" s="420" t="s">
        <v>1245</v>
      </c>
      <c r="M26" s="420" t="s">
        <v>1245</v>
      </c>
      <c r="N26" s="420" t="s">
        <v>1245</v>
      </c>
      <c r="O26" s="420" t="s">
        <v>1245</v>
      </c>
      <c r="P26" s="420" t="s">
        <v>1245</v>
      </c>
      <c r="Q26" s="420" t="s">
        <v>1245</v>
      </c>
      <c r="R26" s="420" t="s">
        <v>1245</v>
      </c>
      <c r="S26" s="420" t="s">
        <v>1245</v>
      </c>
      <c r="T26" s="420" t="s">
        <v>1245</v>
      </c>
      <c r="U26" s="420" t="s">
        <v>1245</v>
      </c>
      <c r="V26" s="420" t="s">
        <v>1245</v>
      </c>
      <c r="W26" s="420" t="s">
        <v>1245</v>
      </c>
      <c r="X26" s="420" t="s">
        <v>1245</v>
      </c>
      <c r="Y26" s="420" t="s">
        <v>1245</v>
      </c>
      <c r="Z26" s="420" t="s">
        <v>1245</v>
      </c>
      <c r="AA26" s="420" t="s">
        <v>1245</v>
      </c>
      <c r="AB26" s="420" t="s">
        <v>1245</v>
      </c>
      <c r="AC26" s="420" t="s">
        <v>1245</v>
      </c>
      <c r="AD26" s="420" t="s">
        <v>1245</v>
      </c>
      <c r="AE26" s="420" t="s">
        <v>1245</v>
      </c>
      <c r="AF26" s="420" t="s">
        <v>1245</v>
      </c>
      <c r="AG26" s="420" t="s">
        <v>1245</v>
      </c>
      <c r="AH26" s="420" t="s">
        <v>1245</v>
      </c>
      <c r="AI26" s="420" t="s">
        <v>1245</v>
      </c>
      <c r="AJ26" s="420" t="s">
        <v>1245</v>
      </c>
      <c r="AK26" s="420" t="s">
        <v>1245</v>
      </c>
      <c r="AL26" s="420">
        <v>0</v>
      </c>
      <c r="AM26" s="420" t="s">
        <v>1381</v>
      </c>
      <c r="AN26" s="420" t="s">
        <v>1381</v>
      </c>
      <c r="AO26" s="420" t="s">
        <v>1373</v>
      </c>
      <c r="AP26" s="420" t="s">
        <v>1373</v>
      </c>
      <c r="AQ26" s="420" t="s">
        <v>1373</v>
      </c>
      <c r="AR26" s="420" t="s">
        <v>1373</v>
      </c>
      <c r="AS26" s="420" t="s">
        <v>1373</v>
      </c>
      <c r="AT26" s="420" t="s">
        <v>1373</v>
      </c>
      <c r="AU26" s="420" t="s">
        <v>1374</v>
      </c>
      <c r="AV26" s="420" t="s">
        <v>1374</v>
      </c>
      <c r="AW26" s="420" t="s">
        <v>1374</v>
      </c>
      <c r="AX26" s="420" t="s">
        <v>1373</v>
      </c>
      <c r="AY26" s="420" t="s">
        <v>1373</v>
      </c>
      <c r="AZ26" s="420" t="s">
        <v>1373</v>
      </c>
      <c r="BA26" s="420" t="s">
        <v>1373</v>
      </c>
      <c r="BB26" s="420" t="s">
        <v>1373</v>
      </c>
      <c r="BC26" s="420" t="s">
        <v>1374</v>
      </c>
      <c r="BD26" s="420" t="s">
        <v>1374</v>
      </c>
      <c r="BE26" s="420" t="s">
        <v>1374</v>
      </c>
      <c r="BF26" s="420" t="s">
        <v>1374</v>
      </c>
      <c r="BG26" s="420" t="s">
        <v>1374</v>
      </c>
      <c r="BH26" s="420" t="s">
        <v>1374</v>
      </c>
      <c r="BI26" s="420" t="s">
        <v>1374</v>
      </c>
      <c r="BJ26" s="420" t="s">
        <v>1374</v>
      </c>
      <c r="BK26" s="420" t="s">
        <v>1374</v>
      </c>
      <c r="BL26" s="420" t="s">
        <v>1374</v>
      </c>
      <c r="BM26" s="420" t="s">
        <v>1373</v>
      </c>
      <c r="BN26" s="420" t="s">
        <v>1373</v>
      </c>
      <c r="BO26" s="420" t="s">
        <v>1373</v>
      </c>
      <c r="BP26" s="420" t="s">
        <v>1373</v>
      </c>
      <c r="BQ26" s="420" t="s">
        <v>1373</v>
      </c>
      <c r="BR26" s="420" t="s">
        <v>1373</v>
      </c>
      <c r="BS26" s="420" t="s">
        <v>1373</v>
      </c>
      <c r="BT26" s="420" t="s">
        <v>1373</v>
      </c>
      <c r="BU26" s="420" t="s">
        <v>1373</v>
      </c>
      <c r="BV26" s="420" t="s">
        <v>1373</v>
      </c>
      <c r="BW26" s="420" t="s">
        <v>1373</v>
      </c>
      <c r="BX26" s="420" t="s">
        <v>1373</v>
      </c>
      <c r="BY26" s="420" t="s">
        <v>1373</v>
      </c>
      <c r="BZ26" s="420" t="s">
        <v>1373</v>
      </c>
      <c r="CA26" s="420" t="s">
        <v>1373</v>
      </c>
      <c r="CB26" s="420" t="s">
        <v>1373</v>
      </c>
      <c r="CC26" s="420" t="s">
        <v>1373</v>
      </c>
      <c r="CD26" s="420" t="s">
        <v>1373</v>
      </c>
      <c r="CE26" s="420" t="s">
        <v>1373</v>
      </c>
      <c r="CF26" s="420" t="s">
        <v>1373</v>
      </c>
      <c r="CG26" s="420" t="s">
        <v>1373</v>
      </c>
      <c r="CH26" s="420" t="s">
        <v>1373</v>
      </c>
      <c r="CI26" s="420" t="s">
        <v>1382</v>
      </c>
      <c r="CJ26" s="420" t="s">
        <v>1382</v>
      </c>
      <c r="CK26" s="420" t="s">
        <v>1373</v>
      </c>
      <c r="CL26" s="420" t="s">
        <v>1373</v>
      </c>
      <c r="CM26" s="420" t="s">
        <v>1373</v>
      </c>
      <c r="CN26" s="420" t="s">
        <v>1373</v>
      </c>
      <c r="CO26" s="925" t="s">
        <v>1373</v>
      </c>
      <c r="CP26" s="925" t="s">
        <v>1373</v>
      </c>
    </row>
    <row r="27" spans="1:94" s="107" customFormat="1" ht="14">
      <c r="A27" s="900" t="s">
        <v>450</v>
      </c>
      <c r="B27" s="420" t="s">
        <v>1245</v>
      </c>
      <c r="C27" s="420" t="s">
        <v>1245</v>
      </c>
      <c r="D27" s="420" t="s">
        <v>1245</v>
      </c>
      <c r="E27" s="420" t="s">
        <v>1245</v>
      </c>
      <c r="F27" s="420" t="s">
        <v>1245</v>
      </c>
      <c r="G27" s="420" t="s">
        <v>1245</v>
      </c>
      <c r="H27" s="420" t="s">
        <v>1245</v>
      </c>
      <c r="I27" s="420" t="s">
        <v>1245</v>
      </c>
      <c r="J27" s="420" t="s">
        <v>1245</v>
      </c>
      <c r="K27" s="420" t="s">
        <v>1245</v>
      </c>
      <c r="L27" s="420" t="s">
        <v>1245</v>
      </c>
      <c r="M27" s="420" t="s">
        <v>1245</v>
      </c>
      <c r="N27" s="420" t="s">
        <v>1245</v>
      </c>
      <c r="O27" s="420" t="s">
        <v>1245</v>
      </c>
      <c r="P27" s="420" t="s">
        <v>1245</v>
      </c>
      <c r="Q27" s="420" t="s">
        <v>1245</v>
      </c>
      <c r="R27" s="420" t="s">
        <v>1245</v>
      </c>
      <c r="S27" s="420" t="s">
        <v>1245</v>
      </c>
      <c r="T27" s="420" t="s">
        <v>1245</v>
      </c>
      <c r="U27" s="420" t="s">
        <v>1245</v>
      </c>
      <c r="V27" s="420" t="s">
        <v>1245</v>
      </c>
      <c r="W27" s="420" t="s">
        <v>1245</v>
      </c>
      <c r="X27" s="420" t="s">
        <v>1245</v>
      </c>
      <c r="Y27" s="420" t="s">
        <v>1245</v>
      </c>
      <c r="Z27" s="420" t="s">
        <v>1245</v>
      </c>
      <c r="AA27" s="420" t="s">
        <v>1245</v>
      </c>
      <c r="AB27" s="420" t="s">
        <v>1245</v>
      </c>
      <c r="AC27" s="420" t="s">
        <v>1245</v>
      </c>
      <c r="AD27" s="420" t="s">
        <v>1245</v>
      </c>
      <c r="AE27" s="420" t="s">
        <v>1245</v>
      </c>
      <c r="AF27" s="420" t="s">
        <v>1245</v>
      </c>
      <c r="AG27" s="420" t="s">
        <v>1245</v>
      </c>
      <c r="AH27" s="420" t="s">
        <v>1245</v>
      </c>
      <c r="AI27" s="420" t="s">
        <v>1245</v>
      </c>
      <c r="AJ27" s="420" t="s">
        <v>1245</v>
      </c>
      <c r="AK27" s="420" t="s">
        <v>1245</v>
      </c>
      <c r="AL27" s="420" t="s">
        <v>1383</v>
      </c>
      <c r="AM27" s="420" t="s">
        <v>1383</v>
      </c>
      <c r="AN27" s="420" t="s">
        <v>1383</v>
      </c>
      <c r="AO27" s="420" t="s">
        <v>1383</v>
      </c>
      <c r="AP27" s="420" t="s">
        <v>1383</v>
      </c>
      <c r="AQ27" s="420" t="s">
        <v>1384</v>
      </c>
      <c r="AR27" s="420" t="s">
        <v>1384</v>
      </c>
      <c r="AS27" s="420" t="s">
        <v>1384</v>
      </c>
      <c r="AT27" s="420" t="s">
        <v>1384</v>
      </c>
      <c r="AU27" s="420" t="s">
        <v>1384</v>
      </c>
      <c r="AV27" s="420" t="s">
        <v>1384</v>
      </c>
      <c r="AW27" s="420" t="s">
        <v>1384</v>
      </c>
      <c r="AX27" s="420" t="s">
        <v>1383</v>
      </c>
      <c r="AY27" s="420" t="s">
        <v>1383</v>
      </c>
      <c r="AZ27" s="420" t="s">
        <v>1383</v>
      </c>
      <c r="BA27" s="420" t="s">
        <v>1383</v>
      </c>
      <c r="BB27" s="420" t="s">
        <v>1383</v>
      </c>
      <c r="BC27" s="420" t="s">
        <v>1383</v>
      </c>
      <c r="BD27" s="420" t="s">
        <v>79</v>
      </c>
      <c r="BE27" s="420" t="s">
        <v>79</v>
      </c>
      <c r="BF27" s="420" t="s">
        <v>79</v>
      </c>
      <c r="BG27" s="420" t="s">
        <v>79</v>
      </c>
      <c r="BH27" s="420" t="s">
        <v>79</v>
      </c>
      <c r="BI27" s="420" t="s">
        <v>79</v>
      </c>
      <c r="BJ27" s="420" t="s">
        <v>79</v>
      </c>
      <c r="BK27" s="420" t="s">
        <v>79</v>
      </c>
      <c r="BL27" s="420" t="s">
        <v>79</v>
      </c>
      <c r="BM27" s="420" t="s">
        <v>79</v>
      </c>
      <c r="BN27" s="420" t="s">
        <v>79</v>
      </c>
      <c r="BO27" s="420" t="s">
        <v>79</v>
      </c>
      <c r="BP27" s="420" t="s">
        <v>79</v>
      </c>
      <c r="BQ27" s="420" t="s">
        <v>79</v>
      </c>
      <c r="BR27" s="420" t="s">
        <v>79</v>
      </c>
      <c r="BS27" s="420" t="s">
        <v>79</v>
      </c>
      <c r="BT27" s="420" t="s">
        <v>79</v>
      </c>
      <c r="BU27" s="420" t="s">
        <v>79</v>
      </c>
      <c r="BV27" s="420" t="s">
        <v>79</v>
      </c>
      <c r="BW27" s="420" t="s">
        <v>79</v>
      </c>
      <c r="BX27" s="420" t="s">
        <v>79</v>
      </c>
      <c r="BY27" s="420" t="s">
        <v>79</v>
      </c>
      <c r="BZ27" s="420" t="s">
        <v>1385</v>
      </c>
      <c r="CA27" s="420" t="s">
        <v>1385</v>
      </c>
      <c r="CB27" s="420" t="s">
        <v>1385</v>
      </c>
      <c r="CC27" s="420" t="s">
        <v>1385</v>
      </c>
      <c r="CD27" s="420" t="s">
        <v>1385</v>
      </c>
      <c r="CE27" s="420" t="s">
        <v>1385</v>
      </c>
      <c r="CF27" s="420" t="s">
        <v>1385</v>
      </c>
      <c r="CG27" s="420" t="s">
        <v>1385</v>
      </c>
      <c r="CH27" s="420" t="s">
        <v>1385</v>
      </c>
      <c r="CI27" s="420" t="s">
        <v>1385</v>
      </c>
      <c r="CJ27" s="420" t="s">
        <v>1385</v>
      </c>
      <c r="CK27" s="420" t="s">
        <v>1385</v>
      </c>
      <c r="CL27" s="420" t="s">
        <v>79</v>
      </c>
      <c r="CM27" s="420" t="s">
        <v>79</v>
      </c>
      <c r="CN27" s="420" t="s">
        <v>79</v>
      </c>
      <c r="CO27" s="925" t="s">
        <v>79</v>
      </c>
      <c r="CP27" s="925" t="s">
        <v>79</v>
      </c>
    </row>
    <row r="28" spans="1:94" s="107" customFormat="1" ht="14">
      <c r="A28" s="900" t="s">
        <v>452</v>
      </c>
      <c r="B28" s="420" t="s">
        <v>160</v>
      </c>
      <c r="C28" s="420" t="s">
        <v>160</v>
      </c>
      <c r="D28" s="420" t="s">
        <v>159</v>
      </c>
      <c r="E28" s="420" t="s">
        <v>159</v>
      </c>
      <c r="F28" s="420" t="s">
        <v>159</v>
      </c>
      <c r="G28" s="420" t="s">
        <v>159</v>
      </c>
      <c r="H28" s="420" t="s">
        <v>159</v>
      </c>
      <c r="I28" s="420" t="s">
        <v>159</v>
      </c>
      <c r="J28" s="420" t="s">
        <v>159</v>
      </c>
      <c r="K28" s="420" t="s">
        <v>159</v>
      </c>
      <c r="L28" s="420" t="s">
        <v>160</v>
      </c>
      <c r="M28" s="420" t="s">
        <v>160</v>
      </c>
      <c r="N28" s="420" t="s">
        <v>160</v>
      </c>
      <c r="O28" s="420" t="s">
        <v>160</v>
      </c>
      <c r="P28" s="420" t="s">
        <v>160</v>
      </c>
      <c r="Q28" s="420" t="s">
        <v>160</v>
      </c>
      <c r="R28" s="420" t="s">
        <v>161</v>
      </c>
      <c r="S28" s="420" t="s">
        <v>161</v>
      </c>
      <c r="T28" s="420" t="s">
        <v>161</v>
      </c>
      <c r="U28" s="420" t="s">
        <v>161</v>
      </c>
      <c r="V28" s="420" t="s">
        <v>161</v>
      </c>
      <c r="W28" s="420" t="s">
        <v>162</v>
      </c>
      <c r="X28" s="420" t="s">
        <v>162</v>
      </c>
      <c r="Y28" s="420" t="s">
        <v>162</v>
      </c>
      <c r="Z28" s="420" t="s">
        <v>162</v>
      </c>
      <c r="AA28" s="420" t="s">
        <v>163</v>
      </c>
      <c r="AB28" s="420" t="s">
        <v>163</v>
      </c>
      <c r="AC28" s="420" t="s">
        <v>163</v>
      </c>
      <c r="AD28" s="420" t="s">
        <v>163</v>
      </c>
      <c r="AE28" s="420" t="s">
        <v>163</v>
      </c>
      <c r="AF28" s="420" t="s">
        <v>163</v>
      </c>
      <c r="AG28" s="420" t="s">
        <v>163</v>
      </c>
      <c r="AH28" s="420" t="s">
        <v>163</v>
      </c>
      <c r="AI28" s="420" t="s">
        <v>163</v>
      </c>
      <c r="AJ28" s="420" t="s">
        <v>163</v>
      </c>
      <c r="AK28" s="420" t="s">
        <v>163</v>
      </c>
      <c r="AL28" s="420" t="s">
        <v>163</v>
      </c>
      <c r="AM28" s="420" t="s">
        <v>163</v>
      </c>
      <c r="AN28" s="420" t="s">
        <v>163</v>
      </c>
      <c r="AO28" s="420" t="s">
        <v>1372</v>
      </c>
      <c r="AP28" s="420" t="s">
        <v>1372</v>
      </c>
      <c r="AQ28" s="420" t="s">
        <v>1372</v>
      </c>
      <c r="AR28" s="420" t="s">
        <v>1372</v>
      </c>
      <c r="AS28" s="420" t="s">
        <v>1372</v>
      </c>
      <c r="AT28" s="420" t="s">
        <v>1372</v>
      </c>
      <c r="AU28" s="420" t="s">
        <v>1372</v>
      </c>
      <c r="AV28" s="420" t="s">
        <v>1372</v>
      </c>
      <c r="AW28" s="420" t="s">
        <v>1372</v>
      </c>
      <c r="AX28" s="420" t="s">
        <v>163</v>
      </c>
      <c r="AY28" s="420" t="s">
        <v>163</v>
      </c>
      <c r="AZ28" s="420" t="s">
        <v>163</v>
      </c>
      <c r="BA28" s="420" t="s">
        <v>163</v>
      </c>
      <c r="BB28" s="420" t="s">
        <v>163</v>
      </c>
      <c r="BC28" s="420" t="s">
        <v>163</v>
      </c>
      <c r="BD28" s="420" t="s">
        <v>162</v>
      </c>
      <c r="BE28" s="420" t="s">
        <v>162</v>
      </c>
      <c r="BF28" s="420" t="s">
        <v>161</v>
      </c>
      <c r="BG28" s="420" t="s">
        <v>161</v>
      </c>
      <c r="BH28" s="420" t="s">
        <v>161</v>
      </c>
      <c r="BI28" s="420" t="s">
        <v>161</v>
      </c>
      <c r="BJ28" s="420" t="s">
        <v>161</v>
      </c>
      <c r="BK28" s="420" t="s">
        <v>161</v>
      </c>
      <c r="BL28" s="420" t="s">
        <v>161</v>
      </c>
      <c r="BM28" s="420" t="s">
        <v>160</v>
      </c>
      <c r="BN28" s="420" t="s">
        <v>160</v>
      </c>
      <c r="BO28" s="420" t="s">
        <v>160</v>
      </c>
      <c r="BP28" s="420" t="s">
        <v>160</v>
      </c>
      <c r="BQ28" s="420" t="s">
        <v>160</v>
      </c>
      <c r="BR28" s="420" t="s">
        <v>160</v>
      </c>
      <c r="BS28" s="420" t="s">
        <v>160</v>
      </c>
      <c r="BT28" s="420" t="s">
        <v>160</v>
      </c>
      <c r="BU28" s="420" t="s">
        <v>160</v>
      </c>
      <c r="BV28" s="420" t="s">
        <v>160</v>
      </c>
      <c r="BW28" s="420" t="s">
        <v>160</v>
      </c>
      <c r="BX28" s="420" t="s">
        <v>160</v>
      </c>
      <c r="BY28" s="420" t="s">
        <v>160</v>
      </c>
      <c r="BZ28" s="420" t="s">
        <v>160</v>
      </c>
      <c r="CA28" s="420" t="s">
        <v>160</v>
      </c>
      <c r="CB28" s="420" t="s">
        <v>160</v>
      </c>
      <c r="CC28" s="420" t="s">
        <v>160</v>
      </c>
      <c r="CD28" s="420" t="s">
        <v>160</v>
      </c>
      <c r="CE28" s="420" t="s">
        <v>160</v>
      </c>
      <c r="CF28" s="420" t="s">
        <v>160</v>
      </c>
      <c r="CG28" s="420" t="s">
        <v>160</v>
      </c>
      <c r="CH28" s="420" t="s">
        <v>160</v>
      </c>
      <c r="CI28" s="420" t="s">
        <v>160</v>
      </c>
      <c r="CJ28" s="420" t="s">
        <v>160</v>
      </c>
      <c r="CK28" s="420" t="s">
        <v>161</v>
      </c>
      <c r="CL28" s="420" t="s">
        <v>161</v>
      </c>
      <c r="CM28" s="420" t="s">
        <v>161</v>
      </c>
      <c r="CN28" s="420" t="s">
        <v>161</v>
      </c>
      <c r="CO28" s="925" t="s">
        <v>161</v>
      </c>
      <c r="CP28" s="925" t="s">
        <v>161</v>
      </c>
    </row>
    <row r="29" spans="1:94" s="107" customFormat="1" ht="14">
      <c r="A29" s="933" t="s">
        <v>454</v>
      </c>
      <c r="B29" s="530" t="s">
        <v>1245</v>
      </c>
      <c r="C29" s="530" t="s">
        <v>1245</v>
      </c>
      <c r="D29" s="530" t="s">
        <v>1245</v>
      </c>
      <c r="E29" s="530" t="s">
        <v>1245</v>
      </c>
      <c r="F29" s="530" t="s">
        <v>1245</v>
      </c>
      <c r="G29" s="530" t="s">
        <v>1245</v>
      </c>
      <c r="H29" s="530" t="s">
        <v>1245</v>
      </c>
      <c r="I29" s="530" t="s">
        <v>1245</v>
      </c>
      <c r="J29" s="530" t="s">
        <v>1245</v>
      </c>
      <c r="K29" s="530" t="s">
        <v>1245</v>
      </c>
      <c r="L29" s="530" t="s">
        <v>1245</v>
      </c>
      <c r="M29" s="530" t="s">
        <v>1245</v>
      </c>
      <c r="N29" s="530" t="s">
        <v>1245</v>
      </c>
      <c r="O29" s="530" t="s">
        <v>1245</v>
      </c>
      <c r="P29" s="530" t="s">
        <v>1245</v>
      </c>
      <c r="Q29" s="530" t="s">
        <v>1245</v>
      </c>
      <c r="R29" s="530" t="s">
        <v>1245</v>
      </c>
      <c r="S29" s="530" t="s">
        <v>1245</v>
      </c>
      <c r="T29" s="530" t="s">
        <v>1245</v>
      </c>
      <c r="U29" s="530" t="s">
        <v>1245</v>
      </c>
      <c r="V29" s="530" t="s">
        <v>1245</v>
      </c>
      <c r="W29" s="530" t="s">
        <v>1245</v>
      </c>
      <c r="X29" s="530" t="s">
        <v>1245</v>
      </c>
      <c r="Y29" s="530" t="s">
        <v>1245</v>
      </c>
      <c r="Z29" s="530" t="s">
        <v>1245</v>
      </c>
      <c r="AA29" s="530" t="s">
        <v>1245</v>
      </c>
      <c r="AB29" s="530" t="s">
        <v>1245</v>
      </c>
      <c r="AC29" s="530" t="s">
        <v>1245</v>
      </c>
      <c r="AD29" s="530" t="s">
        <v>1245</v>
      </c>
      <c r="AE29" s="530" t="s">
        <v>1245</v>
      </c>
      <c r="AF29" s="530" t="s">
        <v>1245</v>
      </c>
      <c r="AG29" s="530" t="s">
        <v>1245</v>
      </c>
      <c r="AH29" s="530" t="s">
        <v>1245</v>
      </c>
      <c r="AI29" s="530" t="s">
        <v>1245</v>
      </c>
      <c r="AJ29" s="530" t="s">
        <v>1245</v>
      </c>
      <c r="AK29" s="530" t="s">
        <v>1245</v>
      </c>
      <c r="AL29" s="530">
        <v>0</v>
      </c>
      <c r="AM29" s="530">
        <v>0</v>
      </c>
      <c r="AN29" s="530">
        <v>0</v>
      </c>
      <c r="AO29" s="530">
        <v>0</v>
      </c>
      <c r="AP29" s="530" t="s">
        <v>1373</v>
      </c>
      <c r="AQ29" s="530" t="s">
        <v>1373</v>
      </c>
      <c r="AR29" s="530" t="s">
        <v>1373</v>
      </c>
      <c r="AS29" s="530" t="s">
        <v>1373</v>
      </c>
      <c r="AT29" s="530" t="s">
        <v>1373</v>
      </c>
      <c r="AU29" s="530" t="s">
        <v>1374</v>
      </c>
      <c r="AV29" s="530" t="s">
        <v>1374</v>
      </c>
      <c r="AW29" s="530" t="s">
        <v>1374</v>
      </c>
      <c r="AX29" s="530" t="s">
        <v>1373</v>
      </c>
      <c r="AY29" s="530" t="s">
        <v>1373</v>
      </c>
      <c r="AZ29" s="530" t="s">
        <v>1373</v>
      </c>
      <c r="BA29" s="530" t="s">
        <v>1373</v>
      </c>
      <c r="BB29" s="530" t="s">
        <v>1373</v>
      </c>
      <c r="BC29" s="530" t="s">
        <v>1374</v>
      </c>
      <c r="BD29" s="530" t="s">
        <v>1374</v>
      </c>
      <c r="BE29" s="530" t="s">
        <v>1374</v>
      </c>
      <c r="BF29" s="530" t="s">
        <v>1374</v>
      </c>
      <c r="BG29" s="530" t="s">
        <v>1374</v>
      </c>
      <c r="BH29" s="530" t="s">
        <v>1374</v>
      </c>
      <c r="BI29" s="530" t="s">
        <v>1374</v>
      </c>
      <c r="BJ29" s="530" t="s">
        <v>1374</v>
      </c>
      <c r="BK29" s="530" t="s">
        <v>1374</v>
      </c>
      <c r="BL29" s="530" t="s">
        <v>1374</v>
      </c>
      <c r="BM29" s="530" t="s">
        <v>1373</v>
      </c>
      <c r="BN29" s="530" t="s">
        <v>1373</v>
      </c>
      <c r="BO29" s="530" t="s">
        <v>1373</v>
      </c>
      <c r="BP29" s="530" t="s">
        <v>1373</v>
      </c>
      <c r="BQ29" s="530" t="s">
        <v>1373</v>
      </c>
      <c r="BR29" s="530" t="s">
        <v>1373</v>
      </c>
      <c r="BS29" s="530" t="s">
        <v>1373</v>
      </c>
      <c r="BT29" s="530" t="s">
        <v>1373</v>
      </c>
      <c r="BU29" s="530" t="s">
        <v>1373</v>
      </c>
      <c r="BV29" s="530" t="s">
        <v>1373</v>
      </c>
      <c r="BW29" s="530" t="s">
        <v>1373</v>
      </c>
      <c r="BX29" s="530" t="s">
        <v>1373</v>
      </c>
      <c r="BY29" s="530" t="s">
        <v>1373</v>
      </c>
      <c r="BZ29" s="530" t="s">
        <v>1373</v>
      </c>
      <c r="CA29" s="530" t="s">
        <v>1373</v>
      </c>
      <c r="CB29" s="530" t="s">
        <v>1373</v>
      </c>
      <c r="CC29" s="530" t="s">
        <v>1373</v>
      </c>
      <c r="CD29" s="530" t="s">
        <v>1373</v>
      </c>
      <c r="CE29" s="530" t="s">
        <v>1373</v>
      </c>
      <c r="CF29" s="530" t="s">
        <v>1373</v>
      </c>
      <c r="CG29" s="530" t="s">
        <v>1373</v>
      </c>
      <c r="CH29" s="530" t="s">
        <v>1373</v>
      </c>
      <c r="CI29" s="530" t="s">
        <v>1382</v>
      </c>
      <c r="CJ29" s="530" t="s">
        <v>1382</v>
      </c>
      <c r="CK29" s="530" t="s">
        <v>1373</v>
      </c>
      <c r="CL29" s="530" t="s">
        <v>1373</v>
      </c>
      <c r="CM29" s="530" t="s">
        <v>1373</v>
      </c>
      <c r="CN29" s="530" t="s">
        <v>1373</v>
      </c>
      <c r="CO29" s="926" t="s">
        <v>1373</v>
      </c>
      <c r="CP29" s="926" t="s">
        <v>1373</v>
      </c>
    </row>
    <row r="30" spans="1:94" s="76" customFormat="1" ht="14">
      <c r="A30" s="863" t="s">
        <v>186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  <c r="AM30" s="527"/>
      <c r="AN30" s="527"/>
      <c r="AO30" s="527"/>
      <c r="AP30" s="527"/>
      <c r="AQ30" s="527"/>
      <c r="AR30" s="527"/>
      <c r="AS30" s="527"/>
      <c r="AT30" s="527"/>
      <c r="AU30" s="527"/>
      <c r="AV30" s="527"/>
      <c r="AW30" s="527"/>
      <c r="AX30" s="527"/>
      <c r="AY30" s="527"/>
      <c r="AZ30" s="527"/>
      <c r="BA30" s="527"/>
      <c r="BB30" s="527"/>
      <c r="BC30" s="527"/>
      <c r="BD30" s="527"/>
      <c r="BE30" s="527"/>
      <c r="BF30" s="527"/>
      <c r="BG30" s="527"/>
      <c r="BH30" s="527"/>
      <c r="BI30" s="527"/>
      <c r="BJ30" s="527"/>
      <c r="BK30" s="527"/>
      <c r="BL30" s="527"/>
      <c r="BM30" s="527"/>
      <c r="BN30" s="527"/>
      <c r="BO30" s="527"/>
      <c r="BP30" s="527"/>
      <c r="BQ30" s="527"/>
      <c r="BR30" s="527"/>
      <c r="BS30" s="527"/>
      <c r="BT30" s="527"/>
      <c r="BU30" s="527"/>
      <c r="BV30" s="527"/>
      <c r="BW30" s="527"/>
      <c r="BX30" s="527"/>
      <c r="BY30" s="527"/>
      <c r="BZ30" s="527"/>
      <c r="CA30" s="527"/>
      <c r="CB30" s="527"/>
      <c r="CC30" s="527"/>
      <c r="CD30" s="527"/>
      <c r="CE30" s="527"/>
      <c r="CF30" s="527"/>
      <c r="CG30" s="527"/>
      <c r="CH30" s="527"/>
      <c r="CI30" s="527"/>
      <c r="CJ30" s="527"/>
      <c r="CK30" s="527"/>
      <c r="CL30" s="527"/>
      <c r="CM30" s="527"/>
      <c r="CN30" s="527"/>
      <c r="CO30" s="927"/>
      <c r="CP30" s="927"/>
    </row>
    <row r="31" spans="1:94" s="107" customFormat="1" ht="14">
      <c r="A31" s="931" t="s">
        <v>470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0"/>
      <c r="AL31" s="420"/>
      <c r="AM31" s="420"/>
      <c r="AN31" s="420"/>
      <c r="AO31" s="420"/>
      <c r="AP31" s="420"/>
      <c r="AQ31" s="420"/>
      <c r="AR31" s="420"/>
      <c r="AS31" s="420"/>
      <c r="AT31" s="420"/>
      <c r="AU31" s="420"/>
      <c r="AV31" s="420"/>
      <c r="AW31" s="420"/>
      <c r="AX31" s="420"/>
      <c r="AY31" s="420"/>
      <c r="AZ31" s="420"/>
      <c r="BA31" s="420"/>
      <c r="BB31" s="420"/>
      <c r="BC31" s="420"/>
      <c r="BD31" s="420"/>
      <c r="BE31" s="420"/>
      <c r="BF31" s="420"/>
      <c r="BG31" s="420"/>
      <c r="BH31" s="420"/>
      <c r="BI31" s="420"/>
      <c r="BJ31" s="420"/>
      <c r="BK31" s="420"/>
      <c r="BL31" s="420"/>
      <c r="BM31" s="420"/>
      <c r="BN31" s="420"/>
      <c r="BO31" s="420"/>
      <c r="BP31" s="420"/>
      <c r="BQ31" s="420"/>
      <c r="BR31" s="420"/>
      <c r="BS31" s="420"/>
      <c r="BT31" s="420"/>
      <c r="BU31" s="420"/>
      <c r="BV31" s="420"/>
      <c r="BW31" s="420"/>
      <c r="BX31" s="420"/>
      <c r="BY31" s="420"/>
      <c r="BZ31" s="420"/>
      <c r="CA31" s="420"/>
      <c r="CB31" s="420"/>
      <c r="CC31" s="420"/>
      <c r="CD31" s="420"/>
      <c r="CE31" s="420"/>
      <c r="CF31" s="420"/>
      <c r="CG31" s="420"/>
      <c r="CH31" s="420"/>
      <c r="CI31" s="420"/>
      <c r="CJ31" s="420"/>
      <c r="CK31" s="420"/>
      <c r="CL31" s="420"/>
      <c r="CM31" s="420"/>
      <c r="CN31" s="420"/>
      <c r="CO31" s="925"/>
      <c r="CP31" s="925"/>
    </row>
    <row r="32" spans="1:94" s="107" customFormat="1" ht="14">
      <c r="A32" s="900" t="s">
        <v>432</v>
      </c>
      <c r="B32" s="420" t="s">
        <v>1245</v>
      </c>
      <c r="C32" s="420" t="s">
        <v>1245</v>
      </c>
      <c r="D32" s="420" t="s">
        <v>1245</v>
      </c>
      <c r="E32" s="420" t="s">
        <v>187</v>
      </c>
      <c r="F32" s="420" t="s">
        <v>187</v>
      </c>
      <c r="G32" s="420" t="s">
        <v>187</v>
      </c>
      <c r="H32" s="420" t="s">
        <v>187</v>
      </c>
      <c r="I32" s="420" t="s">
        <v>187</v>
      </c>
      <c r="J32" s="420" t="s">
        <v>187</v>
      </c>
      <c r="K32" s="420" t="s">
        <v>187</v>
      </c>
      <c r="L32" s="420" t="s">
        <v>187</v>
      </c>
      <c r="M32" s="420" t="s">
        <v>187</v>
      </c>
      <c r="N32" s="420" t="s">
        <v>187</v>
      </c>
      <c r="O32" s="420" t="s">
        <v>188</v>
      </c>
      <c r="P32" s="420" t="s">
        <v>188</v>
      </c>
      <c r="Q32" s="420" t="s">
        <v>188</v>
      </c>
      <c r="R32" s="420" t="s">
        <v>188</v>
      </c>
      <c r="S32" s="420" t="s">
        <v>188</v>
      </c>
      <c r="T32" s="420" t="s">
        <v>187</v>
      </c>
      <c r="U32" s="420" t="s">
        <v>187</v>
      </c>
      <c r="V32" s="420" t="s">
        <v>187</v>
      </c>
      <c r="W32" s="420" t="s">
        <v>187</v>
      </c>
      <c r="X32" s="420" t="s">
        <v>187</v>
      </c>
      <c r="Y32" s="420" t="s">
        <v>187</v>
      </c>
      <c r="Z32" s="420" t="s">
        <v>187</v>
      </c>
      <c r="AA32" s="420" t="s">
        <v>187</v>
      </c>
      <c r="AB32" s="420" t="s">
        <v>187</v>
      </c>
      <c r="AC32" s="420" t="s">
        <v>187</v>
      </c>
      <c r="AD32" s="420" t="s">
        <v>187</v>
      </c>
      <c r="AE32" s="420" t="s">
        <v>187</v>
      </c>
      <c r="AF32" s="420" t="s">
        <v>187</v>
      </c>
      <c r="AG32" s="420" t="s">
        <v>187</v>
      </c>
      <c r="AH32" s="420" t="s">
        <v>187</v>
      </c>
      <c r="AI32" s="420" t="s">
        <v>187</v>
      </c>
      <c r="AJ32" s="420" t="s">
        <v>187</v>
      </c>
      <c r="AK32" s="420" t="s">
        <v>187</v>
      </c>
      <c r="AL32" s="420" t="s">
        <v>187</v>
      </c>
      <c r="AM32" s="420" t="s">
        <v>187</v>
      </c>
      <c r="AN32" s="420" t="s">
        <v>187</v>
      </c>
      <c r="AO32" s="420" t="s">
        <v>187</v>
      </c>
      <c r="AP32" s="420" t="s">
        <v>187</v>
      </c>
      <c r="AQ32" s="420" t="s">
        <v>187</v>
      </c>
      <c r="AR32" s="420" t="s">
        <v>187</v>
      </c>
      <c r="AS32" s="420" t="s">
        <v>187</v>
      </c>
      <c r="AT32" s="420" t="s">
        <v>187</v>
      </c>
      <c r="AU32" s="420" t="s">
        <v>187</v>
      </c>
      <c r="AV32" s="420" t="s">
        <v>187</v>
      </c>
      <c r="AW32" s="420" t="s">
        <v>187</v>
      </c>
      <c r="AX32" s="420" t="s">
        <v>187</v>
      </c>
      <c r="AY32" s="420" t="s">
        <v>187</v>
      </c>
      <c r="AZ32" s="420" t="s">
        <v>187</v>
      </c>
      <c r="BA32" s="420" t="s">
        <v>187</v>
      </c>
      <c r="BB32" s="420" t="s">
        <v>187</v>
      </c>
      <c r="BC32" s="420" t="s">
        <v>187</v>
      </c>
      <c r="BD32" s="420" t="s">
        <v>187</v>
      </c>
      <c r="BE32" s="420" t="s">
        <v>187</v>
      </c>
      <c r="BF32" s="420" t="s">
        <v>187</v>
      </c>
      <c r="BG32" s="420" t="s">
        <v>187</v>
      </c>
      <c r="BH32" s="420" t="s">
        <v>187</v>
      </c>
      <c r="BI32" s="420" t="s">
        <v>187</v>
      </c>
      <c r="BJ32" s="420" t="s">
        <v>187</v>
      </c>
      <c r="BK32" s="420" t="s">
        <v>187</v>
      </c>
      <c r="BL32" s="420" t="s">
        <v>187</v>
      </c>
      <c r="BM32" s="420" t="s">
        <v>187</v>
      </c>
      <c r="BN32" s="420" t="s">
        <v>187</v>
      </c>
      <c r="BO32" s="420" t="s">
        <v>187</v>
      </c>
      <c r="BP32" s="420" t="s">
        <v>187</v>
      </c>
      <c r="BQ32" s="420" t="s">
        <v>187</v>
      </c>
      <c r="BR32" s="420" t="s">
        <v>187</v>
      </c>
      <c r="BS32" s="420" t="s">
        <v>187</v>
      </c>
      <c r="BT32" s="420" t="s">
        <v>187</v>
      </c>
      <c r="BU32" s="420" t="s">
        <v>187</v>
      </c>
      <c r="BV32" s="420" t="s">
        <v>187</v>
      </c>
      <c r="BW32" s="420" t="s">
        <v>187</v>
      </c>
      <c r="BX32" s="420" t="s">
        <v>187</v>
      </c>
      <c r="BY32" s="420" t="s">
        <v>187</v>
      </c>
      <c r="BZ32" s="420" t="s">
        <v>187</v>
      </c>
      <c r="CA32" s="420" t="s">
        <v>187</v>
      </c>
      <c r="CB32" s="420" t="s">
        <v>187</v>
      </c>
      <c r="CC32" s="420" t="s">
        <v>187</v>
      </c>
      <c r="CD32" s="420" t="s">
        <v>187</v>
      </c>
      <c r="CE32" s="420" t="s">
        <v>187</v>
      </c>
      <c r="CF32" s="420" t="s">
        <v>187</v>
      </c>
      <c r="CG32" s="420" t="s">
        <v>187</v>
      </c>
      <c r="CH32" s="420" t="s">
        <v>187</v>
      </c>
      <c r="CI32" s="420" t="s">
        <v>187</v>
      </c>
      <c r="CJ32" s="420" t="s">
        <v>187</v>
      </c>
      <c r="CK32" s="420" t="s">
        <v>187</v>
      </c>
      <c r="CL32" s="420" t="s">
        <v>187</v>
      </c>
      <c r="CM32" s="420" t="s">
        <v>187</v>
      </c>
      <c r="CN32" s="420" t="s">
        <v>187</v>
      </c>
      <c r="CO32" s="925" t="s">
        <v>187</v>
      </c>
      <c r="CP32" s="925" t="s">
        <v>187</v>
      </c>
    </row>
    <row r="33" spans="1:94" s="107" customFormat="1" ht="14">
      <c r="A33" s="900" t="s">
        <v>472</v>
      </c>
      <c r="B33" s="420" t="s">
        <v>1245</v>
      </c>
      <c r="C33" s="420" t="s">
        <v>1245</v>
      </c>
      <c r="D33" s="420" t="s">
        <v>1245</v>
      </c>
      <c r="E33" s="420" t="s">
        <v>189</v>
      </c>
      <c r="F33" s="420" t="s">
        <v>189</v>
      </c>
      <c r="G33" s="420" t="s">
        <v>189</v>
      </c>
      <c r="H33" s="420" t="s">
        <v>189</v>
      </c>
      <c r="I33" s="420" t="s">
        <v>189</v>
      </c>
      <c r="J33" s="420" t="s">
        <v>189</v>
      </c>
      <c r="K33" s="420" t="s">
        <v>189</v>
      </c>
      <c r="L33" s="420" t="s">
        <v>189</v>
      </c>
      <c r="M33" s="420" t="s">
        <v>189</v>
      </c>
      <c r="N33" s="420" t="s">
        <v>189</v>
      </c>
      <c r="O33" s="420" t="s">
        <v>190</v>
      </c>
      <c r="P33" s="420" t="s">
        <v>190</v>
      </c>
      <c r="Q33" s="420" t="s">
        <v>190</v>
      </c>
      <c r="R33" s="420" t="s">
        <v>190</v>
      </c>
      <c r="S33" s="420" t="s">
        <v>190</v>
      </c>
      <c r="T33" s="420" t="s">
        <v>189</v>
      </c>
      <c r="U33" s="420" t="s">
        <v>189</v>
      </c>
      <c r="V33" s="420" t="s">
        <v>189</v>
      </c>
      <c r="W33" s="420" t="s">
        <v>191</v>
      </c>
      <c r="X33" s="420" t="s">
        <v>191</v>
      </c>
      <c r="Y33" s="420" t="s">
        <v>191</v>
      </c>
      <c r="Z33" s="420" t="s">
        <v>191</v>
      </c>
      <c r="AA33" s="420" t="s">
        <v>191</v>
      </c>
      <c r="AB33" s="420" t="s">
        <v>191</v>
      </c>
      <c r="AC33" s="420" t="s">
        <v>191</v>
      </c>
      <c r="AD33" s="420" t="s">
        <v>191</v>
      </c>
      <c r="AE33" s="420" t="s">
        <v>191</v>
      </c>
      <c r="AF33" s="420" t="s">
        <v>191</v>
      </c>
      <c r="AG33" s="420" t="s">
        <v>191</v>
      </c>
      <c r="AH33" s="420" t="s">
        <v>191</v>
      </c>
      <c r="AI33" s="420" t="s">
        <v>191</v>
      </c>
      <c r="AJ33" s="420" t="s">
        <v>191</v>
      </c>
      <c r="AK33" s="420" t="s">
        <v>191</v>
      </c>
      <c r="AL33" s="420" t="s">
        <v>1386</v>
      </c>
      <c r="AM33" s="420" t="s">
        <v>1386</v>
      </c>
      <c r="AN33" s="420" t="s">
        <v>1386</v>
      </c>
      <c r="AO33" s="420" t="s">
        <v>1386</v>
      </c>
      <c r="AP33" s="420" t="s">
        <v>1386</v>
      </c>
      <c r="AQ33" s="420" t="s">
        <v>1386</v>
      </c>
      <c r="AR33" s="420" t="s">
        <v>1386</v>
      </c>
      <c r="AS33" s="420" t="s">
        <v>1386</v>
      </c>
      <c r="AT33" s="420" t="s">
        <v>1386</v>
      </c>
      <c r="AU33" s="420" t="s">
        <v>1386</v>
      </c>
      <c r="AV33" s="420" t="s">
        <v>1386</v>
      </c>
      <c r="AW33" s="420" t="s">
        <v>1386</v>
      </c>
      <c r="AX33" s="420" t="s">
        <v>1386</v>
      </c>
      <c r="AY33" s="420" t="s">
        <v>1386</v>
      </c>
      <c r="AZ33" s="420" t="s">
        <v>1386</v>
      </c>
      <c r="BA33" s="420" t="s">
        <v>1386</v>
      </c>
      <c r="BB33" s="420" t="s">
        <v>1386</v>
      </c>
      <c r="BC33" s="420" t="s">
        <v>1386</v>
      </c>
      <c r="BD33" s="420" t="s">
        <v>1386</v>
      </c>
      <c r="BE33" s="420" t="s">
        <v>1386</v>
      </c>
      <c r="BF33" s="420" t="s">
        <v>1386</v>
      </c>
      <c r="BG33" s="420" t="s">
        <v>191</v>
      </c>
      <c r="BH33" s="420" t="s">
        <v>191</v>
      </c>
      <c r="BI33" s="420" t="s">
        <v>191</v>
      </c>
      <c r="BJ33" s="420" t="s">
        <v>191</v>
      </c>
      <c r="BK33" s="420" t="s">
        <v>191</v>
      </c>
      <c r="BL33" s="420" t="s">
        <v>191</v>
      </c>
      <c r="BM33" s="420" t="s">
        <v>191</v>
      </c>
      <c r="BN33" s="420" t="s">
        <v>191</v>
      </c>
      <c r="BO33" s="420" t="s">
        <v>189</v>
      </c>
      <c r="BP33" s="420" t="s">
        <v>189</v>
      </c>
      <c r="BQ33" s="420" t="s">
        <v>189</v>
      </c>
      <c r="BR33" s="420" t="s">
        <v>189</v>
      </c>
      <c r="BS33" s="420" t="s">
        <v>189</v>
      </c>
      <c r="BT33" s="420" t="s">
        <v>189</v>
      </c>
      <c r="BU33" s="420" t="s">
        <v>189</v>
      </c>
      <c r="BV33" s="420" t="s">
        <v>189</v>
      </c>
      <c r="BW33" s="420" t="s">
        <v>189</v>
      </c>
      <c r="BX33" s="420" t="s">
        <v>189</v>
      </c>
      <c r="BY33" s="420" t="s">
        <v>189</v>
      </c>
      <c r="BZ33" s="420" t="s">
        <v>189</v>
      </c>
      <c r="CA33" s="420" t="s">
        <v>189</v>
      </c>
      <c r="CB33" s="420" t="s">
        <v>189</v>
      </c>
      <c r="CC33" s="420" t="s">
        <v>189</v>
      </c>
      <c r="CD33" s="420" t="s">
        <v>189</v>
      </c>
      <c r="CE33" s="420" t="s">
        <v>189</v>
      </c>
      <c r="CF33" s="420" t="s">
        <v>189</v>
      </c>
      <c r="CG33" s="420" t="s">
        <v>189</v>
      </c>
      <c r="CH33" s="420" t="s">
        <v>189</v>
      </c>
      <c r="CI33" s="420" t="s">
        <v>189</v>
      </c>
      <c r="CJ33" s="420" t="s">
        <v>189</v>
      </c>
      <c r="CK33" s="420" t="s">
        <v>1387</v>
      </c>
      <c r="CL33" s="420" t="s">
        <v>1387</v>
      </c>
      <c r="CM33" s="420" t="s">
        <v>1388</v>
      </c>
      <c r="CN33" s="420" t="s">
        <v>1388</v>
      </c>
      <c r="CO33" s="925" t="s">
        <v>1387</v>
      </c>
      <c r="CP33" s="925" t="s">
        <v>1387</v>
      </c>
    </row>
    <row r="34" spans="1:94" s="107" customFormat="1" ht="14">
      <c r="A34" s="932" t="s">
        <v>465</v>
      </c>
      <c r="B34" s="420" t="s">
        <v>1245</v>
      </c>
      <c r="C34" s="420" t="s">
        <v>1245</v>
      </c>
      <c r="D34" s="420" t="s">
        <v>1245</v>
      </c>
      <c r="E34" s="420" t="s">
        <v>1245</v>
      </c>
      <c r="F34" s="420" t="s">
        <v>1245</v>
      </c>
      <c r="G34" s="420" t="s">
        <v>1245</v>
      </c>
      <c r="H34" s="420" t="s">
        <v>1245</v>
      </c>
      <c r="I34" s="420" t="s">
        <v>1245</v>
      </c>
      <c r="J34" s="420" t="s">
        <v>1245</v>
      </c>
      <c r="K34" s="420" t="s">
        <v>1245</v>
      </c>
      <c r="L34" s="420" t="s">
        <v>1245</v>
      </c>
      <c r="M34" s="420" t="s">
        <v>1245</v>
      </c>
      <c r="N34" s="420" t="s">
        <v>1245</v>
      </c>
      <c r="O34" s="420" t="s">
        <v>1245</v>
      </c>
      <c r="P34" s="420" t="s">
        <v>1245</v>
      </c>
      <c r="Q34" s="420" t="s">
        <v>1245</v>
      </c>
      <c r="R34" s="420" t="s">
        <v>1245</v>
      </c>
      <c r="S34" s="420" t="s">
        <v>1245</v>
      </c>
      <c r="T34" s="420" t="s">
        <v>1245</v>
      </c>
      <c r="U34" s="420" t="s">
        <v>1245</v>
      </c>
      <c r="V34" s="420" t="s">
        <v>1245</v>
      </c>
      <c r="W34" s="420" t="s">
        <v>1245</v>
      </c>
      <c r="X34" s="420" t="s">
        <v>1245</v>
      </c>
      <c r="Y34" s="420" t="s">
        <v>1245</v>
      </c>
      <c r="Z34" s="420" t="s">
        <v>1245</v>
      </c>
      <c r="AA34" s="420" t="s">
        <v>1245</v>
      </c>
      <c r="AB34" s="420" t="s">
        <v>1245</v>
      </c>
      <c r="AC34" s="420" t="s">
        <v>1245</v>
      </c>
      <c r="AD34" s="420" t="s">
        <v>1245</v>
      </c>
      <c r="AE34" s="420" t="s">
        <v>1245</v>
      </c>
      <c r="AF34" s="420" t="s">
        <v>1245</v>
      </c>
      <c r="AG34" s="420" t="s">
        <v>1245</v>
      </c>
      <c r="AH34" s="420" t="s">
        <v>1245</v>
      </c>
      <c r="AI34" s="420" t="s">
        <v>1245</v>
      </c>
      <c r="AJ34" s="420" t="s">
        <v>1245</v>
      </c>
      <c r="AK34" s="420" t="s">
        <v>1245</v>
      </c>
      <c r="AL34" s="420">
        <v>0</v>
      </c>
      <c r="AM34" s="420">
        <v>0</v>
      </c>
      <c r="AN34" s="420">
        <v>0</v>
      </c>
      <c r="AO34" s="420">
        <v>0</v>
      </c>
      <c r="AP34" s="420" t="s">
        <v>1373</v>
      </c>
      <c r="AQ34" s="420" t="s">
        <v>1373</v>
      </c>
      <c r="AR34" s="420" t="s">
        <v>1373</v>
      </c>
      <c r="AS34" s="420" t="s">
        <v>1373</v>
      </c>
      <c r="AT34" s="420" t="s">
        <v>1373</v>
      </c>
      <c r="AU34" s="420" t="s">
        <v>1373</v>
      </c>
      <c r="AV34" s="420" t="s">
        <v>1373</v>
      </c>
      <c r="AW34" s="420" t="s">
        <v>1373</v>
      </c>
      <c r="AX34" s="420" t="s">
        <v>1373</v>
      </c>
      <c r="AY34" s="420" t="s">
        <v>1373</v>
      </c>
      <c r="AZ34" s="420" t="s">
        <v>1373</v>
      </c>
      <c r="BA34" s="420" t="s">
        <v>1373</v>
      </c>
      <c r="BB34" s="420" t="s">
        <v>1373</v>
      </c>
      <c r="BC34" s="420" t="s">
        <v>1373</v>
      </c>
      <c r="BD34" s="420" t="s">
        <v>1374</v>
      </c>
      <c r="BE34" s="420" t="s">
        <v>1374</v>
      </c>
      <c r="BF34" s="420" t="s">
        <v>1374</v>
      </c>
      <c r="BG34" s="420" t="s">
        <v>1374</v>
      </c>
      <c r="BH34" s="420" t="s">
        <v>1374</v>
      </c>
      <c r="BI34" s="420" t="s">
        <v>1374</v>
      </c>
      <c r="BJ34" s="420" t="s">
        <v>1374</v>
      </c>
      <c r="BK34" s="420" t="s">
        <v>1374</v>
      </c>
      <c r="BL34" s="420" t="s">
        <v>1374</v>
      </c>
      <c r="BM34" s="420" t="s">
        <v>1374</v>
      </c>
      <c r="BN34" s="420" t="s">
        <v>1374</v>
      </c>
      <c r="BO34" s="420" t="s">
        <v>1373</v>
      </c>
      <c r="BP34" s="420" t="s">
        <v>1373</v>
      </c>
      <c r="BQ34" s="420" t="s">
        <v>1373</v>
      </c>
      <c r="BR34" s="420" t="s">
        <v>1373</v>
      </c>
      <c r="BS34" s="420" t="s">
        <v>1373</v>
      </c>
      <c r="BT34" s="420" t="s">
        <v>1373</v>
      </c>
      <c r="BU34" s="420" t="s">
        <v>1373</v>
      </c>
      <c r="BV34" s="420" t="s">
        <v>1373</v>
      </c>
      <c r="BW34" s="420" t="s">
        <v>1373</v>
      </c>
      <c r="BX34" s="420" t="s">
        <v>1373</v>
      </c>
      <c r="BY34" s="420" t="s">
        <v>40</v>
      </c>
      <c r="BZ34" s="420" t="s">
        <v>40</v>
      </c>
      <c r="CA34" s="420" t="s">
        <v>40</v>
      </c>
      <c r="CB34" s="420" t="s">
        <v>40</v>
      </c>
      <c r="CC34" s="420" t="s">
        <v>40</v>
      </c>
      <c r="CD34" s="420" t="s">
        <v>40</v>
      </c>
      <c r="CE34" s="420" t="s">
        <v>40</v>
      </c>
      <c r="CF34" s="420" t="s">
        <v>40</v>
      </c>
      <c r="CG34" s="420">
        <v>0</v>
      </c>
      <c r="CH34" s="420">
        <v>0</v>
      </c>
      <c r="CI34" s="420">
        <v>0</v>
      </c>
      <c r="CJ34" s="420">
        <v>0</v>
      </c>
      <c r="CK34" s="420">
        <v>0</v>
      </c>
      <c r="CL34" s="420">
        <v>0</v>
      </c>
      <c r="CM34" s="420" t="s">
        <v>1373</v>
      </c>
      <c r="CN34" s="420" t="s">
        <v>1373</v>
      </c>
      <c r="CO34" s="925" t="s">
        <v>1373</v>
      </c>
      <c r="CP34" s="925" t="s">
        <v>1373</v>
      </c>
    </row>
    <row r="35" spans="1:94" s="107" customFormat="1" ht="14">
      <c r="A35" s="931" t="s">
        <v>456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  <c r="AC35" s="420"/>
      <c r="AD35" s="420"/>
      <c r="AE35" s="420"/>
      <c r="AF35" s="420"/>
      <c r="AG35" s="420"/>
      <c r="AH35" s="420"/>
      <c r="AI35" s="420"/>
      <c r="AJ35" s="420"/>
      <c r="AK35" s="420"/>
      <c r="AL35" s="420"/>
      <c r="AM35" s="420"/>
      <c r="AN35" s="420"/>
      <c r="AO35" s="420"/>
      <c r="AP35" s="420"/>
      <c r="AQ35" s="420"/>
      <c r="AR35" s="420"/>
      <c r="AS35" s="420"/>
      <c r="AT35" s="420"/>
      <c r="AU35" s="420"/>
      <c r="AV35" s="420"/>
      <c r="AW35" s="420"/>
      <c r="AX35" s="420"/>
      <c r="AY35" s="420"/>
      <c r="AZ35" s="420"/>
      <c r="BA35" s="420"/>
      <c r="BB35" s="420"/>
      <c r="BC35" s="420"/>
      <c r="BD35" s="420"/>
      <c r="BE35" s="420"/>
      <c r="BF35" s="420"/>
      <c r="BG35" s="420"/>
      <c r="BH35" s="420"/>
      <c r="BI35" s="420"/>
      <c r="BJ35" s="420"/>
      <c r="BK35" s="420"/>
      <c r="BL35" s="420"/>
      <c r="BM35" s="420"/>
      <c r="BN35" s="420"/>
      <c r="BO35" s="420"/>
      <c r="BP35" s="420"/>
      <c r="BQ35" s="420"/>
      <c r="BR35" s="420"/>
      <c r="BS35" s="420"/>
      <c r="BT35" s="420"/>
      <c r="BU35" s="420"/>
      <c r="BV35" s="420"/>
      <c r="BW35" s="420"/>
      <c r="BX35" s="420"/>
      <c r="BY35" s="420"/>
      <c r="BZ35" s="420"/>
      <c r="CA35" s="420"/>
      <c r="CB35" s="420"/>
      <c r="CC35" s="420"/>
      <c r="CD35" s="420"/>
      <c r="CE35" s="420"/>
      <c r="CF35" s="420"/>
      <c r="CG35" s="420"/>
      <c r="CH35" s="420"/>
      <c r="CI35" s="420"/>
      <c r="CJ35" s="420"/>
      <c r="CK35" s="420"/>
      <c r="CL35" s="420"/>
      <c r="CM35" s="420"/>
      <c r="CN35" s="420"/>
      <c r="CO35" s="925"/>
      <c r="CP35" s="925"/>
    </row>
    <row r="36" spans="1:94" s="107" customFormat="1" ht="14">
      <c r="A36" s="900" t="s">
        <v>432</v>
      </c>
      <c r="B36" s="420" t="s">
        <v>1245</v>
      </c>
      <c r="C36" s="420" t="s">
        <v>1245</v>
      </c>
      <c r="D36" s="420" t="s">
        <v>1245</v>
      </c>
      <c r="E36" s="420" t="s">
        <v>192</v>
      </c>
      <c r="F36" s="420" t="s">
        <v>192</v>
      </c>
      <c r="G36" s="420" t="s">
        <v>192</v>
      </c>
      <c r="H36" s="420" t="s">
        <v>192</v>
      </c>
      <c r="I36" s="420" t="s">
        <v>192</v>
      </c>
      <c r="J36" s="420" t="s">
        <v>192</v>
      </c>
      <c r="K36" s="420" t="s">
        <v>192</v>
      </c>
      <c r="L36" s="420" t="s">
        <v>192</v>
      </c>
      <c r="M36" s="420" t="s">
        <v>192</v>
      </c>
      <c r="N36" s="420" t="s">
        <v>192</v>
      </c>
      <c r="O36" s="420" t="s">
        <v>193</v>
      </c>
      <c r="P36" s="420" t="s">
        <v>193</v>
      </c>
      <c r="Q36" s="420" t="s">
        <v>193</v>
      </c>
      <c r="R36" s="420" t="s">
        <v>193</v>
      </c>
      <c r="S36" s="420" t="s">
        <v>193</v>
      </c>
      <c r="T36" s="420" t="s">
        <v>192</v>
      </c>
      <c r="U36" s="420" t="s">
        <v>192</v>
      </c>
      <c r="V36" s="420" t="s">
        <v>192</v>
      </c>
      <c r="W36" s="420" t="s">
        <v>192</v>
      </c>
      <c r="X36" s="420" t="s">
        <v>192</v>
      </c>
      <c r="Y36" s="420" t="s">
        <v>192</v>
      </c>
      <c r="Z36" s="420" t="s">
        <v>192</v>
      </c>
      <c r="AA36" s="420" t="s">
        <v>192</v>
      </c>
      <c r="AB36" s="420" t="s">
        <v>192</v>
      </c>
      <c r="AC36" s="420" t="s">
        <v>192</v>
      </c>
      <c r="AD36" s="420" t="s">
        <v>192</v>
      </c>
      <c r="AE36" s="420" t="s">
        <v>192</v>
      </c>
      <c r="AF36" s="420" t="s">
        <v>192</v>
      </c>
      <c r="AG36" s="420" t="s">
        <v>192</v>
      </c>
      <c r="AH36" s="420" t="s">
        <v>192</v>
      </c>
      <c r="AI36" s="420" t="s">
        <v>192</v>
      </c>
      <c r="AJ36" s="420" t="s">
        <v>192</v>
      </c>
      <c r="AK36" s="420" t="s">
        <v>192</v>
      </c>
      <c r="AL36" s="420" t="s">
        <v>192</v>
      </c>
      <c r="AM36" s="420" t="s">
        <v>192</v>
      </c>
      <c r="AN36" s="420" t="s">
        <v>192</v>
      </c>
      <c r="AO36" s="420" t="s">
        <v>192</v>
      </c>
      <c r="AP36" s="420" t="s">
        <v>192</v>
      </c>
      <c r="AQ36" s="420" t="s">
        <v>192</v>
      </c>
      <c r="AR36" s="420" t="s">
        <v>192</v>
      </c>
      <c r="AS36" s="420" t="s">
        <v>192</v>
      </c>
      <c r="AT36" s="420" t="s">
        <v>192</v>
      </c>
      <c r="AU36" s="420" t="s">
        <v>192</v>
      </c>
      <c r="AV36" s="420" t="s">
        <v>192</v>
      </c>
      <c r="AW36" s="420" t="s">
        <v>192</v>
      </c>
      <c r="AX36" s="420" t="s">
        <v>192</v>
      </c>
      <c r="AY36" s="420" t="s">
        <v>192</v>
      </c>
      <c r="AZ36" s="420" t="s">
        <v>192</v>
      </c>
      <c r="BA36" s="420" t="s">
        <v>192</v>
      </c>
      <c r="BB36" s="420" t="s">
        <v>192</v>
      </c>
      <c r="BC36" s="420" t="s">
        <v>192</v>
      </c>
      <c r="BD36" s="420" t="s">
        <v>192</v>
      </c>
      <c r="BE36" s="420" t="s">
        <v>192</v>
      </c>
      <c r="BF36" s="420" t="s">
        <v>192</v>
      </c>
      <c r="BG36" s="420" t="s">
        <v>192</v>
      </c>
      <c r="BH36" s="420" t="s">
        <v>192</v>
      </c>
      <c r="BI36" s="420" t="s">
        <v>192</v>
      </c>
      <c r="BJ36" s="420" t="s">
        <v>192</v>
      </c>
      <c r="BK36" s="420" t="s">
        <v>192</v>
      </c>
      <c r="BL36" s="420" t="s">
        <v>192</v>
      </c>
      <c r="BM36" s="420" t="s">
        <v>192</v>
      </c>
      <c r="BN36" s="420" t="s">
        <v>192</v>
      </c>
      <c r="BO36" s="420" t="s">
        <v>192</v>
      </c>
      <c r="BP36" s="420" t="s">
        <v>192</v>
      </c>
      <c r="BQ36" s="420" t="s">
        <v>192</v>
      </c>
      <c r="BR36" s="420" t="s">
        <v>192</v>
      </c>
      <c r="BS36" s="420" t="s">
        <v>192</v>
      </c>
      <c r="BT36" s="420" t="s">
        <v>192</v>
      </c>
      <c r="BU36" s="420" t="s">
        <v>192</v>
      </c>
      <c r="BV36" s="420" t="s">
        <v>192</v>
      </c>
      <c r="BW36" s="420" t="s">
        <v>192</v>
      </c>
      <c r="BX36" s="420" t="s">
        <v>192</v>
      </c>
      <c r="BY36" s="420" t="s">
        <v>192</v>
      </c>
      <c r="BZ36" s="420" t="s">
        <v>192</v>
      </c>
      <c r="CA36" s="420" t="s">
        <v>192</v>
      </c>
      <c r="CB36" s="420" t="s">
        <v>1389</v>
      </c>
      <c r="CC36" s="420" t="s">
        <v>1389</v>
      </c>
      <c r="CD36" s="420" t="s">
        <v>1389</v>
      </c>
      <c r="CE36" s="420" t="s">
        <v>1389</v>
      </c>
      <c r="CF36" s="420" t="s">
        <v>1389</v>
      </c>
      <c r="CG36" s="420" t="s">
        <v>1389</v>
      </c>
      <c r="CH36" s="420" t="s">
        <v>1389</v>
      </c>
      <c r="CI36" s="420" t="s">
        <v>1389</v>
      </c>
      <c r="CJ36" s="420" t="s">
        <v>1389</v>
      </c>
      <c r="CK36" s="420" t="s">
        <v>1389</v>
      </c>
      <c r="CL36" s="420" t="s">
        <v>1389</v>
      </c>
      <c r="CM36" s="420" t="s">
        <v>1389</v>
      </c>
      <c r="CN36" s="420" t="s">
        <v>1389</v>
      </c>
      <c r="CO36" s="925" t="s">
        <v>1389</v>
      </c>
      <c r="CP36" s="925" t="s">
        <v>1389</v>
      </c>
    </row>
    <row r="37" spans="1:94" s="107" customFormat="1" ht="14">
      <c r="A37" s="900" t="s">
        <v>472</v>
      </c>
      <c r="B37" s="420" t="s">
        <v>1245</v>
      </c>
      <c r="C37" s="420" t="s">
        <v>1245</v>
      </c>
      <c r="D37" s="420" t="s">
        <v>1245</v>
      </c>
      <c r="E37" s="420" t="s">
        <v>194</v>
      </c>
      <c r="F37" s="420" t="s">
        <v>194</v>
      </c>
      <c r="G37" s="420" t="s">
        <v>194</v>
      </c>
      <c r="H37" s="420" t="s">
        <v>194</v>
      </c>
      <c r="I37" s="420" t="s">
        <v>194</v>
      </c>
      <c r="J37" s="420" t="s">
        <v>194</v>
      </c>
      <c r="K37" s="420" t="s">
        <v>194</v>
      </c>
      <c r="L37" s="420" t="s">
        <v>194</v>
      </c>
      <c r="M37" s="420" t="s">
        <v>194</v>
      </c>
      <c r="N37" s="420" t="s">
        <v>194</v>
      </c>
      <c r="O37" s="420" t="s">
        <v>195</v>
      </c>
      <c r="P37" s="420" t="s">
        <v>195</v>
      </c>
      <c r="Q37" s="420" t="s">
        <v>195</v>
      </c>
      <c r="R37" s="420" t="s">
        <v>195</v>
      </c>
      <c r="S37" s="420" t="s">
        <v>195</v>
      </c>
      <c r="T37" s="420" t="s">
        <v>194</v>
      </c>
      <c r="U37" s="420" t="s">
        <v>194</v>
      </c>
      <c r="V37" s="420" t="s">
        <v>196</v>
      </c>
      <c r="W37" s="420" t="s">
        <v>196</v>
      </c>
      <c r="X37" s="420" t="s">
        <v>196</v>
      </c>
      <c r="Y37" s="420" t="s">
        <v>196</v>
      </c>
      <c r="Z37" s="420" t="s">
        <v>196</v>
      </c>
      <c r="AA37" s="420" t="s">
        <v>196</v>
      </c>
      <c r="AB37" s="420" t="s">
        <v>196</v>
      </c>
      <c r="AC37" s="420" t="s">
        <v>196</v>
      </c>
      <c r="AD37" s="420" t="s">
        <v>196</v>
      </c>
      <c r="AE37" s="420" t="s">
        <v>196</v>
      </c>
      <c r="AF37" s="420" t="s">
        <v>196</v>
      </c>
      <c r="AG37" s="420" t="s">
        <v>196</v>
      </c>
      <c r="AH37" s="420" t="s">
        <v>196</v>
      </c>
      <c r="AI37" s="420" t="s">
        <v>196</v>
      </c>
      <c r="AJ37" s="420" t="s">
        <v>196</v>
      </c>
      <c r="AK37" s="420" t="s">
        <v>196</v>
      </c>
      <c r="AL37" s="420" t="s">
        <v>196</v>
      </c>
      <c r="AM37" s="420" t="s">
        <v>196</v>
      </c>
      <c r="AN37" s="420" t="s">
        <v>196</v>
      </c>
      <c r="AO37" s="420" t="s">
        <v>196</v>
      </c>
      <c r="AP37" s="420" t="s">
        <v>196</v>
      </c>
      <c r="AQ37" s="420" t="s">
        <v>196</v>
      </c>
      <c r="AR37" s="420" t="s">
        <v>196</v>
      </c>
      <c r="AS37" s="420" t="s">
        <v>196</v>
      </c>
      <c r="AT37" s="420" t="s">
        <v>196</v>
      </c>
      <c r="AU37" s="420" t="s">
        <v>196</v>
      </c>
      <c r="AV37" s="420" t="s">
        <v>196</v>
      </c>
      <c r="AW37" s="420" t="s">
        <v>196</v>
      </c>
      <c r="AX37" s="420" t="s">
        <v>196</v>
      </c>
      <c r="AY37" s="420" t="s">
        <v>196</v>
      </c>
      <c r="AZ37" s="420" t="s">
        <v>196</v>
      </c>
      <c r="BA37" s="420" t="s">
        <v>196</v>
      </c>
      <c r="BB37" s="420" t="s">
        <v>196</v>
      </c>
      <c r="BC37" s="420" t="s">
        <v>196</v>
      </c>
      <c r="BD37" s="420" t="s">
        <v>196</v>
      </c>
      <c r="BE37" s="420" t="s">
        <v>196</v>
      </c>
      <c r="BF37" s="420" t="s">
        <v>1390</v>
      </c>
      <c r="BG37" s="420" t="s">
        <v>1390</v>
      </c>
      <c r="BH37" s="420" t="s">
        <v>1391</v>
      </c>
      <c r="BI37" s="420" t="s">
        <v>1391</v>
      </c>
      <c r="BJ37" s="420" t="s">
        <v>1391</v>
      </c>
      <c r="BK37" s="420" t="s">
        <v>1391</v>
      </c>
      <c r="BL37" s="420" t="s">
        <v>1391</v>
      </c>
      <c r="BM37" s="420" t="s">
        <v>1391</v>
      </c>
      <c r="BN37" s="420" t="s">
        <v>1391</v>
      </c>
      <c r="BO37" s="420" t="s">
        <v>1391</v>
      </c>
      <c r="BP37" s="420" t="s">
        <v>1391</v>
      </c>
      <c r="BQ37" s="420" t="s">
        <v>1391</v>
      </c>
      <c r="BR37" s="420" t="s">
        <v>1391</v>
      </c>
      <c r="BS37" s="420" t="s">
        <v>1391</v>
      </c>
      <c r="BT37" s="420" t="s">
        <v>1391</v>
      </c>
      <c r="BU37" s="420" t="s">
        <v>1391</v>
      </c>
      <c r="BV37" s="420" t="s">
        <v>1391</v>
      </c>
      <c r="BW37" s="420" t="s">
        <v>1391</v>
      </c>
      <c r="BX37" s="420" t="s">
        <v>1391</v>
      </c>
      <c r="BY37" s="420" t="s">
        <v>1391</v>
      </c>
      <c r="BZ37" s="420" t="s">
        <v>1391</v>
      </c>
      <c r="CA37" s="420" t="s">
        <v>1391</v>
      </c>
      <c r="CB37" s="420" t="s">
        <v>1392</v>
      </c>
      <c r="CC37" s="420" t="s">
        <v>1392</v>
      </c>
      <c r="CD37" s="420" t="s">
        <v>1392</v>
      </c>
      <c r="CE37" s="420" t="s">
        <v>1392</v>
      </c>
      <c r="CF37" s="420" t="s">
        <v>1392</v>
      </c>
      <c r="CG37" s="420" t="s">
        <v>1392</v>
      </c>
      <c r="CH37" s="420" t="s">
        <v>1392</v>
      </c>
      <c r="CI37" s="420" t="s">
        <v>1392</v>
      </c>
      <c r="CJ37" s="420" t="s">
        <v>1392</v>
      </c>
      <c r="CK37" s="420" t="s">
        <v>1392</v>
      </c>
      <c r="CL37" s="420" t="s">
        <v>1392</v>
      </c>
      <c r="CM37" s="420" t="s">
        <v>1392</v>
      </c>
      <c r="CN37" s="420" t="s">
        <v>1392</v>
      </c>
      <c r="CO37" s="925" t="s">
        <v>1392</v>
      </c>
      <c r="CP37" s="925" t="s">
        <v>1392</v>
      </c>
    </row>
    <row r="38" spans="1:94" s="13" customFormat="1" ht="14.5" thickBot="1">
      <c r="A38" s="934" t="s">
        <v>465</v>
      </c>
      <c r="B38" s="531" t="s">
        <v>1245</v>
      </c>
      <c r="C38" s="531" t="s">
        <v>1245</v>
      </c>
      <c r="D38" s="531" t="s">
        <v>1245</v>
      </c>
      <c r="E38" s="531" t="s">
        <v>1245</v>
      </c>
      <c r="F38" s="531" t="s">
        <v>1245</v>
      </c>
      <c r="G38" s="531" t="s">
        <v>1245</v>
      </c>
      <c r="H38" s="531" t="s">
        <v>1245</v>
      </c>
      <c r="I38" s="531" t="s">
        <v>1245</v>
      </c>
      <c r="J38" s="531" t="s">
        <v>1245</v>
      </c>
      <c r="K38" s="531" t="s">
        <v>1245</v>
      </c>
      <c r="L38" s="531" t="s">
        <v>1245</v>
      </c>
      <c r="M38" s="531" t="s">
        <v>1245</v>
      </c>
      <c r="N38" s="531" t="s">
        <v>1245</v>
      </c>
      <c r="O38" s="531" t="s">
        <v>1245</v>
      </c>
      <c r="P38" s="531" t="s">
        <v>1245</v>
      </c>
      <c r="Q38" s="531" t="s">
        <v>1245</v>
      </c>
      <c r="R38" s="531" t="s">
        <v>1245</v>
      </c>
      <c r="S38" s="531" t="s">
        <v>1245</v>
      </c>
      <c r="T38" s="531" t="s">
        <v>1245</v>
      </c>
      <c r="U38" s="531" t="s">
        <v>1245</v>
      </c>
      <c r="V38" s="531" t="s">
        <v>1245</v>
      </c>
      <c r="W38" s="531" t="s">
        <v>1245</v>
      </c>
      <c r="X38" s="531" t="s">
        <v>1245</v>
      </c>
      <c r="Y38" s="531" t="s">
        <v>1245</v>
      </c>
      <c r="Z38" s="531" t="s">
        <v>1245</v>
      </c>
      <c r="AA38" s="531" t="s">
        <v>1245</v>
      </c>
      <c r="AB38" s="531" t="s">
        <v>1245</v>
      </c>
      <c r="AC38" s="531" t="s">
        <v>1245</v>
      </c>
      <c r="AD38" s="531" t="s">
        <v>1245</v>
      </c>
      <c r="AE38" s="531" t="s">
        <v>1245</v>
      </c>
      <c r="AF38" s="531" t="s">
        <v>1245</v>
      </c>
      <c r="AG38" s="531" t="s">
        <v>1245</v>
      </c>
      <c r="AH38" s="531" t="s">
        <v>1245</v>
      </c>
      <c r="AI38" s="531" t="s">
        <v>1245</v>
      </c>
      <c r="AJ38" s="531" t="s">
        <v>1245</v>
      </c>
      <c r="AK38" s="531" t="s">
        <v>1245</v>
      </c>
      <c r="AL38" s="531">
        <v>0</v>
      </c>
      <c r="AM38" s="531">
        <v>0</v>
      </c>
      <c r="AN38" s="531">
        <v>0</v>
      </c>
      <c r="AO38" s="531">
        <v>0</v>
      </c>
      <c r="AP38" s="531">
        <v>0</v>
      </c>
      <c r="AQ38" s="531">
        <v>0</v>
      </c>
      <c r="AR38" s="531">
        <v>0</v>
      </c>
      <c r="AS38" s="531">
        <v>0</v>
      </c>
      <c r="AT38" s="531">
        <v>0</v>
      </c>
      <c r="AU38" s="531" t="s">
        <v>1381</v>
      </c>
      <c r="AV38" s="531" t="s">
        <v>1373</v>
      </c>
      <c r="AW38" s="531" t="s">
        <v>1373</v>
      </c>
      <c r="AX38" s="531" t="s">
        <v>1373</v>
      </c>
      <c r="AY38" s="531" t="s">
        <v>1373</v>
      </c>
      <c r="AZ38" s="531" t="s">
        <v>1374</v>
      </c>
      <c r="BA38" s="531" t="s">
        <v>1374</v>
      </c>
      <c r="BB38" s="531" t="s">
        <v>1374</v>
      </c>
      <c r="BC38" s="531" t="s">
        <v>1374</v>
      </c>
      <c r="BD38" s="531" t="s">
        <v>1373</v>
      </c>
      <c r="BE38" s="531" t="s">
        <v>1374</v>
      </c>
      <c r="BF38" s="531" t="s">
        <v>1374</v>
      </c>
      <c r="BG38" s="531" t="s">
        <v>1374</v>
      </c>
      <c r="BH38" s="531" t="s">
        <v>1374</v>
      </c>
      <c r="BI38" s="531" t="s">
        <v>1374</v>
      </c>
      <c r="BJ38" s="531" t="s">
        <v>1373</v>
      </c>
      <c r="BK38" s="531" t="s">
        <v>1374</v>
      </c>
      <c r="BL38" s="531" t="s">
        <v>1374</v>
      </c>
      <c r="BM38" s="531" t="s">
        <v>1374</v>
      </c>
      <c r="BN38" s="531" t="s">
        <v>1374</v>
      </c>
      <c r="BO38" s="531" t="s">
        <v>1373</v>
      </c>
      <c r="BP38" s="531" t="s">
        <v>1373</v>
      </c>
      <c r="BQ38" s="531" t="s">
        <v>1373</v>
      </c>
      <c r="BR38" s="531" t="s">
        <v>1373</v>
      </c>
      <c r="BS38" s="531" t="s">
        <v>1373</v>
      </c>
      <c r="BT38" s="531" t="s">
        <v>1373</v>
      </c>
      <c r="BU38" s="531" t="s">
        <v>1373</v>
      </c>
      <c r="BV38" s="531" t="s">
        <v>1373</v>
      </c>
      <c r="BW38" s="531" t="s">
        <v>1373</v>
      </c>
      <c r="BX38" s="531" t="s">
        <v>1373</v>
      </c>
      <c r="BY38" s="531" t="s">
        <v>1373</v>
      </c>
      <c r="BZ38" s="531" t="s">
        <v>1373</v>
      </c>
      <c r="CA38" s="531" t="s">
        <v>1373</v>
      </c>
      <c r="CB38" s="531" t="s">
        <v>1373</v>
      </c>
      <c r="CC38" s="531" t="s">
        <v>1373</v>
      </c>
      <c r="CD38" s="531" t="s">
        <v>1373</v>
      </c>
      <c r="CE38" s="531" t="s">
        <v>1373</v>
      </c>
      <c r="CF38" s="531" t="s">
        <v>1373</v>
      </c>
      <c r="CG38" s="531" t="s">
        <v>1373</v>
      </c>
      <c r="CH38" s="531" t="s">
        <v>1373</v>
      </c>
      <c r="CI38" s="531" t="s">
        <v>1373</v>
      </c>
      <c r="CJ38" s="531" t="s">
        <v>1373</v>
      </c>
      <c r="CK38" s="531" t="s">
        <v>1373</v>
      </c>
      <c r="CL38" s="531" t="s">
        <v>1373</v>
      </c>
      <c r="CM38" s="531" t="s">
        <v>1373</v>
      </c>
      <c r="CN38" s="531" t="s">
        <v>1373</v>
      </c>
      <c r="CO38" s="928" t="s">
        <v>1373</v>
      </c>
      <c r="CP38" s="928" t="s">
        <v>1373</v>
      </c>
    </row>
    <row r="39" spans="1:94" s="13" customFormat="1" ht="14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CO39" s="929"/>
      <c r="CP39" s="929"/>
    </row>
    <row r="40" spans="1:94" s="13" customFormat="1" ht="14"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CO40" s="929"/>
      <c r="CP40" s="929"/>
    </row>
    <row r="41" spans="1:94" s="65" customFormat="1" ht="14">
      <c r="A41" s="13"/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CO41" s="930"/>
      <c r="CP41" s="930"/>
    </row>
    <row r="42" spans="1:94" s="65" customFormat="1" ht="14">
      <c r="A42" s="13"/>
      <c r="B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CO42" s="930"/>
      <c r="CP42" s="930"/>
    </row>
    <row r="43" spans="1:94" s="13" customFormat="1" ht="14"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CO43" s="929"/>
      <c r="CP43" s="929"/>
    </row>
    <row r="44" spans="1:94" s="13" customFormat="1" ht="14">
      <c r="B44" s="55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CO44" s="929"/>
      <c r="CP44" s="929"/>
    </row>
    <row r="45" spans="1:94" s="13" customFormat="1" ht="14"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CO45" s="929"/>
      <c r="CP45" s="929"/>
    </row>
    <row r="46" spans="1:94" s="13" customFormat="1" ht="14"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CO46" s="929"/>
      <c r="CP46" s="929"/>
    </row>
    <row r="47" spans="1:94" s="13" customFormat="1" ht="14"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CO47" s="929"/>
      <c r="CP47" s="929"/>
    </row>
    <row r="48" spans="1:94" s="13" customFormat="1" ht="14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CO48" s="929"/>
      <c r="CP48" s="929"/>
    </row>
    <row r="49" spans="2:94" s="13" customFormat="1" ht="14">
      <c r="B49" s="55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CO49" s="929"/>
      <c r="CP49" s="929"/>
    </row>
    <row r="50" spans="2:94" s="13" customFormat="1" ht="14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CO50" s="929"/>
      <c r="CP50" s="929"/>
    </row>
    <row r="51" spans="2:94" s="13" customFormat="1" ht="14">
      <c r="B51" s="55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CO51" s="929"/>
      <c r="CP51" s="929"/>
    </row>
    <row r="52" spans="2:94" s="13" customFormat="1" ht="14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CO52" s="929"/>
      <c r="CP52" s="929"/>
    </row>
    <row r="53" spans="2:94" s="13" customFormat="1" ht="14">
      <c r="B53" s="55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CO53" s="929"/>
      <c r="CP53" s="929"/>
    </row>
    <row r="54" spans="2:94" s="13" customFormat="1" ht="14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CO54" s="929"/>
      <c r="CP54" s="929"/>
    </row>
    <row r="55" spans="2:94" s="13" customFormat="1" ht="14">
      <c r="B55" s="55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CO55" s="929"/>
      <c r="CP55" s="929"/>
    </row>
    <row r="56" spans="2:94" s="13" customFormat="1" ht="14">
      <c r="B56" s="55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CO56" s="929"/>
      <c r="CP56" s="929"/>
    </row>
    <row r="57" spans="2:94" s="13" customFormat="1" ht="14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CO57" s="929"/>
      <c r="CP57" s="929"/>
    </row>
    <row r="58" spans="2:94" s="13" customFormat="1" ht="14">
      <c r="B58" s="55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</row>
    <row r="59" spans="2:94" s="13" customFormat="1" ht="14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</row>
    <row r="60" spans="2:94" s="13" customFormat="1" ht="14"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</row>
    <row r="61" spans="2:94" s="13" customFormat="1" ht="14"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</row>
    <row r="62" spans="2:94" s="13" customFormat="1" ht="14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</row>
    <row r="63" spans="2:94" s="13" customFormat="1" ht="14"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</row>
    <row r="64" spans="2:94" s="13" customFormat="1" ht="14"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</row>
    <row r="65" spans="2:70" s="13" customFormat="1" ht="14">
      <c r="B65" s="55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</row>
    <row r="66" spans="2:70" s="13" customFormat="1" ht="14">
      <c r="B66" s="55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</row>
    <row r="67" spans="2:70" s="13" customFormat="1" ht="14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</row>
    <row r="68" spans="2:70" s="13" customFormat="1" ht="14">
      <c r="B68" s="55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</row>
    <row r="69" spans="2:70" s="13" customFormat="1" ht="14">
      <c r="B69" s="55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</row>
    <row r="70" spans="2:70" s="13" customFormat="1" ht="14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</row>
    <row r="71" spans="2:70" s="13" customFormat="1" ht="14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</row>
    <row r="72" spans="2:70" s="13" customFormat="1" ht="14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</row>
    <row r="73" spans="2:70" s="13" customFormat="1" ht="14"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</row>
    <row r="74" spans="2:70" s="13" customFormat="1" ht="14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</row>
    <row r="75" spans="2:70" s="13" customFormat="1" ht="14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</row>
    <row r="76" spans="2:70" s="13" customFormat="1" ht="14"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</row>
    <row r="77" spans="2:70" s="13" customFormat="1" ht="14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</row>
    <row r="78" spans="2:70" s="13" customFormat="1" ht="14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</row>
    <row r="79" spans="2:70" s="13" customFormat="1" ht="14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</row>
    <row r="80" spans="2:70" s="13" customFormat="1" ht="14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</row>
    <row r="81" spans="3:70" s="13" customFormat="1" ht="14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</row>
    <row r="82" spans="3:70" s="13" customFormat="1" ht="14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</row>
    <row r="83" spans="3:70" s="13" customFormat="1" ht="14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</row>
    <row r="84" spans="3:70" s="13" customFormat="1" ht="14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</row>
    <row r="85" spans="3:70" s="13" customFormat="1" ht="14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</row>
    <row r="86" spans="3:70" s="13" customFormat="1" ht="14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</row>
    <row r="87" spans="3:70" s="13" customFormat="1" ht="14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</row>
    <row r="88" spans="3:70" s="13" customFormat="1" ht="14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</row>
    <row r="89" spans="3:70" s="13" customFormat="1" ht="14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</row>
    <row r="90" spans="3:70" s="13" customFormat="1" ht="14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</row>
    <row r="91" spans="3:70" s="13" customFormat="1" ht="14"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</row>
    <row r="92" spans="3:70" s="13" customFormat="1" ht="14"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</row>
    <row r="93" spans="3:70" s="13" customFormat="1" ht="14"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</row>
    <row r="94" spans="3:70" s="13" customFormat="1" ht="14"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</row>
    <row r="95" spans="3:70" s="13" customFormat="1" ht="14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</row>
    <row r="96" spans="3:70" s="13" customFormat="1" ht="14"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</row>
    <row r="97" spans="3:70" s="13" customFormat="1" ht="14"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</row>
    <row r="98" spans="3:70" s="13" customFormat="1" ht="14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</row>
    <row r="99" spans="3:70" s="13" customFormat="1" ht="14"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</row>
    <row r="100" spans="3:70" s="13" customFormat="1" ht="14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</row>
    <row r="101" spans="3:70" s="13" customFormat="1" ht="14"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</row>
    <row r="102" spans="3:70" s="13" customFormat="1" ht="14"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</row>
    <row r="103" spans="3:70" s="13" customFormat="1" ht="14"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</row>
    <row r="104" spans="3:70" s="13" customFormat="1" ht="14"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</row>
    <row r="105" spans="3:70" s="13" customFormat="1" ht="14"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</row>
    <row r="106" spans="3:70" s="13" customFormat="1" ht="14"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</row>
    <row r="107" spans="3:70" s="13" customFormat="1" ht="14"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</row>
    <row r="108" spans="3:70" s="13" customFormat="1" ht="14"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</row>
    <row r="109" spans="3:70" s="13" customFormat="1" ht="14"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</row>
    <row r="110" spans="3:70" s="13" customFormat="1" ht="14"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</row>
    <row r="111" spans="3:70" s="13" customFormat="1" ht="14"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</row>
    <row r="112" spans="3:70" s="13" customFormat="1" ht="14"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</row>
    <row r="113" spans="3:70" s="13" customFormat="1" ht="14"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</row>
    <row r="114" spans="3:70" s="13" customFormat="1" ht="14"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</row>
    <row r="115" spans="3:70" s="13" customFormat="1" ht="14"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</row>
    <row r="116" spans="3:70" s="13" customFormat="1" ht="14"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</row>
    <row r="117" spans="3:70" s="13" customFormat="1" ht="14"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</row>
    <row r="118" spans="3:70" s="13" customFormat="1" ht="14"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</row>
    <row r="119" spans="3:70" s="13" customFormat="1" ht="14"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</row>
    <row r="120" spans="3:70" s="13" customFormat="1" ht="14"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</row>
    <row r="121" spans="3:70" s="13" customFormat="1" ht="14"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</row>
    <row r="122" spans="3:70" s="13" customFormat="1" ht="14"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</row>
    <row r="123" spans="3:70" s="13" customFormat="1" ht="14"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</row>
    <row r="124" spans="3:70" s="13" customFormat="1" ht="14"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</row>
    <row r="125" spans="3:70" s="13" customFormat="1" ht="14"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</row>
    <row r="126" spans="3:70" s="13" customFormat="1" ht="14"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</row>
    <row r="127" spans="3:70" s="13" customFormat="1" ht="14"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</row>
    <row r="128" spans="3:70" s="13" customFormat="1" ht="14"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</row>
    <row r="129" spans="3:70" s="13" customFormat="1" ht="14"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</row>
    <row r="130" spans="3:70" s="13" customFormat="1" ht="14"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</row>
    <row r="131" spans="3:70" s="13" customFormat="1" ht="14"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</row>
    <row r="132" spans="3:70" s="13" customFormat="1" ht="14"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</row>
    <row r="133" spans="3:70" s="13" customFormat="1" ht="14"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</row>
    <row r="134" spans="3:70" s="13" customFormat="1" ht="14"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</row>
    <row r="135" spans="3:70" s="13" customFormat="1" ht="14"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</row>
    <row r="136" spans="3:70" s="13" customFormat="1" ht="14"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</row>
    <row r="137" spans="3:70" s="13" customFormat="1" ht="14"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</row>
    <row r="138" spans="3:70" s="13" customFormat="1" ht="14"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</row>
    <row r="139" spans="3:70" s="13" customFormat="1" ht="14"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</row>
    <row r="140" spans="3:70" s="13" customFormat="1" ht="14"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</row>
    <row r="141" spans="3:70" s="13" customFormat="1" ht="14"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</row>
    <row r="142" spans="3:70" s="13" customFormat="1" ht="14"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</row>
    <row r="143" spans="3:70" s="13" customFormat="1" ht="14"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</row>
    <row r="144" spans="3:70" s="13" customFormat="1" ht="14"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</row>
    <row r="145" spans="3:70" s="13" customFormat="1" ht="14"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</row>
    <row r="146" spans="3:70" s="13" customFormat="1" ht="14"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</row>
    <row r="147" spans="3:70" s="13" customFormat="1" ht="14"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</row>
    <row r="148" spans="3:70" s="13" customFormat="1" ht="14"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</row>
    <row r="149" spans="3:70" s="13" customFormat="1" ht="14"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</row>
    <row r="150" spans="3:70" s="13" customFormat="1" ht="14"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</row>
    <row r="151" spans="3:70" s="13" customFormat="1" ht="14"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</row>
    <row r="152" spans="3:70" s="13" customFormat="1" ht="14"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</row>
    <row r="153" spans="3:70" s="13" customFormat="1" ht="14"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</row>
    <row r="154" spans="3:70" s="13" customFormat="1" ht="14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</row>
    <row r="155" spans="3:70" s="13" customFormat="1" ht="14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</row>
    <row r="156" spans="3:70" s="13" customFormat="1" ht="14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</row>
    <row r="157" spans="3:70" s="13" customFormat="1" ht="14"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</row>
    <row r="158" spans="3:70" s="13" customFormat="1" ht="14"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</row>
    <row r="159" spans="3:70" s="13" customFormat="1" ht="14"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</row>
    <row r="160" spans="3:70" s="13" customFormat="1" ht="14"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</row>
    <row r="161" spans="3:70" s="13" customFormat="1" ht="14"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</row>
    <row r="162" spans="3:70" s="13" customFormat="1" ht="14"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</row>
    <row r="163" spans="3:70" s="13" customFormat="1" ht="14"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</row>
    <row r="164" spans="3:70" s="13" customFormat="1" ht="14"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</row>
    <row r="165" spans="3:70" s="13" customFormat="1" ht="14"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</row>
    <row r="166" spans="3:70" s="13" customFormat="1" ht="14"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</row>
    <row r="167" spans="3:70" s="13" customFormat="1" ht="14"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</row>
    <row r="168" spans="3:70" s="13" customFormat="1" ht="14"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</row>
    <row r="169" spans="3:70" s="13" customFormat="1" ht="14"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</row>
    <row r="170" spans="3:70" s="13" customFormat="1" ht="14"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</row>
    <row r="171" spans="3:70" s="13" customFormat="1" ht="14"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</row>
    <row r="172" spans="3:70" s="13" customFormat="1" ht="14"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</row>
    <row r="173" spans="3:70" s="13" customFormat="1" ht="14"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</row>
    <row r="174" spans="3:70" s="13" customFormat="1" ht="14"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</row>
    <row r="175" spans="3:70" s="13" customFormat="1" ht="14"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</row>
    <row r="176" spans="3:70" s="13" customFormat="1" ht="14"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</row>
    <row r="177" spans="3:70" s="13" customFormat="1" ht="14"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</row>
    <row r="178" spans="3:70" s="13" customFormat="1" ht="14"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</row>
    <row r="179" spans="3:70" s="13" customFormat="1" ht="14"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</row>
    <row r="180" spans="3:70" s="13" customFormat="1" ht="14"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</row>
    <row r="181" spans="3:70" s="13" customFormat="1" ht="14"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</row>
    <row r="182" spans="3:70" s="13" customFormat="1" ht="14"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</row>
    <row r="183" spans="3:70" s="13" customFormat="1" ht="14"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</row>
    <row r="184" spans="3:70" s="13" customFormat="1" ht="14"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</row>
    <row r="185" spans="3:70" s="13" customFormat="1" ht="14"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</row>
    <row r="186" spans="3:70" s="13" customFormat="1" ht="14"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</row>
    <row r="187" spans="3:70" s="13" customFormat="1" ht="14"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</row>
    <row r="188" spans="3:70" s="13" customFormat="1" ht="14"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</row>
    <row r="189" spans="3:70" s="13" customFormat="1" ht="14"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</row>
    <row r="190" spans="3:70" s="13" customFormat="1" ht="14"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</row>
    <row r="191" spans="3:70" s="13" customFormat="1" ht="14"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</row>
    <row r="192" spans="3:70" s="13" customFormat="1" ht="14"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</row>
    <row r="193" spans="3:70" s="13" customFormat="1" ht="14"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</row>
    <row r="194" spans="3:70" s="13" customFormat="1" ht="14"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</row>
    <row r="195" spans="3:70" s="13" customFormat="1" ht="14"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</row>
    <row r="196" spans="3:70" s="13" customFormat="1" ht="14"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</row>
    <row r="197" spans="3:70" s="13" customFormat="1" ht="14"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</row>
    <row r="198" spans="3:70" s="13" customFormat="1" ht="14"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</row>
    <row r="199" spans="3:70" s="13" customFormat="1" ht="1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</row>
    <row r="200" spans="3:70" s="13" customFormat="1" ht="1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</row>
    <row r="201" spans="3:70" s="13" customFormat="1" ht="1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</row>
    <row r="202" spans="3:70" s="13" customFormat="1" ht="1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</row>
    <row r="203" spans="3:70" s="13" customFormat="1" ht="14"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</row>
    <row r="204" spans="3:70" s="13" customFormat="1" ht="14"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</row>
    <row r="205" spans="3:70" s="13" customFormat="1" ht="14"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</row>
    <row r="206" spans="3:70" s="13" customFormat="1" ht="14"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</row>
    <row r="207" spans="3:70" s="13" customFormat="1" ht="14"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</row>
    <row r="208" spans="3:70" s="13" customFormat="1" ht="14"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</row>
    <row r="209" spans="3:70" s="13" customFormat="1" ht="14"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</row>
    <row r="210" spans="3:70" s="13" customFormat="1" ht="14"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</row>
    <row r="211" spans="3:70" s="13" customFormat="1" ht="14"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</row>
    <row r="212" spans="3:70" s="13" customFormat="1" ht="14"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</row>
    <row r="213" spans="3:70" s="13" customFormat="1" ht="14"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</row>
    <row r="214" spans="3:70" s="13" customFormat="1" ht="14"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</row>
    <row r="215" spans="3:70" s="13" customFormat="1" ht="14"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</row>
    <row r="216" spans="3:70" s="13" customFormat="1" ht="14"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</row>
    <row r="217" spans="3:70" s="13" customFormat="1" ht="14"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</row>
    <row r="218" spans="3:70" s="13" customFormat="1" ht="14"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</row>
    <row r="219" spans="3:70" s="13" customFormat="1" ht="14"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</row>
    <row r="220" spans="3:70" s="13" customFormat="1" ht="14"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</row>
    <row r="221" spans="3:70" s="13" customFormat="1" ht="14"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</row>
    <row r="222" spans="3:70" s="13" customFormat="1" ht="14"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</row>
    <row r="223" spans="3:70" s="13" customFormat="1" ht="14"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</row>
    <row r="224" spans="3:70" s="13" customFormat="1" ht="14"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</row>
    <row r="225" spans="3:70" s="13" customFormat="1" ht="14"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</row>
    <row r="226" spans="3:70" s="13" customFormat="1" ht="14"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</row>
    <row r="227" spans="3:70" s="13" customFormat="1" ht="14"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</row>
    <row r="228" spans="3:70" s="13" customFormat="1" ht="14"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</row>
    <row r="229" spans="3:70" s="13" customFormat="1" ht="14"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</row>
    <row r="230" spans="3:70" s="13" customFormat="1" ht="14"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</row>
    <row r="231" spans="3:70" s="13" customFormat="1" ht="14"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</row>
    <row r="232" spans="3:70" s="13" customFormat="1" ht="14"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</row>
    <row r="233" spans="3:70" s="13" customFormat="1" ht="14"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</row>
    <row r="234" spans="3:70" s="13" customFormat="1" ht="14"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</row>
    <row r="235" spans="3:70" s="13" customFormat="1" ht="14"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</row>
    <row r="236" spans="3:70" s="13" customFormat="1" ht="14"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</row>
    <row r="237" spans="3:70" s="13" customFormat="1" ht="14"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</row>
    <row r="238" spans="3:70" s="13" customFormat="1" ht="14"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</row>
    <row r="239" spans="3:70" s="13" customFormat="1" ht="14"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</row>
    <row r="240" spans="3:70" s="13" customFormat="1" ht="14"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</row>
    <row r="241" spans="3:70" s="13" customFormat="1" ht="14"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</row>
    <row r="242" spans="3:70" s="13" customFormat="1" ht="14"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5"/>
      <c r="BR242" s="65"/>
    </row>
    <row r="243" spans="3:70" s="13" customFormat="1" ht="14"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</row>
    <row r="244" spans="3:70" s="13" customFormat="1" ht="14"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</row>
    <row r="245" spans="3:70" s="13" customFormat="1" ht="14"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</row>
    <row r="246" spans="3:70" s="13" customFormat="1" ht="14"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</row>
    <row r="247" spans="3:70" s="13" customFormat="1" ht="14"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</row>
    <row r="248" spans="3:70" s="13" customFormat="1" ht="14"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</row>
    <row r="249" spans="3:70" s="13" customFormat="1" ht="14"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</row>
    <row r="250" spans="3:70" s="13" customFormat="1" ht="14"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</row>
    <row r="251" spans="3:70" s="13" customFormat="1" ht="14"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  <c r="BO251" s="65"/>
      <c r="BP251" s="65"/>
      <c r="BQ251" s="65"/>
      <c r="BR251" s="65"/>
    </row>
    <row r="252" spans="3:70" s="13" customFormat="1" ht="14"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  <c r="BO252" s="65"/>
      <c r="BP252" s="65"/>
      <c r="BQ252" s="65"/>
      <c r="BR252" s="65"/>
    </row>
    <row r="253" spans="3:70" s="13" customFormat="1" ht="14"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  <c r="BO253" s="65"/>
      <c r="BP253" s="65"/>
      <c r="BQ253" s="65"/>
      <c r="BR253" s="65"/>
    </row>
    <row r="254" spans="3:70" s="13" customFormat="1" ht="14"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  <c r="BO254" s="65"/>
      <c r="BP254" s="65"/>
      <c r="BQ254" s="65"/>
      <c r="BR254" s="65"/>
    </row>
    <row r="255" spans="3:70" s="13" customFormat="1" ht="14"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  <c r="BO255" s="65"/>
      <c r="BP255" s="65"/>
      <c r="BQ255" s="65"/>
      <c r="BR255" s="65"/>
    </row>
    <row r="256" spans="3:70" s="13" customFormat="1" ht="14"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  <c r="BO256" s="65"/>
      <c r="BP256" s="65"/>
      <c r="BQ256" s="65"/>
      <c r="BR256" s="65"/>
    </row>
    <row r="257" spans="3:70" s="13" customFormat="1" ht="14"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</row>
    <row r="258" spans="3:70" s="13" customFormat="1" ht="14"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  <c r="BO258" s="65"/>
      <c r="BP258" s="65"/>
      <c r="BQ258" s="65"/>
      <c r="BR258" s="65"/>
    </row>
    <row r="259" spans="3:70" s="13" customFormat="1" ht="14"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  <c r="BO259" s="65"/>
      <c r="BP259" s="65"/>
      <c r="BQ259" s="65"/>
      <c r="BR259" s="65"/>
    </row>
    <row r="260" spans="3:70" s="13" customFormat="1" ht="14"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  <c r="BO260" s="65"/>
      <c r="BP260" s="65"/>
      <c r="BQ260" s="65"/>
      <c r="BR260" s="65"/>
    </row>
    <row r="261" spans="3:70" s="13" customFormat="1" ht="14"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  <c r="BO261" s="65"/>
      <c r="BP261" s="65"/>
      <c r="BQ261" s="65"/>
      <c r="BR261" s="65"/>
    </row>
    <row r="262" spans="3:70" s="13" customFormat="1" ht="14"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  <c r="BO262" s="65"/>
      <c r="BP262" s="65"/>
      <c r="BQ262" s="65"/>
      <c r="BR262" s="65"/>
    </row>
    <row r="263" spans="3:70" s="13" customFormat="1" ht="14"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  <c r="BO263" s="65"/>
      <c r="BP263" s="65"/>
      <c r="BQ263" s="65"/>
      <c r="BR263" s="65"/>
    </row>
    <row r="264" spans="3:70" s="13" customFormat="1" ht="14"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</row>
    <row r="265" spans="3:70" s="13" customFormat="1" ht="14"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  <c r="BO265" s="65"/>
      <c r="BP265" s="65"/>
      <c r="BQ265" s="65"/>
      <c r="BR265" s="65"/>
    </row>
    <row r="266" spans="3:70" s="13" customFormat="1" ht="14"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</row>
    <row r="267" spans="3:70" s="13" customFormat="1" ht="14"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</row>
    <row r="268" spans="3:70" s="13" customFormat="1" ht="14"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</row>
    <row r="269" spans="3:70" s="13" customFormat="1" ht="14"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</row>
    <row r="270" spans="3:70" s="13" customFormat="1" ht="14"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</row>
    <row r="271" spans="3:70" s="13" customFormat="1" ht="14"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</row>
    <row r="272" spans="3:70" s="13" customFormat="1" ht="14"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</row>
    <row r="273" spans="3:70" s="13" customFormat="1" ht="14"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</row>
    <row r="274" spans="3:70" s="13" customFormat="1" ht="14"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</row>
    <row r="275" spans="3:70" s="13" customFormat="1" ht="14"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</row>
    <row r="276" spans="3:70" s="13" customFormat="1" ht="14"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</row>
    <row r="277" spans="3:70" s="13" customFormat="1" ht="14"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</row>
    <row r="278" spans="3:70" s="13" customFormat="1" ht="14"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</row>
    <row r="279" spans="3:70" s="13" customFormat="1" ht="14"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</row>
    <row r="280" spans="3:70" s="13" customFormat="1" ht="14"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</row>
    <row r="281" spans="3:70" s="13" customFormat="1" ht="14"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  <c r="BO281" s="65"/>
      <c r="BP281" s="65"/>
      <c r="BQ281" s="65"/>
      <c r="BR281" s="65"/>
    </row>
    <row r="282" spans="3:70" s="13" customFormat="1" ht="14"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</row>
    <row r="283" spans="3:70" s="13" customFormat="1" ht="14"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</row>
    <row r="284" spans="3:70" s="13" customFormat="1" ht="14"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</row>
    <row r="285" spans="3:70" s="13" customFormat="1" ht="14"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</row>
    <row r="286" spans="3:70" s="13" customFormat="1" ht="14"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</row>
    <row r="287" spans="3:70" s="13" customFormat="1" ht="14"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</row>
    <row r="288" spans="3:70" s="13" customFormat="1" ht="14"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</row>
    <row r="289" spans="1:70" s="13" customFormat="1" ht="14"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</row>
    <row r="290" spans="1:70" s="13" customFormat="1" ht="14"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</row>
    <row r="291" spans="1:70" s="13" customFormat="1" ht="14"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</row>
    <row r="292" spans="1:70" s="13" customFormat="1" ht="14"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</row>
    <row r="293" spans="1:70" s="13" customFormat="1" ht="14"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</row>
    <row r="294" spans="1:70" s="13" customFormat="1" ht="14"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</row>
    <row r="295" spans="1:70" s="13" customFormat="1" ht="14"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</row>
    <row r="296" spans="1:70" s="13" customFormat="1" ht="14"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</row>
    <row r="297" spans="1:70" s="13" customFormat="1" ht="14"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</row>
    <row r="298" spans="1:70" s="13" customFormat="1" ht="14">
      <c r="A298" s="81" t="s">
        <v>197</v>
      </c>
      <c r="B298" s="82" t="s">
        <v>198</v>
      </c>
      <c r="C298" s="73"/>
      <c r="D298" s="73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</row>
    <row r="299" spans="1:70" s="13" customFormat="1" ht="14">
      <c r="A299" s="83" t="s">
        <v>22</v>
      </c>
      <c r="B299" s="84" t="s">
        <v>22</v>
      </c>
      <c r="C299" s="73"/>
      <c r="D299" s="73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  <c r="BO299" s="65"/>
      <c r="BP299" s="65"/>
      <c r="BQ299" s="65"/>
      <c r="BR299" s="65"/>
    </row>
    <row r="300" spans="1:70" s="13" customFormat="1" ht="14">
      <c r="A300" s="83" t="s">
        <v>22</v>
      </c>
      <c r="B300" s="84" t="s">
        <v>22</v>
      </c>
      <c r="C300" s="73"/>
      <c r="D300" s="73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  <c r="BO300" s="65"/>
      <c r="BP300" s="65"/>
      <c r="BQ300" s="65"/>
      <c r="BR300" s="65"/>
    </row>
    <row r="301" spans="1:70" s="13" customFormat="1" ht="14">
      <c r="A301" s="74" t="s">
        <v>1226</v>
      </c>
      <c r="B301" s="74">
        <v>3</v>
      </c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  <c r="BO301" s="65"/>
      <c r="BP301" s="65"/>
      <c r="BQ301" s="65"/>
      <c r="BR301" s="65"/>
    </row>
    <row r="302" spans="1:70" s="67" customFormat="1" ht="14">
      <c r="A302" s="102" t="s">
        <v>152</v>
      </c>
      <c r="B302" s="102" t="s">
        <v>22</v>
      </c>
    </row>
    <row r="303" spans="1:70" s="67" customFormat="1" ht="14">
      <c r="A303" s="101" t="s">
        <v>440</v>
      </c>
      <c r="B303" s="101" t="s">
        <v>440</v>
      </c>
    </row>
    <row r="304" spans="1:70" s="67" customFormat="1" ht="14">
      <c r="A304" s="101" t="s">
        <v>441</v>
      </c>
      <c r="B304" s="101" t="s">
        <v>441</v>
      </c>
    </row>
    <row r="305" spans="1:2" s="67" customFormat="1" ht="14">
      <c r="A305" s="101" t="s">
        <v>442</v>
      </c>
      <c r="B305" s="101" t="s">
        <v>443</v>
      </c>
    </row>
    <row r="306" spans="1:2" s="67" customFormat="1" ht="14">
      <c r="A306" s="101" t="s">
        <v>444</v>
      </c>
      <c r="B306" s="101" t="s">
        <v>445</v>
      </c>
    </row>
    <row r="307" spans="1:2" s="67" customFormat="1" ht="14">
      <c r="A307" s="101" t="s">
        <v>446</v>
      </c>
      <c r="B307" s="101" t="s">
        <v>447</v>
      </c>
    </row>
    <row r="308" spans="1:2" s="67" customFormat="1" ht="14">
      <c r="A308" s="101" t="s">
        <v>448</v>
      </c>
      <c r="B308" s="101" t="s">
        <v>449</v>
      </c>
    </row>
    <row r="309" spans="1:2" s="67" customFormat="1" ht="14">
      <c r="A309" s="101" t="s">
        <v>450</v>
      </c>
      <c r="B309" s="101" t="s">
        <v>451</v>
      </c>
    </row>
    <row r="310" spans="1:2" s="67" customFormat="1" ht="14">
      <c r="A310" s="101" t="s">
        <v>452</v>
      </c>
      <c r="B310" s="101" t="s">
        <v>453</v>
      </c>
    </row>
    <row r="311" spans="1:2" s="67" customFormat="1" ht="14">
      <c r="A311" s="101" t="s">
        <v>454</v>
      </c>
      <c r="B311" s="101" t="s">
        <v>455</v>
      </c>
    </row>
    <row r="312" spans="1:2" s="67" customFormat="1" ht="14">
      <c r="A312" s="101" t="s">
        <v>456</v>
      </c>
      <c r="B312" s="101" t="s">
        <v>456</v>
      </c>
    </row>
    <row r="313" spans="1:2" s="67" customFormat="1" ht="14">
      <c r="A313" s="101" t="s">
        <v>457</v>
      </c>
      <c r="B313" s="101" t="s">
        <v>458</v>
      </c>
    </row>
    <row r="314" spans="1:2" s="67" customFormat="1" ht="14">
      <c r="A314" s="101" t="s">
        <v>444</v>
      </c>
      <c r="B314" s="101" t="s">
        <v>445</v>
      </c>
    </row>
    <row r="315" spans="1:2" s="67" customFormat="1" ht="14">
      <c r="A315" s="101" t="s">
        <v>450</v>
      </c>
      <c r="B315" s="101" t="s">
        <v>451</v>
      </c>
    </row>
    <row r="316" spans="1:2" s="67" customFormat="1" ht="14">
      <c r="A316" s="101" t="s">
        <v>459</v>
      </c>
      <c r="B316" s="101" t="s">
        <v>460</v>
      </c>
    </row>
    <row r="317" spans="1:2" s="67" customFormat="1" ht="14">
      <c r="A317" s="101" t="s">
        <v>461</v>
      </c>
      <c r="B317" s="101" t="s">
        <v>462</v>
      </c>
    </row>
    <row r="318" spans="1:2" s="67" customFormat="1" ht="14">
      <c r="A318" s="101" t="s">
        <v>463</v>
      </c>
      <c r="B318" s="101" t="s">
        <v>464</v>
      </c>
    </row>
    <row r="319" spans="1:2" s="67" customFormat="1" ht="14">
      <c r="A319" s="101" t="s">
        <v>465</v>
      </c>
      <c r="B319" s="101" t="s">
        <v>466</v>
      </c>
    </row>
    <row r="320" spans="1:2" s="67" customFormat="1" ht="14">
      <c r="A320" s="101" t="s">
        <v>467</v>
      </c>
      <c r="B320" s="101" t="s">
        <v>467</v>
      </c>
    </row>
    <row r="321" spans="1:2" s="67" customFormat="1" ht="14">
      <c r="A321" s="101" t="s">
        <v>446</v>
      </c>
      <c r="B321" s="101" t="s">
        <v>447</v>
      </c>
    </row>
    <row r="322" spans="1:2" s="67" customFormat="1" ht="14">
      <c r="A322" s="101" t="s">
        <v>448</v>
      </c>
      <c r="B322" s="101" t="s">
        <v>449</v>
      </c>
    </row>
    <row r="323" spans="1:2" s="67" customFormat="1" ht="14">
      <c r="A323" s="101" t="s">
        <v>450</v>
      </c>
      <c r="B323" s="101" t="s">
        <v>468</v>
      </c>
    </row>
    <row r="324" spans="1:2" s="67" customFormat="1" ht="14">
      <c r="A324" s="101" t="s">
        <v>452</v>
      </c>
      <c r="B324" s="101" t="s">
        <v>469</v>
      </c>
    </row>
    <row r="325" spans="1:2" s="67" customFormat="1" ht="14">
      <c r="A325" s="101" t="s">
        <v>454</v>
      </c>
      <c r="B325" s="101" t="s">
        <v>455</v>
      </c>
    </row>
    <row r="326" spans="1:2" s="67" customFormat="1" ht="14">
      <c r="A326" s="102" t="s">
        <v>186</v>
      </c>
      <c r="B326" s="102" t="s">
        <v>202</v>
      </c>
    </row>
    <row r="327" spans="1:2" s="67" customFormat="1" ht="14">
      <c r="A327" s="101" t="s">
        <v>470</v>
      </c>
      <c r="B327" s="101" t="s">
        <v>470</v>
      </c>
    </row>
    <row r="328" spans="1:2" s="67" customFormat="1" ht="14">
      <c r="A328" s="101" t="s">
        <v>432</v>
      </c>
      <c r="B328" s="101" t="s">
        <v>471</v>
      </c>
    </row>
    <row r="329" spans="1:2" s="67" customFormat="1" ht="14">
      <c r="A329" s="101" t="s">
        <v>472</v>
      </c>
      <c r="B329" s="101" t="s">
        <v>473</v>
      </c>
    </row>
    <row r="330" spans="1:2" s="67" customFormat="1" ht="14">
      <c r="A330" s="101" t="s">
        <v>465</v>
      </c>
      <c r="B330" s="101" t="s">
        <v>466</v>
      </c>
    </row>
    <row r="331" spans="1:2" s="67" customFormat="1" ht="14">
      <c r="A331" s="101" t="s">
        <v>456</v>
      </c>
      <c r="B331" s="101" t="s">
        <v>456</v>
      </c>
    </row>
    <row r="332" spans="1:2" s="67" customFormat="1" ht="14">
      <c r="A332" s="101" t="s">
        <v>432</v>
      </c>
      <c r="B332" s="101" t="s">
        <v>471</v>
      </c>
    </row>
    <row r="333" spans="1:2" s="67" customFormat="1" ht="14">
      <c r="A333" s="101" t="s">
        <v>472</v>
      </c>
      <c r="B333" s="101" t="s">
        <v>473</v>
      </c>
    </row>
    <row r="334" spans="1:2" s="67" customFormat="1" ht="14">
      <c r="A334" s="124" t="s">
        <v>465</v>
      </c>
      <c r="B334" s="124" t="s">
        <v>466</v>
      </c>
    </row>
    <row r="335" spans="1:2" s="67" customFormat="1" ht="14"/>
    <row r="336" spans="1:2" s="67" customFormat="1" ht="14"/>
    <row r="337" spans="1:94" s="67" customFormat="1" ht="14"/>
    <row r="338" spans="1:94" s="67" customFormat="1" ht="14"/>
    <row r="339" spans="1:94" s="67" customFormat="1" ht="14">
      <c r="B339" s="131"/>
      <c r="C339" s="132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  <c r="AA339" s="133"/>
      <c r="AB339" s="133"/>
      <c r="AC339" s="133"/>
      <c r="AD339" s="133"/>
      <c r="AE339" s="133"/>
      <c r="AF339" s="133"/>
      <c r="AG339" s="133"/>
      <c r="AH339" s="133"/>
      <c r="AI339" s="133"/>
      <c r="AJ339" s="133"/>
      <c r="AK339" s="133"/>
      <c r="AL339" s="133"/>
      <c r="AM339" s="133"/>
      <c r="AN339" s="133"/>
      <c r="AO339" s="133"/>
      <c r="AP339" s="133"/>
      <c r="AQ339" s="133"/>
      <c r="AR339" s="133"/>
      <c r="AS339" s="133"/>
      <c r="AT339" s="133"/>
      <c r="AU339" s="133"/>
      <c r="AV339" s="133"/>
      <c r="AW339" s="133"/>
      <c r="AX339" s="133"/>
      <c r="AY339" s="133"/>
      <c r="AZ339" s="133"/>
      <c r="BA339" s="133"/>
      <c r="BB339" s="133"/>
      <c r="BC339" s="133"/>
      <c r="BD339" s="133"/>
      <c r="BE339" s="133"/>
      <c r="BF339" s="133"/>
      <c r="BG339" s="133"/>
      <c r="BH339" s="133"/>
      <c r="BI339" s="133"/>
      <c r="BJ339" s="133"/>
      <c r="BK339" s="133"/>
      <c r="BL339" s="133"/>
      <c r="BM339" s="133"/>
      <c r="BN339" s="133"/>
      <c r="BO339" s="133"/>
      <c r="BP339" s="133"/>
      <c r="BQ339" s="133"/>
      <c r="BR339" s="133"/>
      <c r="BS339" s="131"/>
      <c r="BT339" s="131"/>
      <c r="BU339" s="131"/>
      <c r="BV339" s="131"/>
      <c r="BW339" s="131"/>
      <c r="BX339" s="131"/>
      <c r="BY339" s="131"/>
      <c r="BZ339" s="131"/>
      <c r="CA339" s="131"/>
      <c r="CB339" s="131"/>
      <c r="CC339" s="131"/>
      <c r="CD339" s="131"/>
      <c r="CE339" s="131"/>
      <c r="CF339" s="131"/>
      <c r="CG339" s="131"/>
      <c r="CH339" s="131"/>
      <c r="CI339" s="131"/>
      <c r="CJ339" s="131"/>
      <c r="CK339" s="131"/>
      <c r="CL339" s="131"/>
      <c r="CM339" s="131"/>
      <c r="CN339" s="131"/>
      <c r="CO339" s="131"/>
      <c r="CP339" s="131"/>
    </row>
    <row r="340" spans="1:94" s="67" customFormat="1" ht="14">
      <c r="A340" s="123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  <c r="AA340" s="125"/>
      <c r="AB340" s="125"/>
      <c r="AC340" s="125"/>
      <c r="AD340" s="125"/>
      <c r="AE340" s="125"/>
      <c r="AF340" s="125"/>
      <c r="AG340" s="126"/>
      <c r="AH340" s="126"/>
      <c r="AI340" s="126"/>
      <c r="AJ340" s="126"/>
      <c r="AK340" s="126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8"/>
      <c r="BT340" s="128"/>
      <c r="BU340" s="128"/>
      <c r="BV340" s="128"/>
      <c r="BW340" s="128"/>
      <c r="BX340" s="128"/>
      <c r="BY340" s="128"/>
      <c r="BZ340" s="128"/>
      <c r="CA340" s="128"/>
      <c r="CB340" s="128"/>
      <c r="CC340" s="128"/>
      <c r="CD340" s="128"/>
      <c r="CE340" s="128"/>
      <c r="CF340" s="128"/>
      <c r="CG340" s="128"/>
      <c r="CH340" s="128"/>
      <c r="CI340" s="128"/>
      <c r="CJ340" s="128"/>
      <c r="CK340" s="128"/>
      <c r="CL340" s="128"/>
      <c r="CM340" s="128"/>
      <c r="CN340" s="128"/>
      <c r="CO340" s="128"/>
      <c r="CP340" s="128"/>
    </row>
    <row r="341" spans="1:94" s="67" customFormat="1" ht="14">
      <c r="A341" s="123"/>
      <c r="B341" s="125" t="s">
        <v>1245</v>
      </c>
      <c r="C341" s="125" t="s">
        <v>1245</v>
      </c>
      <c r="D341" s="125" t="s">
        <v>1245</v>
      </c>
      <c r="E341" s="125" t="s">
        <v>153</v>
      </c>
      <c r="F341" s="125" t="s">
        <v>153</v>
      </c>
      <c r="G341" s="125" t="s">
        <v>81</v>
      </c>
      <c r="H341" s="125" t="s">
        <v>81</v>
      </c>
      <c r="I341" s="125" t="s">
        <v>81</v>
      </c>
      <c r="J341" s="125" t="s">
        <v>81</v>
      </c>
      <c r="K341" s="125" t="s">
        <v>154</v>
      </c>
      <c r="L341" s="125" t="s">
        <v>154</v>
      </c>
      <c r="M341" s="125" t="s">
        <v>154</v>
      </c>
      <c r="N341" s="125" t="s">
        <v>154</v>
      </c>
      <c r="O341" s="125" t="s">
        <v>155</v>
      </c>
      <c r="P341" s="125" t="s">
        <v>155</v>
      </c>
      <c r="Q341" s="125" t="s">
        <v>155</v>
      </c>
      <c r="R341" s="125" t="s">
        <v>155</v>
      </c>
      <c r="S341" s="125" t="s">
        <v>155</v>
      </c>
      <c r="T341" s="125" t="s">
        <v>154</v>
      </c>
      <c r="U341" s="125" t="s">
        <v>154</v>
      </c>
      <c r="V341" s="125" t="s">
        <v>156</v>
      </c>
      <c r="W341" s="125" t="s">
        <v>156</v>
      </c>
      <c r="X341" s="125" t="s">
        <v>156</v>
      </c>
      <c r="Y341" s="125" t="s">
        <v>156</v>
      </c>
      <c r="Z341" s="125" t="s">
        <v>156</v>
      </c>
      <c r="AA341" s="125" t="s">
        <v>156</v>
      </c>
      <c r="AB341" s="125" t="s">
        <v>156</v>
      </c>
      <c r="AC341" s="125" t="s">
        <v>156</v>
      </c>
      <c r="AD341" s="125" t="s">
        <v>156</v>
      </c>
      <c r="AE341" s="125" t="s">
        <v>156</v>
      </c>
      <c r="AF341" s="125" t="s">
        <v>156</v>
      </c>
      <c r="AG341" s="126" t="s">
        <v>156</v>
      </c>
      <c r="AH341" s="126" t="s">
        <v>156</v>
      </c>
      <c r="AI341" s="126" t="s">
        <v>156</v>
      </c>
      <c r="AJ341" s="126" t="s">
        <v>156</v>
      </c>
      <c r="AK341" s="126" t="s">
        <v>156</v>
      </c>
      <c r="AL341" s="126" t="s">
        <v>156</v>
      </c>
      <c r="AM341" s="126" t="s">
        <v>156</v>
      </c>
      <c r="AN341" s="126" t="s">
        <v>156</v>
      </c>
      <c r="AO341" s="126" t="s">
        <v>156</v>
      </c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8"/>
      <c r="BT341" s="128"/>
      <c r="BU341" s="128"/>
      <c r="BV341" s="128"/>
      <c r="BW341" s="128"/>
      <c r="BX341" s="128"/>
      <c r="BY341" s="128"/>
      <c r="BZ341" s="126"/>
      <c r="CA341" s="126"/>
      <c r="CB341" s="126"/>
      <c r="CC341" s="126"/>
      <c r="CD341" s="126"/>
      <c r="CE341" s="126"/>
      <c r="CF341" s="126"/>
      <c r="CG341" s="126"/>
      <c r="CH341" s="126"/>
      <c r="CI341" s="126"/>
      <c r="CJ341" s="126"/>
      <c r="CK341" s="126"/>
      <c r="CL341" s="126"/>
      <c r="CM341" s="126"/>
      <c r="CN341" s="126"/>
      <c r="CO341" s="126"/>
      <c r="CP341" s="126"/>
    </row>
    <row r="342" spans="1:94" s="13" customFormat="1" ht="14">
      <c r="A342" s="73"/>
      <c r="B342" s="125" t="s">
        <v>1245</v>
      </c>
      <c r="C342" s="125" t="s">
        <v>1245</v>
      </c>
      <c r="D342" s="125" t="s">
        <v>1245</v>
      </c>
      <c r="E342" s="125" t="s">
        <v>1245</v>
      </c>
      <c r="F342" s="125" t="s">
        <v>1245</v>
      </c>
      <c r="G342" s="125" t="s">
        <v>1245</v>
      </c>
      <c r="H342" s="125" t="s">
        <v>1245</v>
      </c>
      <c r="I342" s="125" t="s">
        <v>1245</v>
      </c>
      <c r="J342" s="125" t="s">
        <v>1245</v>
      </c>
      <c r="K342" s="125" t="s">
        <v>1245</v>
      </c>
      <c r="L342" s="125" t="s">
        <v>1245</v>
      </c>
      <c r="M342" s="125" t="s">
        <v>1245</v>
      </c>
      <c r="N342" s="125" t="s">
        <v>1245</v>
      </c>
      <c r="O342" s="125" t="s">
        <v>1245</v>
      </c>
      <c r="P342" s="125" t="s">
        <v>1245</v>
      </c>
      <c r="Q342" s="125" t="s">
        <v>1245</v>
      </c>
      <c r="R342" s="125" t="s">
        <v>1245</v>
      </c>
      <c r="S342" s="125" t="s">
        <v>1245</v>
      </c>
      <c r="T342" s="125" t="s">
        <v>1245</v>
      </c>
      <c r="U342" s="125" t="s">
        <v>1245</v>
      </c>
      <c r="V342" s="125" t="s">
        <v>1245</v>
      </c>
      <c r="W342" s="125" t="s">
        <v>1245</v>
      </c>
      <c r="X342" s="125" t="s">
        <v>1245</v>
      </c>
      <c r="Y342" s="125" t="s">
        <v>1245</v>
      </c>
      <c r="Z342" s="125" t="s">
        <v>1245</v>
      </c>
      <c r="AA342" s="125" t="s">
        <v>1245</v>
      </c>
      <c r="AB342" s="125" t="s">
        <v>1245</v>
      </c>
      <c r="AC342" s="125" t="s">
        <v>1245</v>
      </c>
      <c r="AD342" s="125" t="s">
        <v>1245</v>
      </c>
      <c r="AE342" s="125" t="s">
        <v>1245</v>
      </c>
      <c r="AF342" s="125" t="s">
        <v>1245</v>
      </c>
      <c r="AG342" s="125" t="s">
        <v>1245</v>
      </c>
      <c r="AH342" s="125" t="s">
        <v>1245</v>
      </c>
      <c r="AI342" s="125" t="s">
        <v>1245</v>
      </c>
      <c r="AJ342" s="125" t="s">
        <v>1245</v>
      </c>
      <c r="AK342" s="125" t="s">
        <v>1245</v>
      </c>
      <c r="AL342" s="126" t="s">
        <v>40</v>
      </c>
      <c r="AM342" s="126" t="s">
        <v>40</v>
      </c>
      <c r="AN342" s="126" t="s">
        <v>40</v>
      </c>
      <c r="AO342" s="126" t="s">
        <v>40</v>
      </c>
      <c r="AP342" s="126" t="s">
        <v>1368</v>
      </c>
      <c r="AQ342" s="126" t="s">
        <v>1368</v>
      </c>
      <c r="AR342" s="126" t="s">
        <v>1368</v>
      </c>
      <c r="AS342" s="126" t="s">
        <v>1368</v>
      </c>
      <c r="AT342" s="126" t="s">
        <v>1368</v>
      </c>
      <c r="AU342" s="126" t="s">
        <v>1368</v>
      </c>
      <c r="AV342" s="126" t="s">
        <v>1368</v>
      </c>
      <c r="AW342" s="126" t="s">
        <v>1368</v>
      </c>
      <c r="AX342" s="126" t="s">
        <v>1368</v>
      </c>
      <c r="AY342" s="126" t="s">
        <v>1368</v>
      </c>
      <c r="AZ342" s="126" t="s">
        <v>1368</v>
      </c>
      <c r="BA342" s="126" t="s">
        <v>1368</v>
      </c>
      <c r="BB342" s="126" t="s">
        <v>1368</v>
      </c>
      <c r="BC342" s="126" t="s">
        <v>1368</v>
      </c>
      <c r="BD342" s="126" t="s">
        <v>1368</v>
      </c>
      <c r="BE342" s="126" t="s">
        <v>1368</v>
      </c>
      <c r="BF342" s="126" t="s">
        <v>1368</v>
      </c>
      <c r="BG342" s="126" t="s">
        <v>1369</v>
      </c>
      <c r="BH342" s="126" t="s">
        <v>1369</v>
      </c>
      <c r="BI342" s="126" t="s">
        <v>1369</v>
      </c>
      <c r="BJ342" s="126" t="s">
        <v>1369</v>
      </c>
      <c r="BK342" s="126" t="s">
        <v>1369</v>
      </c>
      <c r="BL342" s="126" t="s">
        <v>1369</v>
      </c>
      <c r="BM342" s="126" t="s">
        <v>1369</v>
      </c>
      <c r="BN342" s="126" t="s">
        <v>1369</v>
      </c>
      <c r="BO342" s="126" t="s">
        <v>1369</v>
      </c>
      <c r="BP342" s="126" t="s">
        <v>1369</v>
      </c>
      <c r="BQ342" s="126" t="s">
        <v>1369</v>
      </c>
      <c r="BR342" s="126" t="s">
        <v>1369</v>
      </c>
      <c r="BS342" s="126" t="s">
        <v>1369</v>
      </c>
      <c r="BT342" s="126" t="s">
        <v>1369</v>
      </c>
      <c r="BU342" s="126" t="s">
        <v>1369</v>
      </c>
      <c r="BV342" s="126" t="s">
        <v>1369</v>
      </c>
      <c r="BW342" s="126" t="s">
        <v>1369</v>
      </c>
      <c r="BX342" s="126" t="s">
        <v>1369</v>
      </c>
      <c r="BY342" s="126" t="s">
        <v>1369</v>
      </c>
      <c r="BZ342" s="126" t="s">
        <v>1369</v>
      </c>
      <c r="CA342" s="126" t="s">
        <v>1369</v>
      </c>
      <c r="CB342" s="126" t="s">
        <v>1369</v>
      </c>
      <c r="CC342" s="126" t="s">
        <v>1369</v>
      </c>
      <c r="CD342" s="126" t="s">
        <v>1369</v>
      </c>
      <c r="CE342" s="126" t="s">
        <v>1369</v>
      </c>
      <c r="CF342" s="126" t="s">
        <v>1369</v>
      </c>
      <c r="CG342" s="126" t="s">
        <v>1369</v>
      </c>
      <c r="CH342" s="126" t="s">
        <v>1369</v>
      </c>
      <c r="CI342" s="126" t="s">
        <v>1370</v>
      </c>
      <c r="CJ342" s="126" t="s">
        <v>1370</v>
      </c>
      <c r="CK342" s="126" t="s">
        <v>1370</v>
      </c>
      <c r="CL342" s="126" t="s">
        <v>1370</v>
      </c>
      <c r="CM342" s="126" t="s">
        <v>1370</v>
      </c>
      <c r="CN342" s="126" t="s">
        <v>1370</v>
      </c>
      <c r="CO342" s="126" t="s">
        <v>1370</v>
      </c>
      <c r="CP342" s="126" t="s">
        <v>1370</v>
      </c>
    </row>
    <row r="343" spans="1:94" s="13" customFormat="1" ht="14">
      <c r="A343" s="73"/>
      <c r="B343" s="125" t="s">
        <v>1245</v>
      </c>
      <c r="C343" s="125" t="s">
        <v>1245</v>
      </c>
      <c r="D343" s="125" t="s">
        <v>1245</v>
      </c>
      <c r="E343" s="125" t="s">
        <v>79</v>
      </c>
      <c r="F343" s="125" t="s">
        <v>79</v>
      </c>
      <c r="G343" s="125" t="s">
        <v>79</v>
      </c>
      <c r="H343" s="125" t="s">
        <v>79</v>
      </c>
      <c r="I343" s="125" t="s">
        <v>79</v>
      </c>
      <c r="J343" s="125" t="s">
        <v>79</v>
      </c>
      <c r="K343" s="125" t="s">
        <v>79</v>
      </c>
      <c r="L343" s="125" t="s">
        <v>79</v>
      </c>
      <c r="M343" s="125" t="s">
        <v>79</v>
      </c>
      <c r="N343" s="125" t="s">
        <v>79</v>
      </c>
      <c r="O343" s="125" t="s">
        <v>157</v>
      </c>
      <c r="P343" s="125" t="s">
        <v>157</v>
      </c>
      <c r="Q343" s="125" t="s">
        <v>157</v>
      </c>
      <c r="R343" s="125" t="s">
        <v>157</v>
      </c>
      <c r="S343" s="125" t="s">
        <v>157</v>
      </c>
      <c r="T343" s="125" t="s">
        <v>79</v>
      </c>
      <c r="U343" s="125" t="s">
        <v>79</v>
      </c>
      <c r="V343" s="125" t="s">
        <v>79</v>
      </c>
      <c r="W343" s="125" t="s">
        <v>158</v>
      </c>
      <c r="X343" s="125" t="s">
        <v>158</v>
      </c>
      <c r="Y343" s="125" t="s">
        <v>158</v>
      </c>
      <c r="Z343" s="125" t="s">
        <v>158</v>
      </c>
      <c r="AA343" s="125" t="s">
        <v>158</v>
      </c>
      <c r="AB343" s="125" t="s">
        <v>158</v>
      </c>
      <c r="AC343" s="125" t="s">
        <v>158</v>
      </c>
      <c r="AD343" s="125" t="s">
        <v>158</v>
      </c>
      <c r="AE343" s="125" t="s">
        <v>158</v>
      </c>
      <c r="AF343" s="125" t="s">
        <v>158</v>
      </c>
      <c r="AG343" s="126" t="s">
        <v>158</v>
      </c>
      <c r="AH343" s="126" t="s">
        <v>158</v>
      </c>
      <c r="AI343" s="126" t="s">
        <v>158</v>
      </c>
      <c r="AJ343" s="126" t="s">
        <v>158</v>
      </c>
      <c r="AK343" s="126" t="s">
        <v>158</v>
      </c>
      <c r="AL343" s="126" t="s">
        <v>1371</v>
      </c>
      <c r="AM343" s="126" t="s">
        <v>1371</v>
      </c>
      <c r="AN343" s="126" t="s">
        <v>1371</v>
      </c>
      <c r="AO343" s="126" t="s">
        <v>1371</v>
      </c>
      <c r="AP343" s="126" t="s">
        <v>1371</v>
      </c>
      <c r="AQ343" s="126" t="s">
        <v>1371</v>
      </c>
      <c r="AR343" s="126" t="s">
        <v>1371</v>
      </c>
      <c r="AS343" s="126" t="s">
        <v>1371</v>
      </c>
      <c r="AT343" s="126" t="s">
        <v>1371</v>
      </c>
      <c r="AU343" s="126" t="s">
        <v>1371</v>
      </c>
      <c r="AV343" s="126" t="s">
        <v>1371</v>
      </c>
      <c r="AW343" s="126" t="s">
        <v>1371</v>
      </c>
      <c r="AX343" s="126" t="s">
        <v>1371</v>
      </c>
      <c r="AY343" s="126" t="s">
        <v>1371</v>
      </c>
      <c r="AZ343" s="126" t="s">
        <v>1371</v>
      </c>
      <c r="BA343" s="126" t="s">
        <v>1371</v>
      </c>
      <c r="BB343" s="126" t="s">
        <v>1371</v>
      </c>
      <c r="BC343" s="126" t="s">
        <v>1371</v>
      </c>
      <c r="BD343" s="126" t="s">
        <v>158</v>
      </c>
      <c r="BE343" s="126" t="s">
        <v>79</v>
      </c>
      <c r="BF343" s="126" t="s">
        <v>79</v>
      </c>
      <c r="BG343" s="126" t="s">
        <v>79</v>
      </c>
      <c r="BH343" s="126" t="s">
        <v>79</v>
      </c>
      <c r="BI343" s="126" t="s">
        <v>79</v>
      </c>
      <c r="BJ343" s="126" t="s">
        <v>79</v>
      </c>
      <c r="BK343" s="126" t="s">
        <v>79</v>
      </c>
      <c r="BL343" s="126" t="s">
        <v>79</v>
      </c>
      <c r="BM343" s="126" t="s">
        <v>79</v>
      </c>
      <c r="BN343" s="126" t="s">
        <v>79</v>
      </c>
      <c r="BO343" s="126" t="s">
        <v>79</v>
      </c>
      <c r="BP343" s="126" t="s">
        <v>79</v>
      </c>
      <c r="BQ343" s="126" t="s">
        <v>79</v>
      </c>
      <c r="BR343" s="126" t="s">
        <v>79</v>
      </c>
      <c r="BS343" s="126" t="s">
        <v>79</v>
      </c>
      <c r="BT343" s="126" t="s">
        <v>79</v>
      </c>
      <c r="BU343" s="126" t="s">
        <v>79</v>
      </c>
      <c r="BV343" s="126" t="s">
        <v>79</v>
      </c>
      <c r="BW343" s="126" t="s">
        <v>79</v>
      </c>
      <c r="BX343" s="126" t="s">
        <v>79</v>
      </c>
      <c r="BY343" s="126" t="s">
        <v>79</v>
      </c>
      <c r="BZ343" s="126" t="s">
        <v>79</v>
      </c>
      <c r="CA343" s="126" t="s">
        <v>79</v>
      </c>
      <c r="CB343" s="126" t="s">
        <v>79</v>
      </c>
      <c r="CC343" s="126" t="s">
        <v>79</v>
      </c>
      <c r="CD343" s="126" t="s">
        <v>79</v>
      </c>
      <c r="CE343" s="126" t="s">
        <v>79</v>
      </c>
      <c r="CF343" s="126" t="s">
        <v>79</v>
      </c>
      <c r="CG343" s="126" t="s">
        <v>79</v>
      </c>
      <c r="CH343" s="126" t="s">
        <v>79</v>
      </c>
      <c r="CI343" s="126" t="s">
        <v>79</v>
      </c>
      <c r="CJ343" s="126" t="s">
        <v>79</v>
      </c>
      <c r="CK343" s="126" t="s">
        <v>79</v>
      </c>
      <c r="CL343" s="126" t="s">
        <v>79</v>
      </c>
      <c r="CM343" s="126" t="s">
        <v>79</v>
      </c>
      <c r="CN343" s="126" t="s">
        <v>79</v>
      </c>
      <c r="CO343" s="126" t="s">
        <v>79</v>
      </c>
      <c r="CP343" s="126" t="s">
        <v>79</v>
      </c>
    </row>
    <row r="344" spans="1:94" s="13" customFormat="1" ht="14">
      <c r="A344" s="73"/>
      <c r="B344" s="125" t="s">
        <v>1245</v>
      </c>
      <c r="C344" s="125" t="s">
        <v>1245</v>
      </c>
      <c r="D344" s="125" t="s">
        <v>1245</v>
      </c>
      <c r="E344" s="125" t="s">
        <v>79</v>
      </c>
      <c r="F344" s="125" t="s">
        <v>79</v>
      </c>
      <c r="G344" s="125" t="s">
        <v>79</v>
      </c>
      <c r="H344" s="125" t="s">
        <v>79</v>
      </c>
      <c r="I344" s="125" t="s">
        <v>159</v>
      </c>
      <c r="J344" s="125" t="s">
        <v>159</v>
      </c>
      <c r="K344" s="125" t="s">
        <v>160</v>
      </c>
      <c r="L344" s="125" t="s">
        <v>160</v>
      </c>
      <c r="M344" s="125" t="s">
        <v>161</v>
      </c>
      <c r="N344" s="125" t="s">
        <v>161</v>
      </c>
      <c r="O344" s="125" t="s">
        <v>161</v>
      </c>
      <c r="P344" s="125" t="s">
        <v>161</v>
      </c>
      <c r="Q344" s="125" t="s">
        <v>161</v>
      </c>
      <c r="R344" s="125" t="s">
        <v>161</v>
      </c>
      <c r="S344" s="125" t="s">
        <v>162</v>
      </c>
      <c r="T344" s="125" t="s">
        <v>162</v>
      </c>
      <c r="U344" s="125" t="s">
        <v>162</v>
      </c>
      <c r="V344" s="125" t="s">
        <v>162</v>
      </c>
      <c r="W344" s="125" t="s">
        <v>163</v>
      </c>
      <c r="X344" s="125" t="s">
        <v>163</v>
      </c>
      <c r="Y344" s="125" t="s">
        <v>163</v>
      </c>
      <c r="Z344" s="125" t="s">
        <v>163</v>
      </c>
      <c r="AA344" s="125" t="s">
        <v>163</v>
      </c>
      <c r="AB344" s="125" t="s">
        <v>163</v>
      </c>
      <c r="AC344" s="125" t="s">
        <v>163</v>
      </c>
      <c r="AD344" s="125" t="s">
        <v>163</v>
      </c>
      <c r="AE344" s="125" t="s">
        <v>163</v>
      </c>
      <c r="AF344" s="125" t="s">
        <v>163</v>
      </c>
      <c r="AG344" s="126" t="s">
        <v>163</v>
      </c>
      <c r="AH344" s="126" t="s">
        <v>163</v>
      </c>
      <c r="AI344" s="126" t="s">
        <v>163</v>
      </c>
      <c r="AJ344" s="126" t="s">
        <v>163</v>
      </c>
      <c r="AK344" s="126" t="s">
        <v>163</v>
      </c>
      <c r="AL344" s="126" t="s">
        <v>1372</v>
      </c>
      <c r="AM344" s="126" t="s">
        <v>1372</v>
      </c>
      <c r="AN344" s="126" t="s">
        <v>1372</v>
      </c>
      <c r="AO344" s="126" t="s">
        <v>1372</v>
      </c>
      <c r="AP344" s="126" t="s">
        <v>1372</v>
      </c>
      <c r="AQ344" s="126" t="s">
        <v>1372</v>
      </c>
      <c r="AR344" s="126" t="s">
        <v>1372</v>
      </c>
      <c r="AS344" s="126" t="s">
        <v>1372</v>
      </c>
      <c r="AT344" s="126" t="s">
        <v>1372</v>
      </c>
      <c r="AU344" s="126" t="s">
        <v>1372</v>
      </c>
      <c r="AV344" s="126" t="s">
        <v>1372</v>
      </c>
      <c r="AW344" s="126" t="s">
        <v>1372</v>
      </c>
      <c r="AX344" s="126" t="s">
        <v>1372</v>
      </c>
      <c r="AY344" s="126" t="s">
        <v>1372</v>
      </c>
      <c r="AZ344" s="126" t="s">
        <v>1372</v>
      </c>
      <c r="BA344" s="126" t="s">
        <v>1372</v>
      </c>
      <c r="BB344" s="126" t="s">
        <v>1372</v>
      </c>
      <c r="BC344" s="126" t="s">
        <v>1372</v>
      </c>
      <c r="BD344" s="126" t="s">
        <v>163</v>
      </c>
      <c r="BE344" s="126" t="s">
        <v>162</v>
      </c>
      <c r="BF344" s="126" t="s">
        <v>162</v>
      </c>
      <c r="BG344" s="126" t="s">
        <v>161</v>
      </c>
      <c r="BH344" s="126" t="s">
        <v>161</v>
      </c>
      <c r="BI344" s="126" t="s">
        <v>161</v>
      </c>
      <c r="BJ344" s="126" t="s">
        <v>161</v>
      </c>
      <c r="BK344" s="126" t="s">
        <v>161</v>
      </c>
      <c r="BL344" s="126" t="s">
        <v>161</v>
      </c>
      <c r="BM344" s="126" t="s">
        <v>161</v>
      </c>
      <c r="BN344" s="126" t="s">
        <v>160</v>
      </c>
      <c r="BO344" s="126" t="s">
        <v>160</v>
      </c>
      <c r="BP344" s="126" t="s">
        <v>160</v>
      </c>
      <c r="BQ344" s="126" t="s">
        <v>160</v>
      </c>
      <c r="BR344" s="126" t="s">
        <v>160</v>
      </c>
      <c r="BS344" s="126" t="s">
        <v>160</v>
      </c>
      <c r="BT344" s="126" t="s">
        <v>160</v>
      </c>
      <c r="BU344" s="126" t="s">
        <v>160</v>
      </c>
      <c r="BV344" s="126" t="s">
        <v>160</v>
      </c>
      <c r="BW344" s="126" t="s">
        <v>160</v>
      </c>
      <c r="BX344" s="126" t="s">
        <v>160</v>
      </c>
      <c r="BY344" s="126" t="s">
        <v>160</v>
      </c>
      <c r="BZ344" s="126" t="s">
        <v>160</v>
      </c>
      <c r="CA344" s="126" t="s">
        <v>160</v>
      </c>
      <c r="CB344" s="126" t="s">
        <v>160</v>
      </c>
      <c r="CC344" s="126" t="s">
        <v>160</v>
      </c>
      <c r="CD344" s="126" t="s">
        <v>160</v>
      </c>
      <c r="CE344" s="126" t="s">
        <v>160</v>
      </c>
      <c r="CF344" s="126" t="s">
        <v>160</v>
      </c>
      <c r="CG344" s="126" t="s">
        <v>160</v>
      </c>
      <c r="CH344" s="126" t="s">
        <v>160</v>
      </c>
      <c r="CI344" s="126" t="s">
        <v>161</v>
      </c>
      <c r="CJ344" s="126" t="s">
        <v>161</v>
      </c>
      <c r="CK344" s="126" t="s">
        <v>161</v>
      </c>
      <c r="CL344" s="126" t="s">
        <v>161</v>
      </c>
      <c r="CM344" s="126" t="s">
        <v>161</v>
      </c>
      <c r="CN344" s="126" t="s">
        <v>161</v>
      </c>
      <c r="CO344" s="126" t="s">
        <v>161</v>
      </c>
      <c r="CP344" s="126" t="s">
        <v>161</v>
      </c>
    </row>
    <row r="345" spans="1:94" s="13" customFormat="1" ht="14">
      <c r="A345" s="73"/>
      <c r="B345" s="125" t="s">
        <v>1245</v>
      </c>
      <c r="C345" s="125" t="s">
        <v>1245</v>
      </c>
      <c r="D345" s="125" t="s">
        <v>1245</v>
      </c>
      <c r="E345" s="125" t="s">
        <v>1245</v>
      </c>
      <c r="F345" s="125" t="s">
        <v>1245</v>
      </c>
      <c r="G345" s="125" t="s">
        <v>1245</v>
      </c>
      <c r="H345" s="125" t="s">
        <v>1245</v>
      </c>
      <c r="I345" s="125" t="s">
        <v>1245</v>
      </c>
      <c r="J345" s="125" t="s">
        <v>1245</v>
      </c>
      <c r="K345" s="125" t="s">
        <v>1245</v>
      </c>
      <c r="L345" s="125" t="s">
        <v>1245</v>
      </c>
      <c r="M345" s="125" t="s">
        <v>1245</v>
      </c>
      <c r="N345" s="125" t="s">
        <v>1245</v>
      </c>
      <c r="O345" s="125" t="s">
        <v>1245</v>
      </c>
      <c r="P345" s="125" t="s">
        <v>1245</v>
      </c>
      <c r="Q345" s="125" t="s">
        <v>1245</v>
      </c>
      <c r="R345" s="125" t="s">
        <v>1245</v>
      </c>
      <c r="S345" s="125" t="s">
        <v>1245</v>
      </c>
      <c r="T345" s="125" t="s">
        <v>1245</v>
      </c>
      <c r="U345" s="125" t="s">
        <v>1245</v>
      </c>
      <c r="V345" s="125" t="s">
        <v>1245</v>
      </c>
      <c r="W345" s="125" t="s">
        <v>1245</v>
      </c>
      <c r="X345" s="125" t="s">
        <v>1245</v>
      </c>
      <c r="Y345" s="125" t="s">
        <v>1245</v>
      </c>
      <c r="Z345" s="125" t="s">
        <v>1245</v>
      </c>
      <c r="AA345" s="125" t="s">
        <v>1245</v>
      </c>
      <c r="AB345" s="125" t="s">
        <v>1245</v>
      </c>
      <c r="AC345" s="125" t="s">
        <v>1245</v>
      </c>
      <c r="AD345" s="125" t="s">
        <v>1245</v>
      </c>
      <c r="AE345" s="125" t="s">
        <v>1245</v>
      </c>
      <c r="AF345" s="125" t="s">
        <v>1245</v>
      </c>
      <c r="AG345" s="125" t="s">
        <v>1245</v>
      </c>
      <c r="AH345" s="125" t="s">
        <v>1245</v>
      </c>
      <c r="AI345" s="125" t="s">
        <v>1245</v>
      </c>
      <c r="AJ345" s="125" t="s">
        <v>1245</v>
      </c>
      <c r="AK345" s="125" t="s">
        <v>1245</v>
      </c>
      <c r="AL345" s="126">
        <v>0</v>
      </c>
      <c r="AM345" s="126">
        <v>0</v>
      </c>
      <c r="AN345" s="126">
        <v>0</v>
      </c>
      <c r="AO345" s="126">
        <v>0</v>
      </c>
      <c r="AP345" s="126" t="s">
        <v>1373</v>
      </c>
      <c r="AQ345" s="126" t="s">
        <v>1373</v>
      </c>
      <c r="AR345" s="126" t="s">
        <v>1373</v>
      </c>
      <c r="AS345" s="126" t="s">
        <v>1373</v>
      </c>
      <c r="AT345" s="126" t="s">
        <v>1373</v>
      </c>
      <c r="AU345" s="126" t="s">
        <v>1373</v>
      </c>
      <c r="AV345" s="126" t="s">
        <v>1373</v>
      </c>
      <c r="AW345" s="126" t="s">
        <v>1373</v>
      </c>
      <c r="AX345" s="126" t="s">
        <v>1373</v>
      </c>
      <c r="AY345" s="126" t="s">
        <v>1373</v>
      </c>
      <c r="AZ345" s="126" t="s">
        <v>1373</v>
      </c>
      <c r="BA345" s="126" t="s">
        <v>1373</v>
      </c>
      <c r="BB345" s="126" t="s">
        <v>1373</v>
      </c>
      <c r="BC345" s="126" t="s">
        <v>1374</v>
      </c>
      <c r="BD345" s="126" t="s">
        <v>1373</v>
      </c>
      <c r="BE345" s="126" t="s">
        <v>1374</v>
      </c>
      <c r="BF345" s="126" t="s">
        <v>1374</v>
      </c>
      <c r="BG345" s="126" t="s">
        <v>1374</v>
      </c>
      <c r="BH345" s="126" t="s">
        <v>1374</v>
      </c>
      <c r="BI345" s="126" t="s">
        <v>1373</v>
      </c>
      <c r="BJ345" s="126" t="s">
        <v>1374</v>
      </c>
      <c r="BK345" s="126" t="s">
        <v>1374</v>
      </c>
      <c r="BL345" s="126" t="s">
        <v>1374</v>
      </c>
      <c r="BM345" s="126" t="s">
        <v>1374</v>
      </c>
      <c r="BN345" s="126" t="s">
        <v>1373</v>
      </c>
      <c r="BO345" s="126" t="s">
        <v>1373</v>
      </c>
      <c r="BP345" s="126" t="s">
        <v>1373</v>
      </c>
      <c r="BQ345" s="126" t="s">
        <v>1373</v>
      </c>
      <c r="BR345" s="126" t="s">
        <v>1373</v>
      </c>
      <c r="BS345" s="126" t="s">
        <v>1373</v>
      </c>
      <c r="BT345" s="126" t="s">
        <v>1373</v>
      </c>
      <c r="BU345" s="126" t="s">
        <v>1373</v>
      </c>
      <c r="BV345" s="126" t="s">
        <v>1373</v>
      </c>
      <c r="BW345" s="126" t="s">
        <v>1374</v>
      </c>
      <c r="BX345" s="126" t="s">
        <v>1374</v>
      </c>
      <c r="BY345" s="126" t="s">
        <v>1374</v>
      </c>
      <c r="BZ345" s="126" t="s">
        <v>1374</v>
      </c>
      <c r="CA345" s="126" t="s">
        <v>1374</v>
      </c>
      <c r="CB345" s="126" t="s">
        <v>1374</v>
      </c>
      <c r="CC345" s="126" t="s">
        <v>1374</v>
      </c>
      <c r="CD345" s="126" t="s">
        <v>1374</v>
      </c>
      <c r="CE345" s="126" t="s">
        <v>1373</v>
      </c>
      <c r="CF345" s="126" t="s">
        <v>1373</v>
      </c>
      <c r="CG345" s="126" t="s">
        <v>1373</v>
      </c>
      <c r="CH345" s="126" t="s">
        <v>1373</v>
      </c>
      <c r="CI345" s="126" t="s">
        <v>1373</v>
      </c>
      <c r="CJ345" s="126" t="s">
        <v>1373</v>
      </c>
      <c r="CK345" s="126" t="s">
        <v>1373</v>
      </c>
      <c r="CL345" s="126" t="s">
        <v>1373</v>
      </c>
      <c r="CM345" s="126" t="s">
        <v>1373</v>
      </c>
      <c r="CN345" s="126" t="s">
        <v>1373</v>
      </c>
      <c r="CO345" s="126" t="s">
        <v>1373</v>
      </c>
      <c r="CP345" s="126" t="s">
        <v>1373</v>
      </c>
    </row>
    <row r="346" spans="1:94" s="13" customFormat="1" ht="14">
      <c r="A346" s="73"/>
      <c r="B346" s="125" t="s">
        <v>1245</v>
      </c>
      <c r="C346" s="125" t="s">
        <v>1245</v>
      </c>
      <c r="D346" s="125" t="s">
        <v>1245</v>
      </c>
      <c r="E346" s="125" t="s">
        <v>79</v>
      </c>
      <c r="F346" s="125" t="s">
        <v>79</v>
      </c>
      <c r="G346" s="125" t="s">
        <v>79</v>
      </c>
      <c r="H346" s="125" t="s">
        <v>79</v>
      </c>
      <c r="I346" s="125" t="s">
        <v>79</v>
      </c>
      <c r="J346" s="125" t="s">
        <v>79</v>
      </c>
      <c r="K346" s="125" t="s">
        <v>79</v>
      </c>
      <c r="L346" s="125" t="s">
        <v>79</v>
      </c>
      <c r="M346" s="125" t="s">
        <v>79</v>
      </c>
      <c r="N346" s="125" t="s">
        <v>79</v>
      </c>
      <c r="O346" s="125" t="s">
        <v>157</v>
      </c>
      <c r="P346" s="125" t="s">
        <v>157</v>
      </c>
      <c r="Q346" s="125" t="s">
        <v>157</v>
      </c>
      <c r="R346" s="125" t="s">
        <v>157</v>
      </c>
      <c r="S346" s="125" t="s">
        <v>157</v>
      </c>
      <c r="T346" s="125" t="s">
        <v>79</v>
      </c>
      <c r="U346" s="125" t="s">
        <v>79</v>
      </c>
      <c r="V346" s="125" t="s">
        <v>79</v>
      </c>
      <c r="W346" s="125" t="s">
        <v>158</v>
      </c>
      <c r="X346" s="125" t="s">
        <v>158</v>
      </c>
      <c r="Y346" s="125" t="s">
        <v>158</v>
      </c>
      <c r="Z346" s="125" t="s">
        <v>158</v>
      </c>
      <c r="AA346" s="125" t="s">
        <v>158</v>
      </c>
      <c r="AB346" s="125" t="s">
        <v>158</v>
      </c>
      <c r="AC346" s="125" t="s">
        <v>158</v>
      </c>
      <c r="AD346" s="125" t="s">
        <v>158</v>
      </c>
      <c r="AE346" s="125" t="s">
        <v>158</v>
      </c>
      <c r="AF346" s="125" t="s">
        <v>158</v>
      </c>
      <c r="AG346" s="126" t="s">
        <v>158</v>
      </c>
      <c r="AH346" s="126" t="s">
        <v>158</v>
      </c>
      <c r="AI346" s="126" t="s">
        <v>158</v>
      </c>
      <c r="AJ346" s="126" t="s">
        <v>158</v>
      </c>
      <c r="AK346" s="126" t="s">
        <v>158</v>
      </c>
      <c r="AL346" s="126" t="s">
        <v>1371</v>
      </c>
      <c r="AM346" s="126" t="s">
        <v>1371</v>
      </c>
      <c r="AN346" s="126" t="s">
        <v>1371</v>
      </c>
      <c r="AO346" s="126" t="s">
        <v>1371</v>
      </c>
      <c r="AP346" s="126" t="s">
        <v>1371</v>
      </c>
      <c r="AQ346" s="126" t="s">
        <v>1371</v>
      </c>
      <c r="AR346" s="126" t="s">
        <v>1371</v>
      </c>
      <c r="AS346" s="126" t="s">
        <v>1371</v>
      </c>
      <c r="AT346" s="126" t="s">
        <v>1371</v>
      </c>
      <c r="AU346" s="126" t="s">
        <v>1371</v>
      </c>
      <c r="AV346" s="126" t="s">
        <v>1371</v>
      </c>
      <c r="AW346" s="126" t="s">
        <v>1371</v>
      </c>
      <c r="AX346" s="126" t="s">
        <v>1371</v>
      </c>
      <c r="AY346" s="126" t="s">
        <v>1371</v>
      </c>
      <c r="AZ346" s="126" t="s">
        <v>1371</v>
      </c>
      <c r="BA346" s="126" t="s">
        <v>1371</v>
      </c>
      <c r="BB346" s="126" t="s">
        <v>1371</v>
      </c>
      <c r="BC346" s="126" t="s">
        <v>1371</v>
      </c>
      <c r="BD346" s="126" t="s">
        <v>158</v>
      </c>
      <c r="BE346" s="126" t="s">
        <v>79</v>
      </c>
      <c r="BF346" s="126" t="s">
        <v>79</v>
      </c>
      <c r="BG346" s="126" t="s">
        <v>79</v>
      </c>
      <c r="BH346" s="126" t="s">
        <v>79</v>
      </c>
      <c r="BI346" s="126" t="s">
        <v>79</v>
      </c>
      <c r="BJ346" s="126" t="s">
        <v>79</v>
      </c>
      <c r="BK346" s="126" t="s">
        <v>79</v>
      </c>
      <c r="BL346" s="126" t="s">
        <v>79</v>
      </c>
      <c r="BM346" s="126" t="s">
        <v>79</v>
      </c>
      <c r="BN346" s="126" t="s">
        <v>79</v>
      </c>
      <c r="BO346" s="126" t="s">
        <v>79</v>
      </c>
      <c r="BP346" s="126" t="s">
        <v>79</v>
      </c>
      <c r="BQ346" s="126" t="s">
        <v>79</v>
      </c>
      <c r="BR346" s="126" t="s">
        <v>79</v>
      </c>
      <c r="BS346" s="126" t="s">
        <v>79</v>
      </c>
      <c r="BT346" s="126" t="s">
        <v>79</v>
      </c>
      <c r="BU346" s="126" t="s">
        <v>79</v>
      </c>
      <c r="BV346" s="126" t="s">
        <v>79</v>
      </c>
      <c r="BW346" s="126" t="s">
        <v>79</v>
      </c>
      <c r="BX346" s="126" t="s">
        <v>79</v>
      </c>
      <c r="BY346" s="126" t="s">
        <v>79</v>
      </c>
      <c r="BZ346" s="126" t="s">
        <v>79</v>
      </c>
      <c r="CA346" s="126" t="s">
        <v>79</v>
      </c>
      <c r="CB346" s="126" t="s">
        <v>79</v>
      </c>
      <c r="CC346" s="126" t="s">
        <v>79</v>
      </c>
      <c r="CD346" s="126" t="s">
        <v>79</v>
      </c>
      <c r="CE346" s="126" t="s">
        <v>79</v>
      </c>
      <c r="CF346" s="126" t="s">
        <v>79</v>
      </c>
      <c r="CG346" s="126" t="s">
        <v>79</v>
      </c>
      <c r="CH346" s="126" t="s">
        <v>79</v>
      </c>
      <c r="CI346" s="126" t="s">
        <v>79</v>
      </c>
      <c r="CJ346" s="126" t="s">
        <v>79</v>
      </c>
      <c r="CK346" s="126" t="s">
        <v>79</v>
      </c>
      <c r="CL346" s="126" t="s">
        <v>79</v>
      </c>
      <c r="CM346" s="126" t="s">
        <v>79</v>
      </c>
      <c r="CN346" s="126" t="s">
        <v>79</v>
      </c>
      <c r="CO346" s="126" t="s">
        <v>79</v>
      </c>
      <c r="CP346" s="126" t="s">
        <v>79</v>
      </c>
    </row>
    <row r="347" spans="1:94" s="13" customFormat="1" ht="14">
      <c r="A347" s="73"/>
      <c r="B347" s="125" t="s">
        <v>1245</v>
      </c>
      <c r="C347" s="125" t="s">
        <v>1245</v>
      </c>
      <c r="D347" s="125" t="s">
        <v>1245</v>
      </c>
      <c r="E347" s="125" t="s">
        <v>79</v>
      </c>
      <c r="F347" s="125" t="s">
        <v>79</v>
      </c>
      <c r="G347" s="125" t="s">
        <v>79</v>
      </c>
      <c r="H347" s="125" t="s">
        <v>79</v>
      </c>
      <c r="I347" s="125" t="s">
        <v>159</v>
      </c>
      <c r="J347" s="125" t="s">
        <v>159</v>
      </c>
      <c r="K347" s="125" t="s">
        <v>159</v>
      </c>
      <c r="L347" s="125" t="s">
        <v>159</v>
      </c>
      <c r="M347" s="125" t="s">
        <v>160</v>
      </c>
      <c r="N347" s="125" t="s">
        <v>160</v>
      </c>
      <c r="O347" s="125" t="s">
        <v>160</v>
      </c>
      <c r="P347" s="125" t="s">
        <v>160</v>
      </c>
      <c r="Q347" s="125" t="s">
        <v>160</v>
      </c>
      <c r="R347" s="125" t="s">
        <v>160</v>
      </c>
      <c r="S347" s="125" t="s">
        <v>161</v>
      </c>
      <c r="T347" s="125" t="s">
        <v>162</v>
      </c>
      <c r="U347" s="125" t="s">
        <v>162</v>
      </c>
      <c r="V347" s="125" t="s">
        <v>162</v>
      </c>
      <c r="W347" s="125" t="s">
        <v>163</v>
      </c>
      <c r="X347" s="125" t="s">
        <v>163</v>
      </c>
      <c r="Y347" s="125" t="s">
        <v>163</v>
      </c>
      <c r="Z347" s="125" t="s">
        <v>163</v>
      </c>
      <c r="AA347" s="125" t="s">
        <v>163</v>
      </c>
      <c r="AB347" s="125" t="s">
        <v>163</v>
      </c>
      <c r="AC347" s="125" t="s">
        <v>163</v>
      </c>
      <c r="AD347" s="125" t="s">
        <v>163</v>
      </c>
      <c r="AE347" s="125" t="s">
        <v>163</v>
      </c>
      <c r="AF347" s="125" t="s">
        <v>163</v>
      </c>
      <c r="AG347" s="126" t="s">
        <v>163</v>
      </c>
      <c r="AH347" s="126" t="s">
        <v>163</v>
      </c>
      <c r="AI347" s="126" t="s">
        <v>163</v>
      </c>
      <c r="AJ347" s="126" t="s">
        <v>163</v>
      </c>
      <c r="AK347" s="126" t="s">
        <v>163</v>
      </c>
      <c r="AL347" s="126" t="s">
        <v>1372</v>
      </c>
      <c r="AM347" s="126" t="s">
        <v>1372</v>
      </c>
      <c r="AN347" s="126" t="s">
        <v>1372</v>
      </c>
      <c r="AO347" s="126" t="s">
        <v>1372</v>
      </c>
      <c r="AP347" s="126" t="s">
        <v>1372</v>
      </c>
      <c r="AQ347" s="126" t="s">
        <v>1372</v>
      </c>
      <c r="AR347" s="126" t="s">
        <v>1372</v>
      </c>
      <c r="AS347" s="126" t="s">
        <v>1372</v>
      </c>
      <c r="AT347" s="126" t="s">
        <v>1372</v>
      </c>
      <c r="AU347" s="126" t="s">
        <v>1372</v>
      </c>
      <c r="AV347" s="126" t="s">
        <v>1372</v>
      </c>
      <c r="AW347" s="126" t="s">
        <v>1372</v>
      </c>
      <c r="AX347" s="126" t="s">
        <v>1372</v>
      </c>
      <c r="AY347" s="126" t="s">
        <v>1372</v>
      </c>
      <c r="AZ347" s="126" t="s">
        <v>1372</v>
      </c>
      <c r="BA347" s="126" t="s">
        <v>1372</v>
      </c>
      <c r="BB347" s="126" t="s">
        <v>1372</v>
      </c>
      <c r="BC347" s="126" t="s">
        <v>1372</v>
      </c>
      <c r="BD347" s="126" t="s">
        <v>163</v>
      </c>
      <c r="BE347" s="126" t="s">
        <v>162</v>
      </c>
      <c r="BF347" s="126" t="s">
        <v>162</v>
      </c>
      <c r="BG347" s="126" t="s">
        <v>161</v>
      </c>
      <c r="BH347" s="126" t="s">
        <v>161</v>
      </c>
      <c r="BI347" s="126" t="s">
        <v>161</v>
      </c>
      <c r="BJ347" s="126" t="s">
        <v>161</v>
      </c>
      <c r="BK347" s="126" t="s">
        <v>161</v>
      </c>
      <c r="BL347" s="126" t="s">
        <v>161</v>
      </c>
      <c r="BM347" s="126" t="s">
        <v>161</v>
      </c>
      <c r="BN347" s="126" t="s">
        <v>160</v>
      </c>
      <c r="BO347" s="126" t="s">
        <v>160</v>
      </c>
      <c r="BP347" s="126" t="s">
        <v>160</v>
      </c>
      <c r="BQ347" s="126" t="s">
        <v>160</v>
      </c>
      <c r="BR347" s="126" t="s">
        <v>160</v>
      </c>
      <c r="BS347" s="126" t="s">
        <v>160</v>
      </c>
      <c r="BT347" s="126" t="s">
        <v>160</v>
      </c>
      <c r="BU347" s="126" t="s">
        <v>160</v>
      </c>
      <c r="BV347" s="126" t="s">
        <v>160</v>
      </c>
      <c r="BW347" s="126" t="s">
        <v>160</v>
      </c>
      <c r="BX347" s="126" t="s">
        <v>160</v>
      </c>
      <c r="BY347" s="126" t="s">
        <v>160</v>
      </c>
      <c r="BZ347" s="126" t="s">
        <v>160</v>
      </c>
      <c r="CA347" s="126" t="s">
        <v>160</v>
      </c>
      <c r="CB347" s="126" t="s">
        <v>160</v>
      </c>
      <c r="CC347" s="126" t="s">
        <v>160</v>
      </c>
      <c r="CD347" s="126" t="s">
        <v>160</v>
      </c>
      <c r="CE347" s="126" t="s">
        <v>160</v>
      </c>
      <c r="CF347" s="126" t="s">
        <v>160</v>
      </c>
      <c r="CG347" s="126" t="s">
        <v>160</v>
      </c>
      <c r="CH347" s="126" t="s">
        <v>160</v>
      </c>
      <c r="CI347" s="126" t="s">
        <v>161</v>
      </c>
      <c r="CJ347" s="126" t="s">
        <v>161</v>
      </c>
      <c r="CK347" s="126" t="s">
        <v>161</v>
      </c>
      <c r="CL347" s="126" t="s">
        <v>161</v>
      </c>
      <c r="CM347" s="126" t="s">
        <v>161</v>
      </c>
      <c r="CN347" s="126" t="s">
        <v>161</v>
      </c>
      <c r="CO347" s="126" t="s">
        <v>161</v>
      </c>
      <c r="CP347" s="126" t="s">
        <v>161</v>
      </c>
    </row>
    <row r="348" spans="1:94" s="13" customFormat="1" ht="14">
      <c r="A348" s="73"/>
      <c r="B348" s="125" t="s">
        <v>1245</v>
      </c>
      <c r="C348" s="125" t="s">
        <v>1245</v>
      </c>
      <c r="D348" s="125" t="s">
        <v>1245</v>
      </c>
      <c r="E348" s="125" t="s">
        <v>1245</v>
      </c>
      <c r="F348" s="125" t="s">
        <v>1245</v>
      </c>
      <c r="G348" s="125" t="s">
        <v>1245</v>
      </c>
      <c r="H348" s="125" t="s">
        <v>1245</v>
      </c>
      <c r="I348" s="125" t="s">
        <v>1245</v>
      </c>
      <c r="J348" s="125" t="s">
        <v>1245</v>
      </c>
      <c r="K348" s="125" t="s">
        <v>1245</v>
      </c>
      <c r="L348" s="125" t="s">
        <v>1245</v>
      </c>
      <c r="M348" s="125" t="s">
        <v>1245</v>
      </c>
      <c r="N348" s="125" t="s">
        <v>1245</v>
      </c>
      <c r="O348" s="125" t="s">
        <v>1245</v>
      </c>
      <c r="P348" s="125" t="s">
        <v>1245</v>
      </c>
      <c r="Q348" s="125" t="s">
        <v>1245</v>
      </c>
      <c r="R348" s="125" t="s">
        <v>1245</v>
      </c>
      <c r="S348" s="125" t="s">
        <v>1245</v>
      </c>
      <c r="T348" s="125" t="s">
        <v>1245</v>
      </c>
      <c r="U348" s="125" t="s">
        <v>1245</v>
      </c>
      <c r="V348" s="125" t="s">
        <v>1245</v>
      </c>
      <c r="W348" s="125" t="s">
        <v>1245</v>
      </c>
      <c r="X348" s="125" t="s">
        <v>1245</v>
      </c>
      <c r="Y348" s="125" t="s">
        <v>1245</v>
      </c>
      <c r="Z348" s="125" t="s">
        <v>1245</v>
      </c>
      <c r="AA348" s="125" t="s">
        <v>1245</v>
      </c>
      <c r="AB348" s="125" t="s">
        <v>1245</v>
      </c>
      <c r="AC348" s="125" t="s">
        <v>1245</v>
      </c>
      <c r="AD348" s="125" t="s">
        <v>1245</v>
      </c>
      <c r="AE348" s="125" t="s">
        <v>1245</v>
      </c>
      <c r="AF348" s="125" t="s">
        <v>1245</v>
      </c>
      <c r="AG348" s="125" t="s">
        <v>1245</v>
      </c>
      <c r="AH348" s="125" t="s">
        <v>1245</v>
      </c>
      <c r="AI348" s="125" t="s">
        <v>1245</v>
      </c>
      <c r="AJ348" s="125" t="s">
        <v>1245</v>
      </c>
      <c r="AK348" s="125" t="s">
        <v>1245</v>
      </c>
      <c r="AL348" s="126">
        <v>0</v>
      </c>
      <c r="AM348" s="126">
        <v>0</v>
      </c>
      <c r="AN348" s="126">
        <v>0</v>
      </c>
      <c r="AO348" s="126">
        <v>0</v>
      </c>
      <c r="AP348" s="126" t="s">
        <v>1373</v>
      </c>
      <c r="AQ348" s="126" t="s">
        <v>1373</v>
      </c>
      <c r="AR348" s="126" t="s">
        <v>1373</v>
      </c>
      <c r="AS348" s="126" t="s">
        <v>1373</v>
      </c>
      <c r="AT348" s="126" t="s">
        <v>1373</v>
      </c>
      <c r="AU348" s="126" t="s">
        <v>1373</v>
      </c>
      <c r="AV348" s="126" t="s">
        <v>1373</v>
      </c>
      <c r="AW348" s="126" t="s">
        <v>1373</v>
      </c>
      <c r="AX348" s="126" t="s">
        <v>1373</v>
      </c>
      <c r="AY348" s="126" t="s">
        <v>1373</v>
      </c>
      <c r="AZ348" s="126" t="s">
        <v>1373</v>
      </c>
      <c r="BA348" s="126" t="s">
        <v>1373</v>
      </c>
      <c r="BB348" s="126" t="s">
        <v>1373</v>
      </c>
      <c r="BC348" s="126" t="s">
        <v>1374</v>
      </c>
      <c r="BD348" s="126" t="s">
        <v>1374</v>
      </c>
      <c r="BE348" s="126" t="s">
        <v>1374</v>
      </c>
      <c r="BF348" s="126" t="s">
        <v>1374</v>
      </c>
      <c r="BG348" s="126" t="s">
        <v>1374</v>
      </c>
      <c r="BH348" s="126" t="s">
        <v>1374</v>
      </c>
      <c r="BI348" s="126" t="s">
        <v>1374</v>
      </c>
      <c r="BJ348" s="126" t="s">
        <v>1374</v>
      </c>
      <c r="BK348" s="126" t="s">
        <v>1374</v>
      </c>
      <c r="BL348" s="126" t="s">
        <v>1374</v>
      </c>
      <c r="BM348" s="126" t="s">
        <v>1374</v>
      </c>
      <c r="BN348" s="126" t="s">
        <v>1373</v>
      </c>
      <c r="BO348" s="126" t="s">
        <v>1373</v>
      </c>
      <c r="BP348" s="126" t="s">
        <v>1373</v>
      </c>
      <c r="BQ348" s="126" t="s">
        <v>1373</v>
      </c>
      <c r="BR348" s="126" t="s">
        <v>1373</v>
      </c>
      <c r="BS348" s="126" t="s">
        <v>1373</v>
      </c>
      <c r="BT348" s="126" t="s">
        <v>1373</v>
      </c>
      <c r="BU348" s="126" t="s">
        <v>1373</v>
      </c>
      <c r="BV348" s="126" t="s">
        <v>1373</v>
      </c>
      <c r="BW348" s="126" t="s">
        <v>1374</v>
      </c>
      <c r="BX348" s="126" t="s">
        <v>1374</v>
      </c>
      <c r="BY348" s="126" t="s">
        <v>1374</v>
      </c>
      <c r="BZ348" s="126" t="s">
        <v>1374</v>
      </c>
      <c r="CA348" s="126" t="s">
        <v>1374</v>
      </c>
      <c r="CB348" s="126" t="s">
        <v>1374</v>
      </c>
      <c r="CC348" s="126" t="s">
        <v>1374</v>
      </c>
      <c r="CD348" s="126" t="s">
        <v>1374</v>
      </c>
      <c r="CE348" s="126" t="s">
        <v>1373</v>
      </c>
      <c r="CF348" s="126" t="s">
        <v>1373</v>
      </c>
      <c r="CG348" s="126" t="s">
        <v>1373</v>
      </c>
      <c r="CH348" s="126" t="s">
        <v>1373</v>
      </c>
      <c r="CI348" s="126" t="s">
        <v>1373</v>
      </c>
      <c r="CJ348" s="126" t="s">
        <v>1373</v>
      </c>
      <c r="CK348" s="126" t="s">
        <v>1373</v>
      </c>
      <c r="CL348" s="126" t="s">
        <v>1373</v>
      </c>
      <c r="CM348" s="126" t="s">
        <v>1373</v>
      </c>
      <c r="CN348" s="126" t="s">
        <v>1373</v>
      </c>
      <c r="CO348" s="126" t="s">
        <v>1373</v>
      </c>
      <c r="CP348" s="126" t="s">
        <v>1373</v>
      </c>
    </row>
    <row r="349" spans="1:94" s="13" customFormat="1" ht="14">
      <c r="A349" s="73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  <c r="AP349" s="126"/>
      <c r="AQ349" s="126"/>
      <c r="AR349" s="126"/>
      <c r="AS349" s="126"/>
      <c r="AT349" s="126"/>
      <c r="AU349" s="126"/>
      <c r="AV349" s="126"/>
      <c r="AW349" s="126"/>
      <c r="AX349" s="126"/>
      <c r="AY349" s="126"/>
      <c r="AZ349" s="126"/>
      <c r="BA349" s="126"/>
      <c r="BB349" s="126"/>
      <c r="BC349" s="126"/>
      <c r="BD349" s="126"/>
      <c r="BE349" s="126"/>
      <c r="BF349" s="126"/>
      <c r="BG349" s="126"/>
      <c r="BH349" s="126"/>
      <c r="BI349" s="126"/>
      <c r="BJ349" s="126"/>
      <c r="BK349" s="126"/>
      <c r="BL349" s="126"/>
      <c r="BM349" s="126"/>
      <c r="BN349" s="126"/>
      <c r="BO349" s="126"/>
      <c r="BP349" s="126"/>
      <c r="BQ349" s="126"/>
      <c r="BR349" s="126"/>
      <c r="BS349" s="126"/>
      <c r="BT349" s="126"/>
      <c r="BU349" s="126"/>
      <c r="BV349" s="126"/>
      <c r="BW349" s="126"/>
      <c r="BX349" s="126"/>
      <c r="BY349" s="126"/>
      <c r="BZ349" s="126"/>
      <c r="CA349" s="126"/>
      <c r="CB349" s="126"/>
      <c r="CC349" s="126"/>
      <c r="CD349" s="126"/>
      <c r="CE349" s="126"/>
      <c r="CF349" s="126"/>
      <c r="CG349" s="126"/>
      <c r="CH349" s="126"/>
      <c r="CI349" s="126"/>
      <c r="CJ349" s="126"/>
      <c r="CK349" s="126"/>
      <c r="CL349" s="126"/>
      <c r="CM349" s="126"/>
      <c r="CN349" s="126"/>
      <c r="CO349" s="126"/>
      <c r="CP349" s="126"/>
    </row>
    <row r="350" spans="1:94" s="13" customFormat="1" ht="14">
      <c r="A350" s="73"/>
      <c r="B350" s="125" t="s">
        <v>164</v>
      </c>
      <c r="C350" s="125" t="s">
        <v>164</v>
      </c>
      <c r="D350" s="125" t="s">
        <v>164</v>
      </c>
      <c r="E350" s="125" t="s">
        <v>164</v>
      </c>
      <c r="F350" s="125" t="s">
        <v>164</v>
      </c>
      <c r="G350" s="125" t="s">
        <v>164</v>
      </c>
      <c r="H350" s="125" t="s">
        <v>164</v>
      </c>
      <c r="I350" s="125" t="s">
        <v>164</v>
      </c>
      <c r="J350" s="125" t="s">
        <v>164</v>
      </c>
      <c r="K350" s="125" t="s">
        <v>164</v>
      </c>
      <c r="L350" s="125" t="s">
        <v>164</v>
      </c>
      <c r="M350" s="125" t="s">
        <v>164</v>
      </c>
      <c r="N350" s="125" t="s">
        <v>164</v>
      </c>
      <c r="O350" s="125" t="s">
        <v>165</v>
      </c>
      <c r="P350" s="125" t="s">
        <v>165</v>
      </c>
      <c r="Q350" s="125" t="s">
        <v>81</v>
      </c>
      <c r="R350" s="125" t="s">
        <v>81</v>
      </c>
      <c r="S350" s="125" t="s">
        <v>81</v>
      </c>
      <c r="T350" s="125" t="s">
        <v>81</v>
      </c>
      <c r="U350" s="125" t="s">
        <v>81</v>
      </c>
      <c r="V350" s="125" t="s">
        <v>81</v>
      </c>
      <c r="W350" s="125" t="s">
        <v>80</v>
      </c>
      <c r="X350" s="125" t="s">
        <v>80</v>
      </c>
      <c r="Y350" s="125" t="s">
        <v>80</v>
      </c>
      <c r="Z350" s="125" t="s">
        <v>80</v>
      </c>
      <c r="AA350" s="125" t="s">
        <v>80</v>
      </c>
      <c r="AB350" s="125" t="s">
        <v>80</v>
      </c>
      <c r="AC350" s="125" t="s">
        <v>80</v>
      </c>
      <c r="AD350" s="125" t="s">
        <v>80</v>
      </c>
      <c r="AE350" s="125" t="s">
        <v>80</v>
      </c>
      <c r="AF350" s="125" t="s">
        <v>80</v>
      </c>
      <c r="AG350" s="126" t="s">
        <v>166</v>
      </c>
      <c r="AH350" s="126" t="s">
        <v>166</v>
      </c>
      <c r="AI350" s="126" t="s">
        <v>166</v>
      </c>
      <c r="AJ350" s="126" t="s">
        <v>166</v>
      </c>
      <c r="AK350" s="126" t="s">
        <v>166</v>
      </c>
      <c r="AL350" s="35" t="s">
        <v>166</v>
      </c>
      <c r="AM350" s="35" t="s">
        <v>166</v>
      </c>
      <c r="AN350" s="35" t="s">
        <v>166</v>
      </c>
      <c r="AO350" s="35" t="s">
        <v>166</v>
      </c>
      <c r="AP350" s="35" t="s">
        <v>166</v>
      </c>
      <c r="AQ350" s="35" t="s">
        <v>1375</v>
      </c>
      <c r="AR350" s="35" t="s">
        <v>1375</v>
      </c>
      <c r="AS350" s="35" t="s">
        <v>1375</v>
      </c>
      <c r="AT350" s="35" t="s">
        <v>1375</v>
      </c>
      <c r="AU350" s="35" t="s">
        <v>1375</v>
      </c>
      <c r="AV350" s="35" t="s">
        <v>1375</v>
      </c>
      <c r="AW350" s="35" t="s">
        <v>1375</v>
      </c>
      <c r="AX350" s="35" t="s">
        <v>1375</v>
      </c>
      <c r="AY350" s="35" t="s">
        <v>1375</v>
      </c>
      <c r="AZ350" s="35" t="s">
        <v>1375</v>
      </c>
      <c r="BA350" s="35" t="s">
        <v>1375</v>
      </c>
      <c r="BB350" s="35" t="s">
        <v>40</v>
      </c>
      <c r="BC350" s="35" t="s">
        <v>40</v>
      </c>
      <c r="BD350" s="35" t="s">
        <v>40</v>
      </c>
      <c r="BE350" s="35">
        <v>0</v>
      </c>
      <c r="BF350" s="35">
        <v>0</v>
      </c>
      <c r="BG350" s="35">
        <v>0</v>
      </c>
      <c r="BH350" s="35">
        <v>0</v>
      </c>
      <c r="BI350" s="35">
        <v>0</v>
      </c>
      <c r="BJ350" s="35">
        <v>0</v>
      </c>
      <c r="BK350" s="35">
        <v>0</v>
      </c>
      <c r="BL350" s="35">
        <v>0</v>
      </c>
      <c r="BM350" s="35">
        <v>0</v>
      </c>
      <c r="BN350" s="35">
        <v>0</v>
      </c>
      <c r="BO350" s="35">
        <v>0</v>
      </c>
      <c r="BP350" s="35">
        <v>0</v>
      </c>
      <c r="BQ350" s="35">
        <v>0</v>
      </c>
      <c r="BR350" s="35">
        <v>0</v>
      </c>
      <c r="BS350" s="35">
        <v>0</v>
      </c>
      <c r="BT350" s="35">
        <v>0</v>
      </c>
      <c r="BU350" s="35">
        <v>0</v>
      </c>
      <c r="BV350" s="35">
        <v>0</v>
      </c>
      <c r="BW350" s="35">
        <v>0</v>
      </c>
      <c r="BX350" s="35">
        <v>0</v>
      </c>
      <c r="BY350" s="35">
        <v>0</v>
      </c>
      <c r="BZ350" s="35">
        <v>0</v>
      </c>
      <c r="CA350" s="35">
        <v>0</v>
      </c>
      <c r="CB350" s="35">
        <v>0</v>
      </c>
      <c r="CC350" s="35">
        <v>0</v>
      </c>
      <c r="CD350" s="35">
        <v>0</v>
      </c>
      <c r="CE350" s="35">
        <v>0</v>
      </c>
      <c r="CF350" s="35">
        <v>0</v>
      </c>
      <c r="CG350" s="35">
        <v>0</v>
      </c>
      <c r="CH350" s="35">
        <v>0</v>
      </c>
      <c r="CI350" s="35">
        <v>0</v>
      </c>
      <c r="CJ350" s="35">
        <v>0</v>
      </c>
      <c r="CK350" s="35">
        <v>0</v>
      </c>
      <c r="CL350" s="35">
        <v>0</v>
      </c>
      <c r="CM350" s="35" t="s">
        <v>1376</v>
      </c>
      <c r="CN350" s="126" t="s">
        <v>1376</v>
      </c>
      <c r="CO350" s="126" t="s">
        <v>1376</v>
      </c>
      <c r="CP350" s="126" t="s">
        <v>1376</v>
      </c>
    </row>
    <row r="351" spans="1:94" s="13" customFormat="1" ht="14">
      <c r="A351" s="73"/>
      <c r="B351" s="125" t="s">
        <v>167</v>
      </c>
      <c r="C351" s="125" t="s">
        <v>167</v>
      </c>
      <c r="D351" s="125" t="s">
        <v>167</v>
      </c>
      <c r="E351" s="125" t="s">
        <v>167</v>
      </c>
      <c r="F351" s="125" t="s">
        <v>167</v>
      </c>
      <c r="G351" s="125" t="s">
        <v>167</v>
      </c>
      <c r="H351" s="125" t="s">
        <v>167</v>
      </c>
      <c r="I351" s="125" t="s">
        <v>167</v>
      </c>
      <c r="J351" s="125" t="s">
        <v>167</v>
      </c>
      <c r="K351" s="125" t="s">
        <v>167</v>
      </c>
      <c r="L351" s="125" t="s">
        <v>167</v>
      </c>
      <c r="M351" s="125" t="s">
        <v>167</v>
      </c>
      <c r="N351" s="125" t="s">
        <v>167</v>
      </c>
      <c r="O351" s="125" t="s">
        <v>168</v>
      </c>
      <c r="P351" s="125" t="s">
        <v>168</v>
      </c>
      <c r="Q351" s="125" t="s">
        <v>168</v>
      </c>
      <c r="R351" s="125" t="s">
        <v>168</v>
      </c>
      <c r="S351" s="125" t="s">
        <v>168</v>
      </c>
      <c r="T351" s="125" t="s">
        <v>169</v>
      </c>
      <c r="U351" s="125" t="s">
        <v>169</v>
      </c>
      <c r="V351" s="125" t="s">
        <v>169</v>
      </c>
      <c r="W351" s="125" t="s">
        <v>169</v>
      </c>
      <c r="X351" s="125" t="s">
        <v>169</v>
      </c>
      <c r="Y351" s="125" t="s">
        <v>169</v>
      </c>
      <c r="Z351" s="125" t="s">
        <v>169</v>
      </c>
      <c r="AA351" s="125" t="s">
        <v>169</v>
      </c>
      <c r="AB351" s="125" t="s">
        <v>169</v>
      </c>
      <c r="AC351" s="125" t="s">
        <v>169</v>
      </c>
      <c r="AD351" s="125" t="s">
        <v>169</v>
      </c>
      <c r="AE351" s="125" t="s">
        <v>169</v>
      </c>
      <c r="AF351" s="125" t="s">
        <v>169</v>
      </c>
      <c r="AG351" s="125" t="s">
        <v>169</v>
      </c>
      <c r="AH351" s="125" t="s">
        <v>169</v>
      </c>
      <c r="AI351" s="125" t="s">
        <v>169</v>
      </c>
      <c r="AJ351" s="125" t="s">
        <v>169</v>
      </c>
      <c r="AK351" s="125" t="s">
        <v>169</v>
      </c>
      <c r="AL351" s="126" t="s">
        <v>169</v>
      </c>
      <c r="AM351" s="126" t="s">
        <v>169</v>
      </c>
      <c r="AN351" s="126" t="s">
        <v>169</v>
      </c>
      <c r="AO351" s="126" t="s">
        <v>169</v>
      </c>
      <c r="AP351" s="126" t="s">
        <v>169</v>
      </c>
      <c r="AQ351" s="126" t="s">
        <v>167</v>
      </c>
      <c r="AR351" s="126" t="s">
        <v>167</v>
      </c>
      <c r="AS351" s="126" t="s">
        <v>167</v>
      </c>
      <c r="AT351" s="126" t="s">
        <v>167</v>
      </c>
      <c r="AU351" s="126" t="s">
        <v>167</v>
      </c>
      <c r="AV351" s="126" t="s">
        <v>167</v>
      </c>
      <c r="AW351" s="126" t="s">
        <v>167</v>
      </c>
      <c r="AX351" s="126" t="s">
        <v>167</v>
      </c>
      <c r="AY351" s="126" t="s">
        <v>167</v>
      </c>
      <c r="AZ351" s="126" t="s">
        <v>167</v>
      </c>
      <c r="BA351" s="126" t="s">
        <v>167</v>
      </c>
      <c r="BB351" s="126" t="s">
        <v>167</v>
      </c>
      <c r="BC351" s="126" t="s">
        <v>170</v>
      </c>
      <c r="BD351" s="126" t="s">
        <v>170</v>
      </c>
      <c r="BE351" s="126" t="s">
        <v>170</v>
      </c>
      <c r="BF351" s="126" t="s">
        <v>1377</v>
      </c>
      <c r="BG351" s="126" t="s">
        <v>1377</v>
      </c>
      <c r="BH351" s="126" t="s">
        <v>1377</v>
      </c>
      <c r="BI351" s="126" t="s">
        <v>1377</v>
      </c>
      <c r="BJ351" s="126" t="s">
        <v>1377</v>
      </c>
      <c r="BK351" s="126" t="s">
        <v>1377</v>
      </c>
      <c r="BL351" s="126" t="s">
        <v>1377</v>
      </c>
      <c r="BM351" s="126" t="s">
        <v>1377</v>
      </c>
      <c r="BN351" s="126" t="s">
        <v>1377</v>
      </c>
      <c r="BO351" s="126" t="s">
        <v>1377</v>
      </c>
      <c r="BP351" s="126" t="s">
        <v>1377</v>
      </c>
      <c r="BQ351" s="126" t="s">
        <v>1377</v>
      </c>
      <c r="BR351" s="126" t="s">
        <v>1377</v>
      </c>
      <c r="BS351" s="126" t="s">
        <v>1377</v>
      </c>
      <c r="BT351" s="126" t="s">
        <v>1377</v>
      </c>
      <c r="BU351" s="126" t="s">
        <v>1377</v>
      </c>
      <c r="BV351" s="126" t="s">
        <v>1377</v>
      </c>
      <c r="BW351" s="126" t="s">
        <v>1377</v>
      </c>
      <c r="BX351" s="126" t="s">
        <v>1377</v>
      </c>
      <c r="BY351" s="126" t="s">
        <v>1377</v>
      </c>
      <c r="BZ351" s="126" t="s">
        <v>1377</v>
      </c>
      <c r="CA351" s="126" t="s">
        <v>1377</v>
      </c>
      <c r="CB351" s="126" t="s">
        <v>1377</v>
      </c>
      <c r="CC351" s="126" t="s">
        <v>1377</v>
      </c>
      <c r="CD351" s="126" t="s">
        <v>1377</v>
      </c>
      <c r="CE351" s="126" t="s">
        <v>1377</v>
      </c>
      <c r="CF351" s="126" t="s">
        <v>1377</v>
      </c>
      <c r="CG351" s="126" t="s">
        <v>1377</v>
      </c>
      <c r="CH351" s="126" t="s">
        <v>1377</v>
      </c>
      <c r="CI351" s="126" t="s">
        <v>1377</v>
      </c>
      <c r="CJ351" s="126" t="s">
        <v>1377</v>
      </c>
      <c r="CK351" s="126" t="s">
        <v>1377</v>
      </c>
      <c r="CL351" s="126" t="s">
        <v>1377</v>
      </c>
      <c r="CM351" s="126" t="s">
        <v>1377</v>
      </c>
      <c r="CN351" s="126" t="s">
        <v>1377</v>
      </c>
      <c r="CO351" s="126" t="s">
        <v>1377</v>
      </c>
      <c r="CP351" s="126" t="s">
        <v>170</v>
      </c>
    </row>
    <row r="352" spans="1:94" s="13" customFormat="1" ht="14">
      <c r="A352" s="73"/>
      <c r="B352" s="125" t="s">
        <v>170</v>
      </c>
      <c r="C352" s="125" t="s">
        <v>170</v>
      </c>
      <c r="D352" s="125" t="s">
        <v>170</v>
      </c>
      <c r="E352" s="125" t="s">
        <v>170</v>
      </c>
      <c r="F352" s="125" t="s">
        <v>170</v>
      </c>
      <c r="G352" s="125" t="s">
        <v>170</v>
      </c>
      <c r="H352" s="125" t="s">
        <v>170</v>
      </c>
      <c r="I352" s="125" t="s">
        <v>170</v>
      </c>
      <c r="J352" s="125" t="s">
        <v>170</v>
      </c>
      <c r="K352" s="125" t="s">
        <v>170</v>
      </c>
      <c r="L352" s="125" t="s">
        <v>170</v>
      </c>
      <c r="M352" s="125" t="s">
        <v>170</v>
      </c>
      <c r="N352" s="125" t="s">
        <v>170</v>
      </c>
      <c r="O352" s="125" t="s">
        <v>170</v>
      </c>
      <c r="P352" s="125" t="s">
        <v>170</v>
      </c>
      <c r="Q352" s="125" t="s">
        <v>170</v>
      </c>
      <c r="R352" s="125" t="s">
        <v>170</v>
      </c>
      <c r="S352" s="125" t="s">
        <v>170</v>
      </c>
      <c r="T352" s="125" t="s">
        <v>170</v>
      </c>
      <c r="U352" s="125" t="s">
        <v>170</v>
      </c>
      <c r="V352" s="125" t="s">
        <v>170</v>
      </c>
      <c r="W352" s="125" t="s">
        <v>170</v>
      </c>
      <c r="X352" s="125" t="s">
        <v>170</v>
      </c>
      <c r="Y352" s="125" t="s">
        <v>170</v>
      </c>
      <c r="Z352" s="125" t="s">
        <v>170</v>
      </c>
      <c r="AA352" s="125" t="s">
        <v>170</v>
      </c>
      <c r="AB352" s="125" t="s">
        <v>170</v>
      </c>
      <c r="AC352" s="125" t="s">
        <v>170</v>
      </c>
      <c r="AD352" s="125" t="s">
        <v>170</v>
      </c>
      <c r="AE352" s="125" t="s">
        <v>170</v>
      </c>
      <c r="AF352" s="125" t="s">
        <v>170</v>
      </c>
      <c r="AG352" s="125" t="s">
        <v>170</v>
      </c>
      <c r="AH352" s="125" t="s">
        <v>170</v>
      </c>
      <c r="AI352" s="125" t="s">
        <v>170</v>
      </c>
      <c r="AJ352" s="125" t="s">
        <v>170</v>
      </c>
      <c r="AK352" s="125" t="s">
        <v>170</v>
      </c>
      <c r="AL352" s="126" t="s">
        <v>170</v>
      </c>
      <c r="AM352" s="126" t="s">
        <v>167</v>
      </c>
      <c r="AN352" s="126" t="s">
        <v>167</v>
      </c>
      <c r="AO352" s="126" t="s">
        <v>167</v>
      </c>
      <c r="AP352" s="126" t="s">
        <v>167</v>
      </c>
      <c r="AQ352" s="126" t="s">
        <v>167</v>
      </c>
      <c r="AR352" s="126" t="s">
        <v>167</v>
      </c>
      <c r="AS352" s="126" t="s">
        <v>167</v>
      </c>
      <c r="AT352" s="126" t="s">
        <v>167</v>
      </c>
      <c r="AU352" s="126" t="s">
        <v>167</v>
      </c>
      <c r="AV352" s="126" t="s">
        <v>167</v>
      </c>
      <c r="AW352" s="126" t="s">
        <v>167</v>
      </c>
      <c r="AX352" s="126" t="s">
        <v>167</v>
      </c>
      <c r="AY352" s="126" t="s">
        <v>167</v>
      </c>
      <c r="AZ352" s="126" t="s">
        <v>167</v>
      </c>
      <c r="BA352" s="126" t="s">
        <v>167</v>
      </c>
      <c r="BB352" s="126" t="s">
        <v>167</v>
      </c>
      <c r="BC352" s="126" t="s">
        <v>170</v>
      </c>
      <c r="BD352" s="126" t="s">
        <v>170</v>
      </c>
      <c r="BE352" s="126" t="s">
        <v>170</v>
      </c>
      <c r="BF352" s="126" t="s">
        <v>1377</v>
      </c>
      <c r="BG352" s="126" t="s">
        <v>1377</v>
      </c>
      <c r="BH352" s="126" t="s">
        <v>1377</v>
      </c>
      <c r="BI352" s="126" t="s">
        <v>1377</v>
      </c>
      <c r="BJ352" s="126" t="s">
        <v>1377</v>
      </c>
      <c r="BK352" s="126" t="s">
        <v>1377</v>
      </c>
      <c r="BL352" s="126" t="s">
        <v>1377</v>
      </c>
      <c r="BM352" s="126" t="s">
        <v>1377</v>
      </c>
      <c r="BN352" s="126" t="s">
        <v>1377</v>
      </c>
      <c r="BO352" s="126" t="s">
        <v>1377</v>
      </c>
      <c r="BP352" s="126" t="s">
        <v>1377</v>
      </c>
      <c r="BQ352" s="126" t="s">
        <v>1377</v>
      </c>
      <c r="BR352" s="126" t="s">
        <v>1377</v>
      </c>
      <c r="BS352" s="126" t="s">
        <v>1377</v>
      </c>
      <c r="BT352" s="126" t="s">
        <v>1377</v>
      </c>
      <c r="BU352" s="126" t="s">
        <v>1377</v>
      </c>
      <c r="BV352" s="126" t="s">
        <v>1377</v>
      </c>
      <c r="BW352" s="126" t="s">
        <v>1377</v>
      </c>
      <c r="BX352" s="126" t="s">
        <v>1377</v>
      </c>
      <c r="BY352" s="126" t="s">
        <v>1377</v>
      </c>
      <c r="BZ352" s="126" t="s">
        <v>1377</v>
      </c>
      <c r="CA352" s="126" t="s">
        <v>1377</v>
      </c>
      <c r="CB352" s="126" t="s">
        <v>1377</v>
      </c>
      <c r="CC352" s="126" t="s">
        <v>1377</v>
      </c>
      <c r="CD352" s="126" t="s">
        <v>1377</v>
      </c>
      <c r="CE352" s="126" t="s">
        <v>1377</v>
      </c>
      <c r="CF352" s="126" t="s">
        <v>1377</v>
      </c>
      <c r="CG352" s="126" t="s">
        <v>1377</v>
      </c>
      <c r="CH352" s="126" t="s">
        <v>1377</v>
      </c>
      <c r="CI352" s="126" t="s">
        <v>1377</v>
      </c>
      <c r="CJ352" s="126" t="s">
        <v>1377</v>
      </c>
      <c r="CK352" s="126" t="s">
        <v>1377</v>
      </c>
      <c r="CL352" s="126" t="s">
        <v>1377</v>
      </c>
      <c r="CM352" s="126" t="s">
        <v>1377</v>
      </c>
      <c r="CN352" s="126" t="s">
        <v>1377</v>
      </c>
      <c r="CO352" s="126" t="s">
        <v>1377</v>
      </c>
      <c r="CP352" s="126" t="s">
        <v>170</v>
      </c>
    </row>
    <row r="353" spans="1:94" s="13" customFormat="1" ht="14">
      <c r="A353" s="73"/>
      <c r="B353" s="125" t="s">
        <v>171</v>
      </c>
      <c r="C353" s="125" t="s">
        <v>171</v>
      </c>
      <c r="D353" s="125" t="s">
        <v>172</v>
      </c>
      <c r="E353" s="125" t="s">
        <v>172</v>
      </c>
      <c r="F353" s="125" t="s">
        <v>172</v>
      </c>
      <c r="G353" s="125" t="s">
        <v>172</v>
      </c>
      <c r="H353" s="125" t="s">
        <v>172</v>
      </c>
      <c r="I353" s="125" t="s">
        <v>172</v>
      </c>
      <c r="J353" s="125" t="s">
        <v>172</v>
      </c>
      <c r="K353" s="125" t="s">
        <v>172</v>
      </c>
      <c r="L353" s="125" t="s">
        <v>171</v>
      </c>
      <c r="M353" s="125" t="s">
        <v>171</v>
      </c>
      <c r="N353" s="125" t="s">
        <v>171</v>
      </c>
      <c r="O353" s="125" t="s">
        <v>173</v>
      </c>
      <c r="P353" s="125" t="s">
        <v>173</v>
      </c>
      <c r="Q353" s="125" t="s">
        <v>174</v>
      </c>
      <c r="R353" s="125" t="s">
        <v>174</v>
      </c>
      <c r="S353" s="125" t="s">
        <v>174</v>
      </c>
      <c r="T353" s="125" t="s">
        <v>175</v>
      </c>
      <c r="U353" s="125" t="s">
        <v>175</v>
      </c>
      <c r="V353" s="125" t="s">
        <v>175</v>
      </c>
      <c r="W353" s="125" t="s">
        <v>175</v>
      </c>
      <c r="X353" s="125" t="s">
        <v>175</v>
      </c>
      <c r="Y353" s="125" t="s">
        <v>175</v>
      </c>
      <c r="Z353" s="125" t="s">
        <v>175</v>
      </c>
      <c r="AA353" s="125" t="s">
        <v>175</v>
      </c>
      <c r="AB353" s="125" t="s">
        <v>175</v>
      </c>
      <c r="AC353" s="125" t="s">
        <v>175</v>
      </c>
      <c r="AD353" s="125" t="s">
        <v>175</v>
      </c>
      <c r="AE353" s="125" t="s">
        <v>175</v>
      </c>
      <c r="AF353" s="125" t="s">
        <v>176</v>
      </c>
      <c r="AG353" s="125" t="s">
        <v>176</v>
      </c>
      <c r="AH353" s="125" t="s">
        <v>176</v>
      </c>
      <c r="AI353" s="125" t="s">
        <v>176</v>
      </c>
      <c r="AJ353" s="125" t="s">
        <v>176</v>
      </c>
      <c r="AK353" s="125" t="s">
        <v>176</v>
      </c>
      <c r="AL353" s="126" t="s">
        <v>176</v>
      </c>
      <c r="AM353" s="126" t="s">
        <v>1378</v>
      </c>
      <c r="AN353" s="126" t="s">
        <v>1378</v>
      </c>
      <c r="AO353" s="126" t="s">
        <v>1378</v>
      </c>
      <c r="AP353" s="126" t="s">
        <v>1378</v>
      </c>
      <c r="AQ353" s="126" t="s">
        <v>1378</v>
      </c>
      <c r="AR353" s="126" t="s">
        <v>1378</v>
      </c>
      <c r="AS353" s="126" t="s">
        <v>1378</v>
      </c>
      <c r="AT353" s="126" t="s">
        <v>1378</v>
      </c>
      <c r="AU353" s="126" t="s">
        <v>1378</v>
      </c>
      <c r="AV353" s="126" t="s">
        <v>1378</v>
      </c>
      <c r="AW353" s="126" t="s">
        <v>176</v>
      </c>
      <c r="AX353" s="126" t="s">
        <v>176</v>
      </c>
      <c r="AY353" s="126" t="s">
        <v>176</v>
      </c>
      <c r="AZ353" s="126" t="s">
        <v>176</v>
      </c>
      <c r="BA353" s="126" t="s">
        <v>176</v>
      </c>
      <c r="BB353" s="126" t="s">
        <v>176</v>
      </c>
      <c r="BC353" s="126" t="s">
        <v>175</v>
      </c>
      <c r="BD353" s="126" t="s">
        <v>175</v>
      </c>
      <c r="BE353" s="126" t="s">
        <v>175</v>
      </c>
      <c r="BF353" s="126" t="s">
        <v>175</v>
      </c>
      <c r="BG353" s="126" t="s">
        <v>171</v>
      </c>
      <c r="BH353" s="126" t="s">
        <v>171</v>
      </c>
      <c r="BI353" s="126" t="s">
        <v>171</v>
      </c>
      <c r="BJ353" s="126" t="s">
        <v>171</v>
      </c>
      <c r="BK353" s="126" t="s">
        <v>171</v>
      </c>
      <c r="BL353" s="126" t="s">
        <v>171</v>
      </c>
      <c r="BM353" s="126" t="s">
        <v>171</v>
      </c>
      <c r="BN353" s="126" t="s">
        <v>171</v>
      </c>
      <c r="BO353" s="126" t="s">
        <v>171</v>
      </c>
      <c r="BP353" s="126" t="s">
        <v>171</v>
      </c>
      <c r="BQ353" s="126" t="s">
        <v>171</v>
      </c>
      <c r="BR353" s="126" t="s">
        <v>171</v>
      </c>
      <c r="BS353" s="126" t="s">
        <v>171</v>
      </c>
      <c r="BT353" s="126" t="s">
        <v>171</v>
      </c>
      <c r="BU353" s="126" t="s">
        <v>171</v>
      </c>
      <c r="BV353" s="126" t="s">
        <v>171</v>
      </c>
      <c r="BW353" s="126" t="s">
        <v>171</v>
      </c>
      <c r="BX353" s="126" t="s">
        <v>171</v>
      </c>
      <c r="BY353" s="126" t="s">
        <v>171</v>
      </c>
      <c r="BZ353" s="126" t="s">
        <v>171</v>
      </c>
      <c r="CA353" s="126" t="s">
        <v>171</v>
      </c>
      <c r="CB353" s="126" t="s">
        <v>171</v>
      </c>
      <c r="CC353" s="126" t="s">
        <v>171</v>
      </c>
      <c r="CD353" s="126" t="s">
        <v>171</v>
      </c>
      <c r="CE353" s="126" t="s">
        <v>1376</v>
      </c>
      <c r="CF353" s="126" t="s">
        <v>1376</v>
      </c>
      <c r="CG353" s="126" t="s">
        <v>1376</v>
      </c>
      <c r="CH353" s="126" t="s">
        <v>1376</v>
      </c>
      <c r="CI353" s="126" t="s">
        <v>1376</v>
      </c>
      <c r="CJ353" s="126" t="s">
        <v>1376</v>
      </c>
      <c r="CK353" s="126" t="s">
        <v>1376</v>
      </c>
      <c r="CL353" s="126" t="s">
        <v>1376</v>
      </c>
      <c r="CM353" s="126" t="s">
        <v>1376</v>
      </c>
      <c r="CN353" s="126" t="s">
        <v>1376</v>
      </c>
      <c r="CO353" s="126" t="s">
        <v>1376</v>
      </c>
      <c r="CP353" s="126" t="s">
        <v>1376</v>
      </c>
    </row>
    <row r="354" spans="1:94" s="13" customFormat="1" ht="14">
      <c r="A354" s="73"/>
      <c r="B354" s="125" t="s">
        <v>177</v>
      </c>
      <c r="C354" s="125" t="s">
        <v>177</v>
      </c>
      <c r="D354" s="125" t="s">
        <v>178</v>
      </c>
      <c r="E354" s="125" t="s">
        <v>178</v>
      </c>
      <c r="F354" s="125" t="s">
        <v>178</v>
      </c>
      <c r="G354" s="125" t="s">
        <v>178</v>
      </c>
      <c r="H354" s="125" t="s">
        <v>178</v>
      </c>
      <c r="I354" s="125" t="s">
        <v>178</v>
      </c>
      <c r="J354" s="125" t="s">
        <v>178</v>
      </c>
      <c r="K354" s="125" t="s">
        <v>178</v>
      </c>
      <c r="L354" s="125" t="s">
        <v>178</v>
      </c>
      <c r="M354" s="125" t="s">
        <v>178</v>
      </c>
      <c r="N354" s="125" t="s">
        <v>178</v>
      </c>
      <c r="O354" s="125" t="s">
        <v>179</v>
      </c>
      <c r="P354" s="125" t="s">
        <v>179</v>
      </c>
      <c r="Q354" s="125" t="s">
        <v>179</v>
      </c>
      <c r="R354" s="125" t="s">
        <v>179</v>
      </c>
      <c r="S354" s="125" t="s">
        <v>179</v>
      </c>
      <c r="T354" s="125" t="s">
        <v>180</v>
      </c>
      <c r="U354" s="125" t="s">
        <v>180</v>
      </c>
      <c r="V354" s="125" t="s">
        <v>180</v>
      </c>
      <c r="W354" s="125" t="s">
        <v>180</v>
      </c>
      <c r="X354" s="125" t="s">
        <v>180</v>
      </c>
      <c r="Y354" s="125" t="s">
        <v>180</v>
      </c>
      <c r="Z354" s="125" t="s">
        <v>180</v>
      </c>
      <c r="AA354" s="125" t="s">
        <v>180</v>
      </c>
      <c r="AB354" s="125" t="s">
        <v>180</v>
      </c>
      <c r="AC354" s="125" t="s">
        <v>180</v>
      </c>
      <c r="AD354" s="125" t="s">
        <v>180</v>
      </c>
      <c r="AE354" s="125" t="s">
        <v>180</v>
      </c>
      <c r="AF354" s="125" t="s">
        <v>180</v>
      </c>
      <c r="AG354" s="126" t="s">
        <v>177</v>
      </c>
      <c r="AH354" s="126" t="s">
        <v>177</v>
      </c>
      <c r="AI354" s="126" t="s">
        <v>177</v>
      </c>
      <c r="AJ354" s="126" t="s">
        <v>177</v>
      </c>
      <c r="AK354" s="126" t="s">
        <v>177</v>
      </c>
      <c r="AL354" s="126" t="s">
        <v>177</v>
      </c>
      <c r="AM354" s="126" t="s">
        <v>177</v>
      </c>
      <c r="AN354" s="126" t="s">
        <v>177</v>
      </c>
      <c r="AO354" s="126" t="s">
        <v>177</v>
      </c>
      <c r="AP354" s="126" t="s">
        <v>177</v>
      </c>
      <c r="AQ354" s="126" t="s">
        <v>178</v>
      </c>
      <c r="AR354" s="126" t="s">
        <v>178</v>
      </c>
      <c r="AS354" s="126" t="s">
        <v>178</v>
      </c>
      <c r="AT354" s="126" t="s">
        <v>178</v>
      </c>
      <c r="AU354" s="126" t="s">
        <v>178</v>
      </c>
      <c r="AV354" s="126" t="s">
        <v>178</v>
      </c>
      <c r="AW354" s="126" t="s">
        <v>176</v>
      </c>
      <c r="AX354" s="126" t="s">
        <v>176</v>
      </c>
      <c r="AY354" s="126" t="s">
        <v>176</v>
      </c>
      <c r="AZ354" s="126" t="s">
        <v>176</v>
      </c>
      <c r="BA354" s="126" t="s">
        <v>176</v>
      </c>
      <c r="BB354" s="126" t="s">
        <v>176</v>
      </c>
      <c r="BC354" s="126" t="s">
        <v>175</v>
      </c>
      <c r="BD354" s="126" t="s">
        <v>1379</v>
      </c>
      <c r="BE354" s="126" t="s">
        <v>1379</v>
      </c>
      <c r="BF354" s="126" t="s">
        <v>171</v>
      </c>
      <c r="BG354" s="126" t="s">
        <v>171</v>
      </c>
      <c r="BH354" s="126" t="s">
        <v>171</v>
      </c>
      <c r="BI354" s="126" t="s">
        <v>171</v>
      </c>
      <c r="BJ354" s="126" t="s">
        <v>171</v>
      </c>
      <c r="BK354" s="126" t="s">
        <v>171</v>
      </c>
      <c r="BL354" s="126" t="s">
        <v>171</v>
      </c>
      <c r="BM354" s="126" t="s">
        <v>171</v>
      </c>
      <c r="BN354" s="126" t="s">
        <v>171</v>
      </c>
      <c r="BO354" s="126" t="s">
        <v>171</v>
      </c>
      <c r="BP354" s="126" t="s">
        <v>171</v>
      </c>
      <c r="BQ354" s="126" t="s">
        <v>171</v>
      </c>
      <c r="BR354" s="126" t="s">
        <v>171</v>
      </c>
      <c r="BS354" s="126" t="s">
        <v>171</v>
      </c>
      <c r="BT354" s="126" t="s">
        <v>171</v>
      </c>
      <c r="BU354" s="126" t="s">
        <v>171</v>
      </c>
      <c r="BV354" s="126" t="s">
        <v>171</v>
      </c>
      <c r="BW354" s="126" t="s">
        <v>171</v>
      </c>
      <c r="BX354" s="126" t="s">
        <v>171</v>
      </c>
      <c r="BY354" s="126" t="s">
        <v>171</v>
      </c>
      <c r="BZ354" s="126" t="s">
        <v>171</v>
      </c>
      <c r="CA354" s="126" t="s">
        <v>171</v>
      </c>
      <c r="CB354" s="126" t="s">
        <v>171</v>
      </c>
      <c r="CC354" s="126" t="s">
        <v>171</v>
      </c>
      <c r="CD354" s="126" t="s">
        <v>171</v>
      </c>
      <c r="CE354" s="126" t="s">
        <v>171</v>
      </c>
      <c r="CF354" s="126" t="s">
        <v>171</v>
      </c>
      <c r="CG354" s="126" t="s">
        <v>171</v>
      </c>
      <c r="CH354" s="126" t="s">
        <v>171</v>
      </c>
      <c r="CI354" s="126" t="s">
        <v>171</v>
      </c>
      <c r="CJ354" s="126" t="s">
        <v>171</v>
      </c>
      <c r="CK354" s="126" t="s">
        <v>171</v>
      </c>
      <c r="CL354" s="126" t="s">
        <v>171</v>
      </c>
      <c r="CM354" s="126" t="s">
        <v>171</v>
      </c>
      <c r="CN354" s="126" t="s">
        <v>1380</v>
      </c>
      <c r="CO354" s="126" t="s">
        <v>1380</v>
      </c>
      <c r="CP354" s="126" t="s">
        <v>1380</v>
      </c>
    </row>
    <row r="355" spans="1:94" s="13" customFormat="1" ht="14">
      <c r="A355" s="73"/>
      <c r="B355" s="125" t="s">
        <v>181</v>
      </c>
      <c r="C355" s="125" t="s">
        <v>181</v>
      </c>
      <c r="D355" s="125" t="s">
        <v>182</v>
      </c>
      <c r="E355" s="125" t="s">
        <v>182</v>
      </c>
      <c r="F355" s="125" t="s">
        <v>182</v>
      </c>
      <c r="G355" s="125" t="s">
        <v>182</v>
      </c>
      <c r="H355" s="125" t="s">
        <v>182</v>
      </c>
      <c r="I355" s="125" t="s">
        <v>182</v>
      </c>
      <c r="J355" s="125" t="s">
        <v>182</v>
      </c>
      <c r="K355" s="125" t="s">
        <v>182</v>
      </c>
      <c r="L355" s="125" t="s">
        <v>181</v>
      </c>
      <c r="M355" s="125" t="s">
        <v>181</v>
      </c>
      <c r="N355" s="125" t="s">
        <v>181</v>
      </c>
      <c r="O355" s="125" t="s">
        <v>183</v>
      </c>
      <c r="P355" s="125" t="s">
        <v>183</v>
      </c>
      <c r="Q355" s="125" t="s">
        <v>184</v>
      </c>
      <c r="R355" s="125" t="s">
        <v>184</v>
      </c>
      <c r="S355" s="125" t="s">
        <v>184</v>
      </c>
      <c r="T355" s="125" t="s">
        <v>172</v>
      </c>
      <c r="U355" s="125" t="s">
        <v>172</v>
      </c>
      <c r="V355" s="125" t="s">
        <v>172</v>
      </c>
      <c r="W355" s="125" t="s">
        <v>172</v>
      </c>
      <c r="X355" s="125" t="s">
        <v>171</v>
      </c>
      <c r="Y355" s="125" t="s">
        <v>171</v>
      </c>
      <c r="Z355" s="125" t="s">
        <v>171</v>
      </c>
      <c r="AA355" s="125" t="s">
        <v>171</v>
      </c>
      <c r="AB355" s="125" t="s">
        <v>171</v>
      </c>
      <c r="AC355" s="125" t="s">
        <v>171</v>
      </c>
      <c r="AD355" s="125" t="s">
        <v>171</v>
      </c>
      <c r="AE355" s="125" t="s">
        <v>171</v>
      </c>
      <c r="AF355" s="125" t="s">
        <v>175</v>
      </c>
      <c r="AG355" s="125" t="s">
        <v>175</v>
      </c>
      <c r="AH355" s="125" t="s">
        <v>175</v>
      </c>
      <c r="AI355" s="125" t="s">
        <v>175</v>
      </c>
      <c r="AJ355" s="125" t="s">
        <v>175</v>
      </c>
      <c r="AK355" s="125" t="s">
        <v>175</v>
      </c>
      <c r="AL355" s="126" t="s">
        <v>175</v>
      </c>
      <c r="AM355" s="126" t="s">
        <v>176</v>
      </c>
      <c r="AN355" s="126" t="s">
        <v>176</v>
      </c>
      <c r="AO355" s="126" t="s">
        <v>176</v>
      </c>
      <c r="AP355" s="126" t="s">
        <v>176</v>
      </c>
      <c r="AQ355" s="126" t="s">
        <v>176</v>
      </c>
      <c r="AR355" s="126" t="s">
        <v>176</v>
      </c>
      <c r="AS355" s="126" t="s">
        <v>176</v>
      </c>
      <c r="AT355" s="126" t="s">
        <v>176</v>
      </c>
      <c r="AU355" s="126" t="s">
        <v>176</v>
      </c>
      <c r="AV355" s="126" t="s">
        <v>176</v>
      </c>
      <c r="AW355" s="126" t="s">
        <v>176</v>
      </c>
      <c r="AX355" s="126" t="s">
        <v>176</v>
      </c>
      <c r="AY355" s="126" t="s">
        <v>176</v>
      </c>
      <c r="AZ355" s="126" t="s">
        <v>176</v>
      </c>
      <c r="BA355" s="126" t="s">
        <v>176</v>
      </c>
      <c r="BB355" s="126" t="s">
        <v>176</v>
      </c>
      <c r="BC355" s="126" t="s">
        <v>175</v>
      </c>
      <c r="BD355" s="126" t="s">
        <v>175</v>
      </c>
      <c r="BE355" s="126" t="s">
        <v>175</v>
      </c>
      <c r="BF355" s="126" t="s">
        <v>172</v>
      </c>
      <c r="BG355" s="126" t="s">
        <v>172</v>
      </c>
      <c r="BH355" s="126" t="s">
        <v>172</v>
      </c>
      <c r="BI355" s="126" t="s">
        <v>172</v>
      </c>
      <c r="BJ355" s="126" t="s">
        <v>172</v>
      </c>
      <c r="BK355" s="126" t="s">
        <v>172</v>
      </c>
      <c r="BL355" s="126" t="s">
        <v>172</v>
      </c>
      <c r="BM355" s="126" t="s">
        <v>172</v>
      </c>
      <c r="BN355" s="126" t="s">
        <v>172</v>
      </c>
      <c r="BO355" s="126" t="s">
        <v>172</v>
      </c>
      <c r="BP355" s="126" t="s">
        <v>172</v>
      </c>
      <c r="BQ355" s="126" t="s">
        <v>172</v>
      </c>
      <c r="BR355" s="126" t="s">
        <v>172</v>
      </c>
      <c r="BS355" s="126" t="s">
        <v>172</v>
      </c>
      <c r="BT355" s="126" t="s">
        <v>172</v>
      </c>
      <c r="BU355" s="126" t="s">
        <v>172</v>
      </c>
      <c r="BV355" s="126" t="s">
        <v>172</v>
      </c>
      <c r="BW355" s="126" t="s">
        <v>172</v>
      </c>
      <c r="BX355" s="126" t="s">
        <v>172</v>
      </c>
      <c r="BY355" s="126" t="s">
        <v>171</v>
      </c>
      <c r="BZ355" s="126" t="s">
        <v>171</v>
      </c>
      <c r="CA355" s="126" t="s">
        <v>171</v>
      </c>
      <c r="CB355" s="126" t="s">
        <v>171</v>
      </c>
      <c r="CC355" s="126" t="s">
        <v>171</v>
      </c>
      <c r="CD355" s="126" t="s">
        <v>171</v>
      </c>
      <c r="CE355" s="126" t="s">
        <v>171</v>
      </c>
      <c r="CF355" s="126" t="s">
        <v>171</v>
      </c>
      <c r="CG355" s="126" t="s">
        <v>171</v>
      </c>
      <c r="CH355" s="126" t="s">
        <v>171</v>
      </c>
      <c r="CI355" s="126" t="s">
        <v>171</v>
      </c>
      <c r="CJ355" s="126" t="s">
        <v>171</v>
      </c>
      <c r="CK355" s="126" t="s">
        <v>171</v>
      </c>
      <c r="CL355" s="126" t="s">
        <v>171</v>
      </c>
      <c r="CM355" s="126" t="s">
        <v>171</v>
      </c>
      <c r="CN355" s="126" t="s">
        <v>1380</v>
      </c>
      <c r="CO355" s="126" t="s">
        <v>1380</v>
      </c>
      <c r="CP355" s="126" t="s">
        <v>1380</v>
      </c>
    </row>
    <row r="356" spans="1:94" s="13" customFormat="1" ht="14">
      <c r="A356" s="73"/>
      <c r="B356" s="125" t="s">
        <v>1245</v>
      </c>
      <c r="C356" s="125" t="s">
        <v>1245</v>
      </c>
      <c r="D356" s="125" t="s">
        <v>1245</v>
      </c>
      <c r="E356" s="125" t="s">
        <v>1245</v>
      </c>
      <c r="F356" s="125" t="s">
        <v>1245</v>
      </c>
      <c r="G356" s="125" t="s">
        <v>1245</v>
      </c>
      <c r="H356" s="125" t="s">
        <v>1245</v>
      </c>
      <c r="I356" s="125" t="s">
        <v>1245</v>
      </c>
      <c r="J356" s="125" t="s">
        <v>1245</v>
      </c>
      <c r="K356" s="125" t="s">
        <v>1245</v>
      </c>
      <c r="L356" s="125" t="s">
        <v>1245</v>
      </c>
      <c r="M356" s="125" t="s">
        <v>1245</v>
      </c>
      <c r="N356" s="125" t="s">
        <v>1245</v>
      </c>
      <c r="O356" s="125" t="s">
        <v>1245</v>
      </c>
      <c r="P356" s="125" t="s">
        <v>1245</v>
      </c>
      <c r="Q356" s="125" t="s">
        <v>1245</v>
      </c>
      <c r="R356" s="125" t="s">
        <v>1245</v>
      </c>
      <c r="S356" s="125" t="s">
        <v>1245</v>
      </c>
      <c r="T356" s="125" t="s">
        <v>1245</v>
      </c>
      <c r="U356" s="125" t="s">
        <v>1245</v>
      </c>
      <c r="V356" s="125" t="s">
        <v>1245</v>
      </c>
      <c r="W356" s="125" t="s">
        <v>1245</v>
      </c>
      <c r="X356" s="125" t="s">
        <v>1245</v>
      </c>
      <c r="Y356" s="125" t="s">
        <v>1245</v>
      </c>
      <c r="Z356" s="125" t="s">
        <v>1245</v>
      </c>
      <c r="AA356" s="125" t="s">
        <v>1245</v>
      </c>
      <c r="AB356" s="125" t="s">
        <v>1245</v>
      </c>
      <c r="AC356" s="125" t="s">
        <v>1245</v>
      </c>
      <c r="AD356" s="125" t="s">
        <v>1245</v>
      </c>
      <c r="AE356" s="125" t="s">
        <v>1245</v>
      </c>
      <c r="AF356" s="125" t="s">
        <v>1245</v>
      </c>
      <c r="AG356" s="125" t="s">
        <v>1245</v>
      </c>
      <c r="AH356" s="125" t="s">
        <v>1245</v>
      </c>
      <c r="AI356" s="125" t="s">
        <v>1245</v>
      </c>
      <c r="AJ356" s="125" t="s">
        <v>1245</v>
      </c>
      <c r="AK356" s="125" t="s">
        <v>1245</v>
      </c>
      <c r="AL356" s="126">
        <v>0</v>
      </c>
      <c r="AM356" s="126">
        <v>0</v>
      </c>
      <c r="AN356" s="126">
        <v>0</v>
      </c>
      <c r="AO356" s="126">
        <v>0</v>
      </c>
      <c r="AP356" s="126">
        <v>0</v>
      </c>
      <c r="AQ356" s="126">
        <v>0</v>
      </c>
      <c r="AR356" s="126">
        <v>0</v>
      </c>
      <c r="AS356" s="126">
        <v>0</v>
      </c>
      <c r="AT356" s="126">
        <v>0</v>
      </c>
      <c r="AU356" s="126" t="s">
        <v>1381</v>
      </c>
      <c r="AV356" s="126" t="s">
        <v>1373</v>
      </c>
      <c r="AW356" s="126" t="s">
        <v>1373</v>
      </c>
      <c r="AX356" s="126" t="s">
        <v>1373</v>
      </c>
      <c r="AY356" s="126" t="s">
        <v>1373</v>
      </c>
      <c r="AZ356" s="126" t="s">
        <v>1374</v>
      </c>
      <c r="BA356" s="126" t="s">
        <v>1374</v>
      </c>
      <c r="BB356" s="126" t="s">
        <v>1374</v>
      </c>
      <c r="BC356" s="126" t="s">
        <v>1373</v>
      </c>
      <c r="BD356" s="126" t="s">
        <v>1373</v>
      </c>
      <c r="BE356" s="126" t="s">
        <v>1374</v>
      </c>
      <c r="BF356" s="126" t="s">
        <v>1374</v>
      </c>
      <c r="BG356" s="126" t="s">
        <v>1374</v>
      </c>
      <c r="BH356" s="126" t="s">
        <v>1374</v>
      </c>
      <c r="BI356" s="126" t="s">
        <v>1374</v>
      </c>
      <c r="BJ356" s="126" t="s">
        <v>1373</v>
      </c>
      <c r="BK356" s="126" t="s">
        <v>1374</v>
      </c>
      <c r="BL356" s="126" t="s">
        <v>1374</v>
      </c>
      <c r="BM356" s="126" t="s">
        <v>1374</v>
      </c>
      <c r="BN356" s="126" t="s">
        <v>1374</v>
      </c>
      <c r="BO356" s="126" t="s">
        <v>1373</v>
      </c>
      <c r="BP356" s="126" t="s">
        <v>1373</v>
      </c>
      <c r="BQ356" s="126" t="s">
        <v>1373</v>
      </c>
      <c r="BR356" s="126" t="s">
        <v>1373</v>
      </c>
      <c r="BS356" s="126" t="s">
        <v>1373</v>
      </c>
      <c r="BT356" s="126" t="s">
        <v>1373</v>
      </c>
      <c r="BU356" s="126" t="s">
        <v>1373</v>
      </c>
      <c r="BV356" s="126" t="s">
        <v>1373</v>
      </c>
      <c r="BW356" s="126" t="s">
        <v>1373</v>
      </c>
      <c r="BX356" s="126" t="s">
        <v>1373</v>
      </c>
      <c r="BY356" s="126" t="s">
        <v>1373</v>
      </c>
      <c r="BZ356" s="126" t="s">
        <v>1373</v>
      </c>
      <c r="CA356" s="126" t="s">
        <v>1373</v>
      </c>
      <c r="CB356" s="126" t="s">
        <v>1373</v>
      </c>
      <c r="CC356" s="126" t="s">
        <v>1373</v>
      </c>
      <c r="CD356" s="126" t="s">
        <v>1373</v>
      </c>
      <c r="CE356" s="126" t="s">
        <v>1373</v>
      </c>
      <c r="CF356" s="126" t="s">
        <v>1373</v>
      </c>
      <c r="CG356" s="126" t="s">
        <v>1373</v>
      </c>
      <c r="CH356" s="126" t="s">
        <v>1373</v>
      </c>
      <c r="CI356" s="126" t="s">
        <v>1373</v>
      </c>
      <c r="CJ356" s="126" t="s">
        <v>1373</v>
      </c>
      <c r="CK356" s="126" t="s">
        <v>1373</v>
      </c>
      <c r="CL356" s="126" t="s">
        <v>1381</v>
      </c>
      <c r="CM356" s="126" t="s">
        <v>1381</v>
      </c>
      <c r="CN356" s="126" t="s">
        <v>1381</v>
      </c>
      <c r="CO356" s="126" t="s">
        <v>1381</v>
      </c>
      <c r="CP356" s="126" t="s">
        <v>1381</v>
      </c>
    </row>
    <row r="357" spans="1:94" s="13" customFormat="1" ht="14">
      <c r="A357" s="73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  <c r="AP357" s="126"/>
      <c r="AQ357" s="126"/>
      <c r="AR357" s="126"/>
      <c r="AS357" s="126"/>
      <c r="AT357" s="126"/>
      <c r="AU357" s="126"/>
      <c r="AV357" s="126"/>
      <c r="AW357" s="126"/>
      <c r="AX357" s="126"/>
      <c r="AY357" s="126"/>
      <c r="AZ357" s="126"/>
      <c r="BA357" s="126"/>
      <c r="BB357" s="126"/>
      <c r="BC357" s="126"/>
      <c r="BD357" s="126"/>
      <c r="BE357" s="126"/>
      <c r="BF357" s="126"/>
      <c r="BG357" s="126"/>
      <c r="BH357" s="126"/>
      <c r="BI357" s="126"/>
      <c r="BJ357" s="126"/>
      <c r="BK357" s="126"/>
      <c r="BL357" s="126"/>
      <c r="BM357" s="126"/>
      <c r="BN357" s="126"/>
      <c r="BO357" s="126"/>
      <c r="BP357" s="126"/>
      <c r="BQ357" s="126"/>
      <c r="BR357" s="126"/>
      <c r="BS357" s="126"/>
      <c r="BT357" s="126"/>
      <c r="BU357" s="126"/>
      <c r="BV357" s="126"/>
      <c r="BW357" s="126"/>
      <c r="BX357" s="126"/>
      <c r="BY357" s="126"/>
      <c r="BZ357" s="126"/>
      <c r="CA357" s="126"/>
      <c r="CB357" s="126"/>
      <c r="CC357" s="126"/>
      <c r="CD357" s="126"/>
      <c r="CE357" s="126"/>
      <c r="CF357" s="126"/>
      <c r="CG357" s="126"/>
      <c r="CH357" s="126"/>
      <c r="CI357" s="126"/>
      <c r="CJ357" s="126"/>
      <c r="CK357" s="126"/>
      <c r="CL357" s="126"/>
      <c r="CM357" s="126"/>
      <c r="CN357" s="126"/>
      <c r="CO357" s="126"/>
      <c r="CP357" s="126"/>
    </row>
    <row r="358" spans="1:94" s="13" customFormat="1" ht="14">
      <c r="A358" s="73"/>
      <c r="B358" s="125" t="s">
        <v>162</v>
      </c>
      <c r="C358" s="125" t="s">
        <v>161</v>
      </c>
      <c r="D358" s="125" t="s">
        <v>161</v>
      </c>
      <c r="E358" s="125" t="s">
        <v>161</v>
      </c>
      <c r="F358" s="125" t="s">
        <v>161</v>
      </c>
      <c r="G358" s="125" t="s">
        <v>161</v>
      </c>
      <c r="H358" s="125" t="s">
        <v>161</v>
      </c>
      <c r="I358" s="125" t="s">
        <v>161</v>
      </c>
      <c r="J358" s="125" t="s">
        <v>161</v>
      </c>
      <c r="K358" s="125" t="s">
        <v>161</v>
      </c>
      <c r="L358" s="125" t="s">
        <v>161</v>
      </c>
      <c r="M358" s="125" t="s">
        <v>161</v>
      </c>
      <c r="N358" s="125" t="s">
        <v>161</v>
      </c>
      <c r="O358" s="125" t="s">
        <v>185</v>
      </c>
      <c r="P358" s="125" t="s">
        <v>185</v>
      </c>
      <c r="Q358" s="125" t="s">
        <v>185</v>
      </c>
      <c r="R358" s="125" t="s">
        <v>185</v>
      </c>
      <c r="S358" s="125" t="s">
        <v>185</v>
      </c>
      <c r="T358" s="125" t="s">
        <v>161</v>
      </c>
      <c r="U358" s="125" t="s">
        <v>161</v>
      </c>
      <c r="V358" s="125" t="s">
        <v>161</v>
      </c>
      <c r="W358" s="125" t="s">
        <v>162</v>
      </c>
      <c r="X358" s="125" t="s">
        <v>162</v>
      </c>
      <c r="Y358" s="125" t="s">
        <v>162</v>
      </c>
      <c r="Z358" s="125" t="s">
        <v>162</v>
      </c>
      <c r="AA358" s="125" t="s">
        <v>163</v>
      </c>
      <c r="AB358" s="125" t="s">
        <v>163</v>
      </c>
      <c r="AC358" s="125" t="s">
        <v>163</v>
      </c>
      <c r="AD358" s="125" t="s">
        <v>163</v>
      </c>
      <c r="AE358" s="125" t="s">
        <v>163</v>
      </c>
      <c r="AF358" s="125" t="s">
        <v>163</v>
      </c>
      <c r="AG358" s="126" t="s">
        <v>163</v>
      </c>
      <c r="AH358" s="126" t="s">
        <v>163</v>
      </c>
      <c r="AI358" s="126" t="s">
        <v>163</v>
      </c>
      <c r="AJ358" s="126" t="s">
        <v>163</v>
      </c>
      <c r="AK358" s="126" t="s">
        <v>163</v>
      </c>
      <c r="AL358" s="126" t="s">
        <v>163</v>
      </c>
      <c r="AM358" s="126" t="s">
        <v>163</v>
      </c>
      <c r="AN358" s="126" t="s">
        <v>163</v>
      </c>
      <c r="AO358" s="126" t="s">
        <v>1372</v>
      </c>
      <c r="AP358" s="126" t="s">
        <v>1372</v>
      </c>
      <c r="AQ358" s="126" t="s">
        <v>1372</v>
      </c>
      <c r="AR358" s="126" t="s">
        <v>1372</v>
      </c>
      <c r="AS358" s="126" t="s">
        <v>1372</v>
      </c>
      <c r="AT358" s="126" t="s">
        <v>1372</v>
      </c>
      <c r="AU358" s="126" t="s">
        <v>1372</v>
      </c>
      <c r="AV358" s="126" t="s">
        <v>1372</v>
      </c>
      <c r="AW358" s="126" t="s">
        <v>1372</v>
      </c>
      <c r="AX358" s="126" t="s">
        <v>163</v>
      </c>
      <c r="AY358" s="126" t="s">
        <v>163</v>
      </c>
      <c r="AZ358" s="126" t="s">
        <v>163</v>
      </c>
      <c r="BA358" s="126" t="s">
        <v>163</v>
      </c>
      <c r="BB358" s="126" t="s">
        <v>163</v>
      </c>
      <c r="BC358" s="126" t="s">
        <v>163</v>
      </c>
      <c r="BD358" s="126" t="s">
        <v>162</v>
      </c>
      <c r="BE358" s="126" t="s">
        <v>162</v>
      </c>
      <c r="BF358" s="126" t="s">
        <v>161</v>
      </c>
      <c r="BG358" s="126" t="s">
        <v>161</v>
      </c>
      <c r="BH358" s="126" t="s">
        <v>161</v>
      </c>
      <c r="BI358" s="126" t="s">
        <v>161</v>
      </c>
      <c r="BJ358" s="126" t="s">
        <v>161</v>
      </c>
      <c r="BK358" s="126" t="s">
        <v>161</v>
      </c>
      <c r="BL358" s="126" t="s">
        <v>161</v>
      </c>
      <c r="BM358" s="126" t="s">
        <v>160</v>
      </c>
      <c r="BN358" s="126" t="s">
        <v>160</v>
      </c>
      <c r="BO358" s="126" t="s">
        <v>160</v>
      </c>
      <c r="BP358" s="126" t="s">
        <v>160</v>
      </c>
      <c r="BQ358" s="126" t="s">
        <v>160</v>
      </c>
      <c r="BR358" s="126" t="s">
        <v>160</v>
      </c>
      <c r="BS358" s="126" t="s">
        <v>160</v>
      </c>
      <c r="BT358" s="126" t="s">
        <v>160</v>
      </c>
      <c r="BU358" s="126" t="s">
        <v>160</v>
      </c>
      <c r="BV358" s="126" t="s">
        <v>160</v>
      </c>
      <c r="BW358" s="126" t="s">
        <v>160</v>
      </c>
      <c r="BX358" s="126" t="s">
        <v>160</v>
      </c>
      <c r="BY358" s="126" t="s">
        <v>160</v>
      </c>
      <c r="BZ358" s="126" t="s">
        <v>160</v>
      </c>
      <c r="CA358" s="126" t="s">
        <v>160</v>
      </c>
      <c r="CB358" s="126" t="s">
        <v>160</v>
      </c>
      <c r="CC358" s="126" t="s">
        <v>160</v>
      </c>
      <c r="CD358" s="126" t="s">
        <v>160</v>
      </c>
      <c r="CE358" s="126" t="s">
        <v>160</v>
      </c>
      <c r="CF358" s="126" t="s">
        <v>160</v>
      </c>
      <c r="CG358" s="126" t="s">
        <v>160</v>
      </c>
      <c r="CH358" s="126" t="s">
        <v>160</v>
      </c>
      <c r="CI358" s="126" t="s">
        <v>160</v>
      </c>
      <c r="CJ358" s="126" t="s">
        <v>160</v>
      </c>
      <c r="CK358" s="126" t="s">
        <v>161</v>
      </c>
      <c r="CL358" s="126" t="s">
        <v>161</v>
      </c>
      <c r="CM358" s="126" t="s">
        <v>161</v>
      </c>
      <c r="CN358" s="126" t="s">
        <v>161</v>
      </c>
      <c r="CO358" s="126" t="s">
        <v>161</v>
      </c>
      <c r="CP358" s="126" t="s">
        <v>161</v>
      </c>
    </row>
    <row r="359" spans="1:94" s="13" customFormat="1" ht="14">
      <c r="A359" s="73"/>
      <c r="B359" s="125" t="s">
        <v>1245</v>
      </c>
      <c r="C359" s="125" t="s">
        <v>1245</v>
      </c>
      <c r="D359" s="125" t="s">
        <v>1245</v>
      </c>
      <c r="E359" s="125" t="s">
        <v>1245</v>
      </c>
      <c r="F359" s="125" t="s">
        <v>1245</v>
      </c>
      <c r="G359" s="125" t="s">
        <v>1245</v>
      </c>
      <c r="H359" s="125" t="s">
        <v>1245</v>
      </c>
      <c r="I359" s="125" t="s">
        <v>1245</v>
      </c>
      <c r="J359" s="125" t="s">
        <v>1245</v>
      </c>
      <c r="K359" s="125" t="s">
        <v>1245</v>
      </c>
      <c r="L359" s="125" t="s">
        <v>1245</v>
      </c>
      <c r="M359" s="125" t="s">
        <v>1245</v>
      </c>
      <c r="N359" s="125" t="s">
        <v>1245</v>
      </c>
      <c r="O359" s="125" t="s">
        <v>1245</v>
      </c>
      <c r="P359" s="125" t="s">
        <v>1245</v>
      </c>
      <c r="Q359" s="125" t="s">
        <v>1245</v>
      </c>
      <c r="R359" s="125" t="s">
        <v>1245</v>
      </c>
      <c r="S359" s="125" t="s">
        <v>1245</v>
      </c>
      <c r="T359" s="125" t="s">
        <v>1245</v>
      </c>
      <c r="U359" s="125" t="s">
        <v>1245</v>
      </c>
      <c r="V359" s="125" t="s">
        <v>1245</v>
      </c>
      <c r="W359" s="125" t="s">
        <v>1245</v>
      </c>
      <c r="X359" s="125" t="s">
        <v>1245</v>
      </c>
      <c r="Y359" s="125" t="s">
        <v>1245</v>
      </c>
      <c r="Z359" s="125" t="s">
        <v>1245</v>
      </c>
      <c r="AA359" s="125" t="s">
        <v>1245</v>
      </c>
      <c r="AB359" s="125" t="s">
        <v>1245</v>
      </c>
      <c r="AC359" s="125" t="s">
        <v>1245</v>
      </c>
      <c r="AD359" s="125" t="s">
        <v>1245</v>
      </c>
      <c r="AE359" s="125" t="s">
        <v>1245</v>
      </c>
      <c r="AF359" s="125" t="s">
        <v>1245</v>
      </c>
      <c r="AG359" s="125" t="s">
        <v>1245</v>
      </c>
      <c r="AH359" s="125" t="s">
        <v>1245</v>
      </c>
      <c r="AI359" s="125" t="s">
        <v>1245</v>
      </c>
      <c r="AJ359" s="125" t="s">
        <v>1245</v>
      </c>
      <c r="AK359" s="125" t="s">
        <v>1245</v>
      </c>
      <c r="AL359" s="126">
        <v>0</v>
      </c>
      <c r="AM359" s="126" t="s">
        <v>1381</v>
      </c>
      <c r="AN359" s="126" t="s">
        <v>1381</v>
      </c>
      <c r="AO359" s="126" t="s">
        <v>1373</v>
      </c>
      <c r="AP359" s="126" t="s">
        <v>1373</v>
      </c>
      <c r="AQ359" s="126" t="s">
        <v>1373</v>
      </c>
      <c r="AR359" s="126" t="s">
        <v>1373</v>
      </c>
      <c r="AS359" s="126" t="s">
        <v>1373</v>
      </c>
      <c r="AT359" s="126" t="s">
        <v>1373</v>
      </c>
      <c r="AU359" s="126" t="s">
        <v>1374</v>
      </c>
      <c r="AV359" s="126" t="s">
        <v>1374</v>
      </c>
      <c r="AW359" s="126" t="s">
        <v>1374</v>
      </c>
      <c r="AX359" s="126" t="s">
        <v>1373</v>
      </c>
      <c r="AY359" s="126" t="s">
        <v>1373</v>
      </c>
      <c r="AZ359" s="126" t="s">
        <v>1373</v>
      </c>
      <c r="BA359" s="126" t="s">
        <v>1373</v>
      </c>
      <c r="BB359" s="126" t="s">
        <v>1373</v>
      </c>
      <c r="BC359" s="126" t="s">
        <v>1374</v>
      </c>
      <c r="BD359" s="126" t="s">
        <v>1374</v>
      </c>
      <c r="BE359" s="126" t="s">
        <v>1374</v>
      </c>
      <c r="BF359" s="126" t="s">
        <v>1374</v>
      </c>
      <c r="BG359" s="126" t="s">
        <v>1374</v>
      </c>
      <c r="BH359" s="126" t="s">
        <v>1374</v>
      </c>
      <c r="BI359" s="126" t="s">
        <v>1374</v>
      </c>
      <c r="BJ359" s="126" t="s">
        <v>1374</v>
      </c>
      <c r="BK359" s="126" t="s">
        <v>1374</v>
      </c>
      <c r="BL359" s="126" t="s">
        <v>1374</v>
      </c>
      <c r="BM359" s="126" t="s">
        <v>1373</v>
      </c>
      <c r="BN359" s="126" t="s">
        <v>1373</v>
      </c>
      <c r="BO359" s="126" t="s">
        <v>1373</v>
      </c>
      <c r="BP359" s="126" t="s">
        <v>1373</v>
      </c>
      <c r="BQ359" s="126" t="s">
        <v>1373</v>
      </c>
      <c r="BR359" s="126" t="s">
        <v>1373</v>
      </c>
      <c r="BS359" s="126" t="s">
        <v>1373</v>
      </c>
      <c r="BT359" s="126" t="s">
        <v>1373</v>
      </c>
      <c r="BU359" s="126" t="s">
        <v>1373</v>
      </c>
      <c r="BV359" s="126" t="s">
        <v>1373</v>
      </c>
      <c r="BW359" s="126" t="s">
        <v>1373</v>
      </c>
      <c r="BX359" s="126" t="s">
        <v>1373</v>
      </c>
      <c r="BY359" s="126" t="s">
        <v>1373</v>
      </c>
      <c r="BZ359" s="126" t="s">
        <v>1373</v>
      </c>
      <c r="CA359" s="126" t="s">
        <v>1373</v>
      </c>
      <c r="CB359" s="126" t="s">
        <v>1373</v>
      </c>
      <c r="CC359" s="126" t="s">
        <v>1373</v>
      </c>
      <c r="CD359" s="126" t="s">
        <v>1373</v>
      </c>
      <c r="CE359" s="126" t="s">
        <v>1373</v>
      </c>
      <c r="CF359" s="126" t="s">
        <v>1373</v>
      </c>
      <c r="CG359" s="126" t="s">
        <v>1373</v>
      </c>
      <c r="CH359" s="126" t="s">
        <v>1373</v>
      </c>
      <c r="CI359" s="126" t="s">
        <v>1382</v>
      </c>
      <c r="CJ359" s="126" t="s">
        <v>1382</v>
      </c>
      <c r="CK359" s="126" t="s">
        <v>1373</v>
      </c>
      <c r="CL359" s="126" t="s">
        <v>1373</v>
      </c>
      <c r="CM359" s="126" t="s">
        <v>1373</v>
      </c>
      <c r="CN359" s="126" t="s">
        <v>1373</v>
      </c>
      <c r="CO359" s="126" t="s">
        <v>1373</v>
      </c>
      <c r="CP359" s="126" t="s">
        <v>1373</v>
      </c>
    </row>
    <row r="360" spans="1:94" s="13" customFormat="1" ht="14">
      <c r="A360" s="73"/>
      <c r="B360" s="125" t="s">
        <v>1245</v>
      </c>
      <c r="C360" s="125" t="s">
        <v>1245</v>
      </c>
      <c r="D360" s="125" t="s">
        <v>1245</v>
      </c>
      <c r="E360" s="125" t="s">
        <v>1245</v>
      </c>
      <c r="F360" s="125" t="s">
        <v>1245</v>
      </c>
      <c r="G360" s="125" t="s">
        <v>1245</v>
      </c>
      <c r="H360" s="125" t="s">
        <v>1245</v>
      </c>
      <c r="I360" s="125" t="s">
        <v>1245</v>
      </c>
      <c r="J360" s="125" t="s">
        <v>1245</v>
      </c>
      <c r="K360" s="125" t="s">
        <v>1245</v>
      </c>
      <c r="L360" s="125" t="s">
        <v>1245</v>
      </c>
      <c r="M360" s="125" t="s">
        <v>1245</v>
      </c>
      <c r="N360" s="125" t="s">
        <v>1245</v>
      </c>
      <c r="O360" s="125" t="s">
        <v>1245</v>
      </c>
      <c r="P360" s="125" t="s">
        <v>1245</v>
      </c>
      <c r="Q360" s="125" t="s">
        <v>1245</v>
      </c>
      <c r="R360" s="125" t="s">
        <v>1245</v>
      </c>
      <c r="S360" s="125" t="s">
        <v>1245</v>
      </c>
      <c r="T360" s="125" t="s">
        <v>1245</v>
      </c>
      <c r="U360" s="125" t="s">
        <v>1245</v>
      </c>
      <c r="V360" s="125" t="s">
        <v>1245</v>
      </c>
      <c r="W360" s="125" t="s">
        <v>1245</v>
      </c>
      <c r="X360" s="125" t="s">
        <v>1245</v>
      </c>
      <c r="Y360" s="125" t="s">
        <v>1245</v>
      </c>
      <c r="Z360" s="125" t="s">
        <v>1245</v>
      </c>
      <c r="AA360" s="125" t="s">
        <v>1245</v>
      </c>
      <c r="AB360" s="125" t="s">
        <v>1245</v>
      </c>
      <c r="AC360" s="125" t="s">
        <v>1245</v>
      </c>
      <c r="AD360" s="125" t="s">
        <v>1245</v>
      </c>
      <c r="AE360" s="125" t="s">
        <v>1245</v>
      </c>
      <c r="AF360" s="125" t="s">
        <v>1245</v>
      </c>
      <c r="AG360" s="125" t="s">
        <v>1245</v>
      </c>
      <c r="AH360" s="125" t="s">
        <v>1245</v>
      </c>
      <c r="AI360" s="125" t="s">
        <v>1245</v>
      </c>
      <c r="AJ360" s="125" t="s">
        <v>1245</v>
      </c>
      <c r="AK360" s="125" t="s">
        <v>1245</v>
      </c>
      <c r="AL360" s="126" t="s">
        <v>1383</v>
      </c>
      <c r="AM360" s="126" t="s">
        <v>1383</v>
      </c>
      <c r="AN360" s="126" t="s">
        <v>1383</v>
      </c>
      <c r="AO360" s="126" t="s">
        <v>1383</v>
      </c>
      <c r="AP360" s="126" t="s">
        <v>1383</v>
      </c>
      <c r="AQ360" s="126" t="s">
        <v>1384</v>
      </c>
      <c r="AR360" s="126" t="s">
        <v>1384</v>
      </c>
      <c r="AS360" s="126" t="s">
        <v>1384</v>
      </c>
      <c r="AT360" s="126" t="s">
        <v>1384</v>
      </c>
      <c r="AU360" s="126" t="s">
        <v>1384</v>
      </c>
      <c r="AV360" s="126" t="s">
        <v>1384</v>
      </c>
      <c r="AW360" s="126" t="s">
        <v>1384</v>
      </c>
      <c r="AX360" s="126" t="s">
        <v>1383</v>
      </c>
      <c r="AY360" s="126" t="s">
        <v>1383</v>
      </c>
      <c r="AZ360" s="126" t="s">
        <v>1383</v>
      </c>
      <c r="BA360" s="126" t="s">
        <v>1383</v>
      </c>
      <c r="BB360" s="126" t="s">
        <v>1383</v>
      </c>
      <c r="BC360" s="126" t="s">
        <v>1383</v>
      </c>
      <c r="BD360" s="126" t="s">
        <v>79</v>
      </c>
      <c r="BE360" s="126" t="s">
        <v>79</v>
      </c>
      <c r="BF360" s="126" t="s">
        <v>79</v>
      </c>
      <c r="BG360" s="126" t="s">
        <v>79</v>
      </c>
      <c r="BH360" s="126" t="s">
        <v>79</v>
      </c>
      <c r="BI360" s="126" t="s">
        <v>79</v>
      </c>
      <c r="BJ360" s="126" t="s">
        <v>79</v>
      </c>
      <c r="BK360" s="126" t="s">
        <v>79</v>
      </c>
      <c r="BL360" s="126" t="s">
        <v>79</v>
      </c>
      <c r="BM360" s="126" t="s">
        <v>79</v>
      </c>
      <c r="BN360" s="126" t="s">
        <v>79</v>
      </c>
      <c r="BO360" s="126" t="s">
        <v>79</v>
      </c>
      <c r="BP360" s="126" t="s">
        <v>79</v>
      </c>
      <c r="BQ360" s="126" t="s">
        <v>79</v>
      </c>
      <c r="BR360" s="126" t="s">
        <v>79</v>
      </c>
      <c r="BS360" s="126" t="s">
        <v>79</v>
      </c>
      <c r="BT360" s="126" t="s">
        <v>79</v>
      </c>
      <c r="BU360" s="126" t="s">
        <v>79</v>
      </c>
      <c r="BV360" s="126" t="s">
        <v>79</v>
      </c>
      <c r="BW360" s="126" t="s">
        <v>79</v>
      </c>
      <c r="BX360" s="126" t="s">
        <v>79</v>
      </c>
      <c r="BY360" s="126" t="s">
        <v>79</v>
      </c>
      <c r="BZ360" s="126" t="s">
        <v>1385</v>
      </c>
      <c r="CA360" s="126" t="s">
        <v>1385</v>
      </c>
      <c r="CB360" s="126" t="s">
        <v>1385</v>
      </c>
      <c r="CC360" s="126" t="s">
        <v>1385</v>
      </c>
      <c r="CD360" s="126" t="s">
        <v>1385</v>
      </c>
      <c r="CE360" s="126" t="s">
        <v>1385</v>
      </c>
      <c r="CF360" s="126" t="s">
        <v>1385</v>
      </c>
      <c r="CG360" s="126" t="s">
        <v>1385</v>
      </c>
      <c r="CH360" s="126" t="s">
        <v>1385</v>
      </c>
      <c r="CI360" s="126" t="s">
        <v>1385</v>
      </c>
      <c r="CJ360" s="126" t="s">
        <v>1385</v>
      </c>
      <c r="CK360" s="126" t="s">
        <v>1385</v>
      </c>
      <c r="CL360" s="126" t="s">
        <v>79</v>
      </c>
      <c r="CM360" s="126" t="s">
        <v>79</v>
      </c>
      <c r="CN360" s="126" t="s">
        <v>79</v>
      </c>
      <c r="CO360" s="126" t="s">
        <v>79</v>
      </c>
      <c r="CP360" s="126" t="s">
        <v>79</v>
      </c>
    </row>
    <row r="361" spans="1:94" s="13" customFormat="1" ht="14">
      <c r="A361" s="73"/>
      <c r="B361" s="125" t="s">
        <v>160</v>
      </c>
      <c r="C361" s="125" t="s">
        <v>160</v>
      </c>
      <c r="D361" s="125" t="s">
        <v>159</v>
      </c>
      <c r="E361" s="125" t="s">
        <v>159</v>
      </c>
      <c r="F361" s="125" t="s">
        <v>159</v>
      </c>
      <c r="G361" s="125" t="s">
        <v>159</v>
      </c>
      <c r="H361" s="125" t="s">
        <v>159</v>
      </c>
      <c r="I361" s="125" t="s">
        <v>159</v>
      </c>
      <c r="J361" s="125" t="s">
        <v>159</v>
      </c>
      <c r="K361" s="125" t="s">
        <v>159</v>
      </c>
      <c r="L361" s="125" t="s">
        <v>160</v>
      </c>
      <c r="M361" s="125" t="s">
        <v>160</v>
      </c>
      <c r="N361" s="125" t="s">
        <v>160</v>
      </c>
      <c r="O361" s="125" t="s">
        <v>160</v>
      </c>
      <c r="P361" s="125" t="s">
        <v>160</v>
      </c>
      <c r="Q361" s="125" t="s">
        <v>160</v>
      </c>
      <c r="R361" s="125" t="s">
        <v>161</v>
      </c>
      <c r="S361" s="125" t="s">
        <v>161</v>
      </c>
      <c r="T361" s="125" t="s">
        <v>161</v>
      </c>
      <c r="U361" s="125" t="s">
        <v>161</v>
      </c>
      <c r="V361" s="125" t="s">
        <v>161</v>
      </c>
      <c r="W361" s="125" t="s">
        <v>162</v>
      </c>
      <c r="X361" s="125" t="s">
        <v>162</v>
      </c>
      <c r="Y361" s="125" t="s">
        <v>162</v>
      </c>
      <c r="Z361" s="125" t="s">
        <v>162</v>
      </c>
      <c r="AA361" s="125" t="s">
        <v>163</v>
      </c>
      <c r="AB361" s="125" t="s">
        <v>163</v>
      </c>
      <c r="AC361" s="125" t="s">
        <v>163</v>
      </c>
      <c r="AD361" s="125" t="s">
        <v>163</v>
      </c>
      <c r="AE361" s="125" t="s">
        <v>163</v>
      </c>
      <c r="AF361" s="125" t="s">
        <v>163</v>
      </c>
      <c r="AG361" s="126" t="s">
        <v>163</v>
      </c>
      <c r="AH361" s="126" t="s">
        <v>163</v>
      </c>
      <c r="AI361" s="126" t="s">
        <v>163</v>
      </c>
      <c r="AJ361" s="126" t="s">
        <v>163</v>
      </c>
      <c r="AK361" s="126" t="s">
        <v>163</v>
      </c>
      <c r="AL361" s="126" t="s">
        <v>163</v>
      </c>
      <c r="AM361" s="126" t="s">
        <v>163</v>
      </c>
      <c r="AN361" s="126" t="s">
        <v>163</v>
      </c>
      <c r="AO361" s="126" t="s">
        <v>1372</v>
      </c>
      <c r="AP361" s="126" t="s">
        <v>1372</v>
      </c>
      <c r="AQ361" s="126" t="s">
        <v>1372</v>
      </c>
      <c r="AR361" s="126" t="s">
        <v>1372</v>
      </c>
      <c r="AS361" s="126" t="s">
        <v>1372</v>
      </c>
      <c r="AT361" s="126" t="s">
        <v>1372</v>
      </c>
      <c r="AU361" s="126" t="s">
        <v>1372</v>
      </c>
      <c r="AV361" s="126" t="s">
        <v>1372</v>
      </c>
      <c r="AW361" s="126" t="s">
        <v>1372</v>
      </c>
      <c r="AX361" s="126" t="s">
        <v>163</v>
      </c>
      <c r="AY361" s="126" t="s">
        <v>163</v>
      </c>
      <c r="AZ361" s="126" t="s">
        <v>163</v>
      </c>
      <c r="BA361" s="126" t="s">
        <v>163</v>
      </c>
      <c r="BB361" s="126" t="s">
        <v>163</v>
      </c>
      <c r="BC361" s="126" t="s">
        <v>163</v>
      </c>
      <c r="BD361" s="126" t="s">
        <v>162</v>
      </c>
      <c r="BE361" s="126" t="s">
        <v>162</v>
      </c>
      <c r="BF361" s="126" t="s">
        <v>161</v>
      </c>
      <c r="BG361" s="126" t="s">
        <v>161</v>
      </c>
      <c r="BH361" s="126" t="s">
        <v>161</v>
      </c>
      <c r="BI361" s="126" t="s">
        <v>161</v>
      </c>
      <c r="BJ361" s="126" t="s">
        <v>161</v>
      </c>
      <c r="BK361" s="126" t="s">
        <v>161</v>
      </c>
      <c r="BL361" s="126" t="s">
        <v>161</v>
      </c>
      <c r="BM361" s="126" t="s">
        <v>160</v>
      </c>
      <c r="BN361" s="126" t="s">
        <v>160</v>
      </c>
      <c r="BO361" s="126" t="s">
        <v>160</v>
      </c>
      <c r="BP361" s="126" t="s">
        <v>160</v>
      </c>
      <c r="BQ361" s="126" t="s">
        <v>160</v>
      </c>
      <c r="BR361" s="126" t="s">
        <v>160</v>
      </c>
      <c r="BS361" s="126" t="s">
        <v>160</v>
      </c>
      <c r="BT361" s="126" t="s">
        <v>160</v>
      </c>
      <c r="BU361" s="126" t="s">
        <v>160</v>
      </c>
      <c r="BV361" s="126" t="s">
        <v>160</v>
      </c>
      <c r="BW361" s="126" t="s">
        <v>160</v>
      </c>
      <c r="BX361" s="126" t="s">
        <v>160</v>
      </c>
      <c r="BY361" s="126" t="s">
        <v>160</v>
      </c>
      <c r="BZ361" s="126" t="s">
        <v>160</v>
      </c>
      <c r="CA361" s="126" t="s">
        <v>160</v>
      </c>
      <c r="CB361" s="126" t="s">
        <v>160</v>
      </c>
      <c r="CC361" s="126" t="s">
        <v>160</v>
      </c>
      <c r="CD361" s="126" t="s">
        <v>160</v>
      </c>
      <c r="CE361" s="126" t="s">
        <v>160</v>
      </c>
      <c r="CF361" s="126" t="s">
        <v>160</v>
      </c>
      <c r="CG361" s="126" t="s">
        <v>160</v>
      </c>
      <c r="CH361" s="126" t="s">
        <v>160</v>
      </c>
      <c r="CI361" s="126" t="s">
        <v>160</v>
      </c>
      <c r="CJ361" s="126" t="s">
        <v>160</v>
      </c>
      <c r="CK361" s="126" t="s">
        <v>161</v>
      </c>
      <c r="CL361" s="126" t="s">
        <v>161</v>
      </c>
      <c r="CM361" s="126" t="s">
        <v>161</v>
      </c>
      <c r="CN361" s="126" t="s">
        <v>161</v>
      </c>
      <c r="CO361" s="126" t="s">
        <v>161</v>
      </c>
      <c r="CP361" s="126" t="s">
        <v>161</v>
      </c>
    </row>
    <row r="362" spans="1:94" s="13" customFormat="1" ht="14">
      <c r="A362" s="73"/>
      <c r="B362" s="125" t="s">
        <v>1245</v>
      </c>
      <c r="C362" s="125" t="s">
        <v>1245</v>
      </c>
      <c r="D362" s="125" t="s">
        <v>1245</v>
      </c>
      <c r="E362" s="125" t="s">
        <v>1245</v>
      </c>
      <c r="F362" s="125" t="s">
        <v>1245</v>
      </c>
      <c r="G362" s="125" t="s">
        <v>1245</v>
      </c>
      <c r="H362" s="125" t="s">
        <v>1245</v>
      </c>
      <c r="I362" s="125" t="s">
        <v>1245</v>
      </c>
      <c r="J362" s="125" t="s">
        <v>1245</v>
      </c>
      <c r="K362" s="125" t="s">
        <v>1245</v>
      </c>
      <c r="L362" s="125" t="s">
        <v>1245</v>
      </c>
      <c r="M362" s="125" t="s">
        <v>1245</v>
      </c>
      <c r="N362" s="125" t="s">
        <v>1245</v>
      </c>
      <c r="O362" s="125" t="s">
        <v>1245</v>
      </c>
      <c r="P362" s="125" t="s">
        <v>1245</v>
      </c>
      <c r="Q362" s="125" t="s">
        <v>1245</v>
      </c>
      <c r="R362" s="125" t="s">
        <v>1245</v>
      </c>
      <c r="S362" s="125" t="s">
        <v>1245</v>
      </c>
      <c r="T362" s="125" t="s">
        <v>1245</v>
      </c>
      <c r="U362" s="125" t="s">
        <v>1245</v>
      </c>
      <c r="V362" s="125" t="s">
        <v>1245</v>
      </c>
      <c r="W362" s="125" t="s">
        <v>1245</v>
      </c>
      <c r="X362" s="125" t="s">
        <v>1245</v>
      </c>
      <c r="Y362" s="125" t="s">
        <v>1245</v>
      </c>
      <c r="Z362" s="125" t="s">
        <v>1245</v>
      </c>
      <c r="AA362" s="125" t="s">
        <v>1245</v>
      </c>
      <c r="AB362" s="125" t="s">
        <v>1245</v>
      </c>
      <c r="AC362" s="125" t="s">
        <v>1245</v>
      </c>
      <c r="AD362" s="125" t="s">
        <v>1245</v>
      </c>
      <c r="AE362" s="125" t="s">
        <v>1245</v>
      </c>
      <c r="AF362" s="125" t="s">
        <v>1245</v>
      </c>
      <c r="AG362" s="125" t="s">
        <v>1245</v>
      </c>
      <c r="AH362" s="125" t="s">
        <v>1245</v>
      </c>
      <c r="AI362" s="125" t="s">
        <v>1245</v>
      </c>
      <c r="AJ362" s="125" t="s">
        <v>1245</v>
      </c>
      <c r="AK362" s="125" t="s">
        <v>1245</v>
      </c>
      <c r="AL362" s="126">
        <v>0</v>
      </c>
      <c r="AM362" s="126">
        <v>0</v>
      </c>
      <c r="AN362" s="126">
        <v>0</v>
      </c>
      <c r="AO362" s="126">
        <v>0</v>
      </c>
      <c r="AP362" s="126" t="s">
        <v>1373</v>
      </c>
      <c r="AQ362" s="126" t="s">
        <v>1373</v>
      </c>
      <c r="AR362" s="126" t="s">
        <v>1373</v>
      </c>
      <c r="AS362" s="126" t="s">
        <v>1373</v>
      </c>
      <c r="AT362" s="126" t="s">
        <v>1373</v>
      </c>
      <c r="AU362" s="126" t="s">
        <v>1374</v>
      </c>
      <c r="AV362" s="126" t="s">
        <v>1374</v>
      </c>
      <c r="AW362" s="126" t="s">
        <v>1374</v>
      </c>
      <c r="AX362" s="126" t="s">
        <v>1373</v>
      </c>
      <c r="AY362" s="126" t="s">
        <v>1373</v>
      </c>
      <c r="AZ362" s="126" t="s">
        <v>1373</v>
      </c>
      <c r="BA362" s="126" t="s">
        <v>1373</v>
      </c>
      <c r="BB362" s="126" t="s">
        <v>1373</v>
      </c>
      <c r="BC362" s="126" t="s">
        <v>1374</v>
      </c>
      <c r="BD362" s="126" t="s">
        <v>1374</v>
      </c>
      <c r="BE362" s="126" t="s">
        <v>1374</v>
      </c>
      <c r="BF362" s="126" t="s">
        <v>1374</v>
      </c>
      <c r="BG362" s="126" t="s">
        <v>1374</v>
      </c>
      <c r="BH362" s="126" t="s">
        <v>1374</v>
      </c>
      <c r="BI362" s="126" t="s">
        <v>1374</v>
      </c>
      <c r="BJ362" s="126" t="s">
        <v>1374</v>
      </c>
      <c r="BK362" s="126" t="s">
        <v>1374</v>
      </c>
      <c r="BL362" s="126" t="s">
        <v>1374</v>
      </c>
      <c r="BM362" s="126" t="s">
        <v>1373</v>
      </c>
      <c r="BN362" s="126" t="s">
        <v>1373</v>
      </c>
      <c r="BO362" s="126" t="s">
        <v>1373</v>
      </c>
      <c r="BP362" s="126" t="s">
        <v>1373</v>
      </c>
      <c r="BQ362" s="126" t="s">
        <v>1373</v>
      </c>
      <c r="BR362" s="126" t="s">
        <v>1373</v>
      </c>
      <c r="BS362" s="126" t="s">
        <v>1373</v>
      </c>
      <c r="BT362" s="126" t="s">
        <v>1373</v>
      </c>
      <c r="BU362" s="126" t="s">
        <v>1373</v>
      </c>
      <c r="BV362" s="126" t="s">
        <v>1373</v>
      </c>
      <c r="BW362" s="126" t="s">
        <v>1373</v>
      </c>
      <c r="BX362" s="126" t="s">
        <v>1373</v>
      </c>
      <c r="BY362" s="126" t="s">
        <v>1373</v>
      </c>
      <c r="BZ362" s="126" t="s">
        <v>1373</v>
      </c>
      <c r="CA362" s="126" t="s">
        <v>1373</v>
      </c>
      <c r="CB362" s="126" t="s">
        <v>1373</v>
      </c>
      <c r="CC362" s="126" t="s">
        <v>1373</v>
      </c>
      <c r="CD362" s="126" t="s">
        <v>1373</v>
      </c>
      <c r="CE362" s="126" t="s">
        <v>1373</v>
      </c>
      <c r="CF362" s="126" t="s">
        <v>1373</v>
      </c>
      <c r="CG362" s="126" t="s">
        <v>1373</v>
      </c>
      <c r="CH362" s="126" t="s">
        <v>1373</v>
      </c>
      <c r="CI362" s="126" t="s">
        <v>1382</v>
      </c>
      <c r="CJ362" s="126" t="s">
        <v>1382</v>
      </c>
      <c r="CK362" s="126" t="s">
        <v>1373</v>
      </c>
      <c r="CL362" s="126" t="s">
        <v>1373</v>
      </c>
      <c r="CM362" s="126" t="s">
        <v>1373</v>
      </c>
      <c r="CN362" s="126" t="s">
        <v>1373</v>
      </c>
      <c r="CO362" s="126" t="s">
        <v>1373</v>
      </c>
      <c r="CP362" s="126" t="s">
        <v>1373</v>
      </c>
    </row>
    <row r="363" spans="1:94" s="13" customFormat="1" ht="14">
      <c r="A363" s="73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30"/>
      <c r="AH363" s="130"/>
      <c r="AI363" s="130"/>
      <c r="AJ363" s="130"/>
      <c r="AK363" s="130"/>
      <c r="AL363" s="130"/>
      <c r="AM363" s="130"/>
      <c r="AN363" s="130"/>
      <c r="AO363" s="130"/>
      <c r="AP363" s="130"/>
      <c r="AQ363" s="130"/>
      <c r="AR363" s="130"/>
      <c r="AS363" s="130"/>
      <c r="AT363" s="130"/>
      <c r="AU363" s="130"/>
      <c r="AV363" s="130"/>
      <c r="AW363" s="130"/>
      <c r="AX363" s="130"/>
      <c r="AY363" s="130"/>
      <c r="AZ363" s="130"/>
      <c r="BA363" s="130"/>
      <c r="BB363" s="130"/>
      <c r="BC363" s="130"/>
      <c r="BD363" s="130"/>
      <c r="BE363" s="130"/>
      <c r="BF363" s="130"/>
      <c r="BG363" s="130"/>
      <c r="BH363" s="130"/>
      <c r="BI363" s="130"/>
      <c r="BJ363" s="130"/>
      <c r="BK363" s="130"/>
      <c r="BL363" s="130"/>
      <c r="BM363" s="130"/>
      <c r="BN363" s="130"/>
      <c r="BO363" s="130"/>
      <c r="BP363" s="130"/>
      <c r="BQ363" s="130"/>
      <c r="BR363" s="130"/>
      <c r="BS363" s="130"/>
      <c r="BT363" s="130"/>
      <c r="BU363" s="130"/>
      <c r="BV363" s="130"/>
      <c r="BW363" s="130"/>
      <c r="BX363" s="130"/>
      <c r="BY363" s="130"/>
      <c r="BZ363" s="130"/>
      <c r="CA363" s="130"/>
      <c r="CB363" s="130"/>
      <c r="CC363" s="130"/>
      <c r="CD363" s="130"/>
      <c r="CE363" s="130"/>
      <c r="CF363" s="130"/>
      <c r="CG363" s="130"/>
      <c r="CH363" s="130"/>
      <c r="CI363" s="130"/>
      <c r="CJ363" s="130"/>
      <c r="CK363" s="130"/>
      <c r="CL363" s="130"/>
      <c r="CM363" s="130"/>
      <c r="CN363" s="126"/>
      <c r="CO363" s="126"/>
      <c r="CP363" s="126"/>
    </row>
    <row r="364" spans="1:94" s="13" customFormat="1" ht="14">
      <c r="A364" s="73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  <c r="AA364" s="125"/>
      <c r="AB364" s="125"/>
      <c r="AC364" s="125"/>
      <c r="AD364" s="125"/>
      <c r="AE364" s="125"/>
      <c r="AF364" s="125"/>
      <c r="AG364" s="126"/>
      <c r="AH364" s="126"/>
      <c r="AI364" s="126"/>
      <c r="AJ364" s="126"/>
      <c r="AK364" s="126"/>
      <c r="AL364" s="126"/>
      <c r="AM364" s="126"/>
      <c r="AN364" s="126"/>
      <c r="AO364" s="126"/>
      <c r="AP364" s="126"/>
      <c r="AQ364" s="126"/>
      <c r="AR364" s="126"/>
      <c r="AS364" s="126"/>
      <c r="AT364" s="126"/>
      <c r="AU364" s="126"/>
      <c r="AV364" s="126"/>
      <c r="AW364" s="126"/>
      <c r="AX364" s="126"/>
      <c r="AY364" s="126"/>
      <c r="AZ364" s="126"/>
      <c r="BA364" s="126"/>
      <c r="BB364" s="126"/>
      <c r="BC364" s="126"/>
      <c r="BD364" s="126"/>
      <c r="BE364" s="126"/>
      <c r="BF364" s="126"/>
      <c r="BG364" s="126"/>
      <c r="BH364" s="126"/>
      <c r="BI364" s="126"/>
      <c r="BJ364" s="126"/>
      <c r="BK364" s="126"/>
      <c r="BL364" s="126"/>
      <c r="BM364" s="126"/>
      <c r="BN364" s="126"/>
      <c r="BO364" s="126"/>
      <c r="BP364" s="126"/>
      <c r="BQ364" s="126"/>
      <c r="BR364" s="126"/>
      <c r="BS364" s="126"/>
      <c r="BT364" s="126"/>
      <c r="BU364" s="126"/>
      <c r="BV364" s="126"/>
      <c r="BW364" s="126"/>
      <c r="BX364" s="126"/>
      <c r="BY364" s="126"/>
      <c r="BZ364" s="126"/>
      <c r="CA364" s="126"/>
      <c r="CB364" s="126"/>
      <c r="CC364" s="126"/>
      <c r="CD364" s="126"/>
      <c r="CE364" s="126"/>
      <c r="CF364" s="126"/>
      <c r="CG364" s="126"/>
      <c r="CH364" s="126"/>
      <c r="CI364" s="126"/>
      <c r="CJ364" s="126"/>
      <c r="CK364" s="126"/>
      <c r="CL364" s="126"/>
      <c r="CM364" s="126"/>
      <c r="CN364" s="126"/>
      <c r="CO364" s="126"/>
      <c r="CP364" s="126"/>
    </row>
    <row r="365" spans="1:94" s="13" customFormat="1" ht="14">
      <c r="A365" s="73"/>
      <c r="B365" s="125" t="s">
        <v>1245</v>
      </c>
      <c r="C365" s="125" t="s">
        <v>1245</v>
      </c>
      <c r="D365" s="125" t="s">
        <v>1245</v>
      </c>
      <c r="E365" s="125" t="s">
        <v>187</v>
      </c>
      <c r="F365" s="125" t="s">
        <v>187</v>
      </c>
      <c r="G365" s="125" t="s">
        <v>187</v>
      </c>
      <c r="H365" s="125" t="s">
        <v>187</v>
      </c>
      <c r="I365" s="125" t="s">
        <v>187</v>
      </c>
      <c r="J365" s="125" t="s">
        <v>187</v>
      </c>
      <c r="K365" s="125" t="s">
        <v>187</v>
      </c>
      <c r="L365" s="125" t="s">
        <v>187</v>
      </c>
      <c r="M365" s="125" t="s">
        <v>187</v>
      </c>
      <c r="N365" s="125" t="s">
        <v>187</v>
      </c>
      <c r="O365" s="125" t="s">
        <v>188</v>
      </c>
      <c r="P365" s="125" t="s">
        <v>188</v>
      </c>
      <c r="Q365" s="125" t="s">
        <v>188</v>
      </c>
      <c r="R365" s="125" t="s">
        <v>188</v>
      </c>
      <c r="S365" s="125" t="s">
        <v>188</v>
      </c>
      <c r="T365" s="125" t="s">
        <v>187</v>
      </c>
      <c r="U365" s="125" t="s">
        <v>187</v>
      </c>
      <c r="V365" s="125" t="s">
        <v>187</v>
      </c>
      <c r="W365" s="125" t="s">
        <v>187</v>
      </c>
      <c r="X365" s="125" t="s">
        <v>187</v>
      </c>
      <c r="Y365" s="125" t="s">
        <v>187</v>
      </c>
      <c r="Z365" s="125" t="s">
        <v>187</v>
      </c>
      <c r="AA365" s="125" t="s">
        <v>187</v>
      </c>
      <c r="AB365" s="125" t="s">
        <v>187</v>
      </c>
      <c r="AC365" s="125" t="s">
        <v>187</v>
      </c>
      <c r="AD365" s="125" t="s">
        <v>187</v>
      </c>
      <c r="AE365" s="125" t="s">
        <v>187</v>
      </c>
      <c r="AF365" s="125" t="s">
        <v>187</v>
      </c>
      <c r="AG365" s="126" t="s">
        <v>187</v>
      </c>
      <c r="AH365" s="126" t="s">
        <v>187</v>
      </c>
      <c r="AI365" s="126" t="s">
        <v>187</v>
      </c>
      <c r="AJ365" s="126" t="s">
        <v>187</v>
      </c>
      <c r="AK365" s="126" t="s">
        <v>187</v>
      </c>
      <c r="AL365" s="126" t="s">
        <v>187</v>
      </c>
      <c r="AM365" s="126" t="s">
        <v>187</v>
      </c>
      <c r="AN365" s="126" t="s">
        <v>187</v>
      </c>
      <c r="AO365" s="126" t="s">
        <v>187</v>
      </c>
      <c r="AP365" s="126" t="s">
        <v>187</v>
      </c>
      <c r="AQ365" s="126" t="s">
        <v>187</v>
      </c>
      <c r="AR365" s="126" t="s">
        <v>187</v>
      </c>
      <c r="AS365" s="126" t="s">
        <v>187</v>
      </c>
      <c r="AT365" s="126" t="s">
        <v>187</v>
      </c>
      <c r="AU365" s="126" t="s">
        <v>187</v>
      </c>
      <c r="AV365" s="126" t="s">
        <v>187</v>
      </c>
      <c r="AW365" s="126" t="s">
        <v>187</v>
      </c>
      <c r="AX365" s="126" t="s">
        <v>187</v>
      </c>
      <c r="AY365" s="126" t="s">
        <v>187</v>
      </c>
      <c r="AZ365" s="126" t="s">
        <v>187</v>
      </c>
      <c r="BA365" s="126" t="s">
        <v>187</v>
      </c>
      <c r="BB365" s="126" t="s">
        <v>187</v>
      </c>
      <c r="BC365" s="126" t="s">
        <v>187</v>
      </c>
      <c r="BD365" s="126" t="s">
        <v>187</v>
      </c>
      <c r="BE365" s="126" t="s">
        <v>187</v>
      </c>
      <c r="BF365" s="126" t="s">
        <v>187</v>
      </c>
      <c r="BG365" s="126" t="s">
        <v>187</v>
      </c>
      <c r="BH365" s="126" t="s">
        <v>187</v>
      </c>
      <c r="BI365" s="126" t="s">
        <v>187</v>
      </c>
      <c r="BJ365" s="126" t="s">
        <v>187</v>
      </c>
      <c r="BK365" s="126" t="s">
        <v>187</v>
      </c>
      <c r="BL365" s="126" t="s">
        <v>187</v>
      </c>
      <c r="BM365" s="126" t="s">
        <v>187</v>
      </c>
      <c r="BN365" s="126" t="s">
        <v>187</v>
      </c>
      <c r="BO365" s="126" t="s">
        <v>187</v>
      </c>
      <c r="BP365" s="126" t="s">
        <v>187</v>
      </c>
      <c r="BQ365" s="126" t="s">
        <v>187</v>
      </c>
      <c r="BR365" s="126" t="s">
        <v>187</v>
      </c>
      <c r="BS365" s="126" t="s">
        <v>187</v>
      </c>
      <c r="BT365" s="126" t="s">
        <v>187</v>
      </c>
      <c r="BU365" s="126" t="s">
        <v>187</v>
      </c>
      <c r="BV365" s="126" t="s">
        <v>187</v>
      </c>
      <c r="BW365" s="126" t="s">
        <v>187</v>
      </c>
      <c r="BX365" s="126" t="s">
        <v>187</v>
      </c>
      <c r="BY365" s="126" t="s">
        <v>187</v>
      </c>
      <c r="BZ365" s="126" t="s">
        <v>187</v>
      </c>
      <c r="CA365" s="126" t="s">
        <v>187</v>
      </c>
      <c r="CB365" s="126" t="s">
        <v>187</v>
      </c>
      <c r="CC365" s="126" t="s">
        <v>187</v>
      </c>
      <c r="CD365" s="126" t="s">
        <v>187</v>
      </c>
      <c r="CE365" s="126" t="s">
        <v>187</v>
      </c>
      <c r="CF365" s="126" t="s">
        <v>187</v>
      </c>
      <c r="CG365" s="126" t="s">
        <v>187</v>
      </c>
      <c r="CH365" s="126" t="s">
        <v>187</v>
      </c>
      <c r="CI365" s="126" t="s">
        <v>187</v>
      </c>
      <c r="CJ365" s="126" t="s">
        <v>187</v>
      </c>
      <c r="CK365" s="126" t="s">
        <v>187</v>
      </c>
      <c r="CL365" s="126" t="s">
        <v>187</v>
      </c>
      <c r="CM365" s="126" t="s">
        <v>187</v>
      </c>
      <c r="CN365" s="126" t="s">
        <v>187</v>
      </c>
      <c r="CO365" s="126" t="s">
        <v>187</v>
      </c>
      <c r="CP365" s="126" t="s">
        <v>187</v>
      </c>
    </row>
    <row r="366" spans="1:94" s="13" customFormat="1" ht="14">
      <c r="A366" s="73"/>
      <c r="B366" s="125" t="s">
        <v>1245</v>
      </c>
      <c r="C366" s="125" t="s">
        <v>1245</v>
      </c>
      <c r="D366" s="125" t="s">
        <v>1245</v>
      </c>
      <c r="E366" s="125" t="s">
        <v>189</v>
      </c>
      <c r="F366" s="125" t="s">
        <v>189</v>
      </c>
      <c r="G366" s="125" t="s">
        <v>189</v>
      </c>
      <c r="H366" s="125" t="s">
        <v>189</v>
      </c>
      <c r="I366" s="125" t="s">
        <v>189</v>
      </c>
      <c r="J366" s="125" t="s">
        <v>189</v>
      </c>
      <c r="K366" s="125" t="s">
        <v>189</v>
      </c>
      <c r="L366" s="125" t="s">
        <v>189</v>
      </c>
      <c r="M366" s="125" t="s">
        <v>189</v>
      </c>
      <c r="N366" s="125" t="s">
        <v>189</v>
      </c>
      <c r="O366" s="125" t="s">
        <v>190</v>
      </c>
      <c r="P366" s="125" t="s">
        <v>190</v>
      </c>
      <c r="Q366" s="125" t="s">
        <v>190</v>
      </c>
      <c r="R366" s="125" t="s">
        <v>190</v>
      </c>
      <c r="S366" s="125" t="s">
        <v>190</v>
      </c>
      <c r="T366" s="125" t="s">
        <v>189</v>
      </c>
      <c r="U366" s="125" t="s">
        <v>189</v>
      </c>
      <c r="V366" s="125" t="s">
        <v>189</v>
      </c>
      <c r="W366" s="125" t="s">
        <v>191</v>
      </c>
      <c r="X366" s="125" t="s">
        <v>191</v>
      </c>
      <c r="Y366" s="125" t="s">
        <v>191</v>
      </c>
      <c r="Z366" s="125" t="s">
        <v>191</v>
      </c>
      <c r="AA366" s="125" t="s">
        <v>191</v>
      </c>
      <c r="AB366" s="125" t="s">
        <v>191</v>
      </c>
      <c r="AC366" s="125" t="s">
        <v>191</v>
      </c>
      <c r="AD366" s="125" t="s">
        <v>191</v>
      </c>
      <c r="AE366" s="125" t="s">
        <v>191</v>
      </c>
      <c r="AF366" s="125" t="s">
        <v>191</v>
      </c>
      <c r="AG366" s="126" t="s">
        <v>191</v>
      </c>
      <c r="AH366" s="126" t="s">
        <v>191</v>
      </c>
      <c r="AI366" s="126" t="s">
        <v>191</v>
      </c>
      <c r="AJ366" s="126" t="s">
        <v>191</v>
      </c>
      <c r="AK366" s="126" t="s">
        <v>191</v>
      </c>
      <c r="AL366" s="126" t="s">
        <v>1386</v>
      </c>
      <c r="AM366" s="126" t="s">
        <v>1386</v>
      </c>
      <c r="AN366" s="126" t="s">
        <v>1386</v>
      </c>
      <c r="AO366" s="126" t="s">
        <v>1386</v>
      </c>
      <c r="AP366" s="126" t="s">
        <v>1386</v>
      </c>
      <c r="AQ366" s="126" t="s">
        <v>1386</v>
      </c>
      <c r="AR366" s="126" t="s">
        <v>1386</v>
      </c>
      <c r="AS366" s="126" t="s">
        <v>1386</v>
      </c>
      <c r="AT366" s="126" t="s">
        <v>1386</v>
      </c>
      <c r="AU366" s="126" t="s">
        <v>1386</v>
      </c>
      <c r="AV366" s="126" t="s">
        <v>1386</v>
      </c>
      <c r="AW366" s="126" t="s">
        <v>1386</v>
      </c>
      <c r="AX366" s="126" t="s">
        <v>1386</v>
      </c>
      <c r="AY366" s="126" t="s">
        <v>1386</v>
      </c>
      <c r="AZ366" s="126" t="s">
        <v>1386</v>
      </c>
      <c r="BA366" s="126" t="s">
        <v>1386</v>
      </c>
      <c r="BB366" s="126" t="s">
        <v>1386</v>
      </c>
      <c r="BC366" s="126" t="s">
        <v>1386</v>
      </c>
      <c r="BD366" s="126" t="s">
        <v>1386</v>
      </c>
      <c r="BE366" s="126" t="s">
        <v>1386</v>
      </c>
      <c r="BF366" s="126" t="s">
        <v>1386</v>
      </c>
      <c r="BG366" s="126" t="s">
        <v>191</v>
      </c>
      <c r="BH366" s="126" t="s">
        <v>191</v>
      </c>
      <c r="BI366" s="126" t="s">
        <v>191</v>
      </c>
      <c r="BJ366" s="126" t="s">
        <v>191</v>
      </c>
      <c r="BK366" s="126" t="s">
        <v>191</v>
      </c>
      <c r="BL366" s="126" t="s">
        <v>191</v>
      </c>
      <c r="BM366" s="126" t="s">
        <v>191</v>
      </c>
      <c r="BN366" s="126" t="s">
        <v>191</v>
      </c>
      <c r="BO366" s="126" t="s">
        <v>189</v>
      </c>
      <c r="BP366" s="126" t="s">
        <v>189</v>
      </c>
      <c r="BQ366" s="126" t="s">
        <v>189</v>
      </c>
      <c r="BR366" s="126" t="s">
        <v>189</v>
      </c>
      <c r="BS366" s="126" t="s">
        <v>189</v>
      </c>
      <c r="BT366" s="126" t="s">
        <v>189</v>
      </c>
      <c r="BU366" s="126" t="s">
        <v>189</v>
      </c>
      <c r="BV366" s="126" t="s">
        <v>189</v>
      </c>
      <c r="BW366" s="126" t="s">
        <v>189</v>
      </c>
      <c r="BX366" s="126" t="s">
        <v>189</v>
      </c>
      <c r="BY366" s="126" t="s">
        <v>189</v>
      </c>
      <c r="BZ366" s="126" t="s">
        <v>189</v>
      </c>
      <c r="CA366" s="126" t="s">
        <v>189</v>
      </c>
      <c r="CB366" s="126" t="s">
        <v>189</v>
      </c>
      <c r="CC366" s="126" t="s">
        <v>189</v>
      </c>
      <c r="CD366" s="126" t="s">
        <v>189</v>
      </c>
      <c r="CE366" s="126" t="s">
        <v>189</v>
      </c>
      <c r="CF366" s="126" t="s">
        <v>189</v>
      </c>
      <c r="CG366" s="126" t="s">
        <v>189</v>
      </c>
      <c r="CH366" s="126" t="s">
        <v>189</v>
      </c>
      <c r="CI366" s="126" t="s">
        <v>189</v>
      </c>
      <c r="CJ366" s="126" t="s">
        <v>189</v>
      </c>
      <c r="CK366" s="126" t="s">
        <v>1387</v>
      </c>
      <c r="CL366" s="126" t="s">
        <v>1387</v>
      </c>
      <c r="CM366" s="126" t="s">
        <v>1388</v>
      </c>
      <c r="CN366" s="126" t="s">
        <v>1388</v>
      </c>
      <c r="CO366" s="126" t="s">
        <v>1387</v>
      </c>
      <c r="CP366" s="126" t="s">
        <v>1387</v>
      </c>
    </row>
    <row r="367" spans="1:94" s="13" customFormat="1" ht="14">
      <c r="A367" s="73"/>
      <c r="B367" s="125" t="s">
        <v>1245</v>
      </c>
      <c r="C367" s="125" t="s">
        <v>1245</v>
      </c>
      <c r="D367" s="125" t="s">
        <v>1245</v>
      </c>
      <c r="E367" s="125" t="s">
        <v>1245</v>
      </c>
      <c r="F367" s="125" t="s">
        <v>1245</v>
      </c>
      <c r="G367" s="125" t="s">
        <v>1245</v>
      </c>
      <c r="H367" s="125" t="s">
        <v>1245</v>
      </c>
      <c r="I367" s="125" t="s">
        <v>1245</v>
      </c>
      <c r="J367" s="125" t="s">
        <v>1245</v>
      </c>
      <c r="K367" s="125" t="s">
        <v>1245</v>
      </c>
      <c r="L367" s="125" t="s">
        <v>1245</v>
      </c>
      <c r="M367" s="125" t="s">
        <v>1245</v>
      </c>
      <c r="N367" s="125" t="s">
        <v>1245</v>
      </c>
      <c r="O367" s="125" t="s">
        <v>1245</v>
      </c>
      <c r="P367" s="125" t="s">
        <v>1245</v>
      </c>
      <c r="Q367" s="125" t="s">
        <v>1245</v>
      </c>
      <c r="R367" s="125" t="s">
        <v>1245</v>
      </c>
      <c r="S367" s="125" t="s">
        <v>1245</v>
      </c>
      <c r="T367" s="125" t="s">
        <v>1245</v>
      </c>
      <c r="U367" s="125" t="s">
        <v>1245</v>
      </c>
      <c r="V367" s="125" t="s">
        <v>1245</v>
      </c>
      <c r="W367" s="125" t="s">
        <v>1245</v>
      </c>
      <c r="X367" s="125" t="s">
        <v>1245</v>
      </c>
      <c r="Y367" s="125" t="s">
        <v>1245</v>
      </c>
      <c r="Z367" s="125" t="s">
        <v>1245</v>
      </c>
      <c r="AA367" s="125" t="s">
        <v>1245</v>
      </c>
      <c r="AB367" s="125" t="s">
        <v>1245</v>
      </c>
      <c r="AC367" s="125" t="s">
        <v>1245</v>
      </c>
      <c r="AD367" s="125" t="s">
        <v>1245</v>
      </c>
      <c r="AE367" s="125" t="s">
        <v>1245</v>
      </c>
      <c r="AF367" s="125" t="s">
        <v>1245</v>
      </c>
      <c r="AG367" s="125" t="s">
        <v>1245</v>
      </c>
      <c r="AH367" s="125" t="s">
        <v>1245</v>
      </c>
      <c r="AI367" s="125" t="s">
        <v>1245</v>
      </c>
      <c r="AJ367" s="125" t="s">
        <v>1245</v>
      </c>
      <c r="AK367" s="125" t="s">
        <v>1245</v>
      </c>
      <c r="AL367" s="126">
        <v>0</v>
      </c>
      <c r="AM367" s="126">
        <v>0</v>
      </c>
      <c r="AN367" s="126">
        <v>0</v>
      </c>
      <c r="AO367" s="126">
        <v>0</v>
      </c>
      <c r="AP367" s="126" t="s">
        <v>1373</v>
      </c>
      <c r="AQ367" s="126" t="s">
        <v>1373</v>
      </c>
      <c r="AR367" s="126" t="s">
        <v>1373</v>
      </c>
      <c r="AS367" s="126" t="s">
        <v>1373</v>
      </c>
      <c r="AT367" s="126" t="s">
        <v>1373</v>
      </c>
      <c r="AU367" s="126" t="s">
        <v>1373</v>
      </c>
      <c r="AV367" s="126" t="s">
        <v>1373</v>
      </c>
      <c r="AW367" s="126" t="s">
        <v>1373</v>
      </c>
      <c r="AX367" s="126" t="s">
        <v>1373</v>
      </c>
      <c r="AY367" s="126" t="s">
        <v>1373</v>
      </c>
      <c r="AZ367" s="126" t="s">
        <v>1373</v>
      </c>
      <c r="BA367" s="126" t="s">
        <v>1373</v>
      </c>
      <c r="BB367" s="126" t="s">
        <v>1373</v>
      </c>
      <c r="BC367" s="126" t="s">
        <v>1373</v>
      </c>
      <c r="BD367" s="126" t="s">
        <v>1374</v>
      </c>
      <c r="BE367" s="126" t="s">
        <v>1374</v>
      </c>
      <c r="BF367" s="126" t="s">
        <v>1374</v>
      </c>
      <c r="BG367" s="126" t="s">
        <v>1374</v>
      </c>
      <c r="BH367" s="126" t="s">
        <v>1374</v>
      </c>
      <c r="BI367" s="126" t="s">
        <v>1374</v>
      </c>
      <c r="BJ367" s="126" t="s">
        <v>1374</v>
      </c>
      <c r="BK367" s="126" t="s">
        <v>1374</v>
      </c>
      <c r="BL367" s="126" t="s">
        <v>1374</v>
      </c>
      <c r="BM367" s="126" t="s">
        <v>1374</v>
      </c>
      <c r="BN367" s="126" t="s">
        <v>1374</v>
      </c>
      <c r="BO367" s="126" t="s">
        <v>1373</v>
      </c>
      <c r="BP367" s="126" t="s">
        <v>1373</v>
      </c>
      <c r="BQ367" s="126" t="s">
        <v>1373</v>
      </c>
      <c r="BR367" s="126" t="s">
        <v>1373</v>
      </c>
      <c r="BS367" s="126" t="s">
        <v>1373</v>
      </c>
      <c r="BT367" s="126" t="s">
        <v>1373</v>
      </c>
      <c r="BU367" s="126" t="s">
        <v>1373</v>
      </c>
      <c r="BV367" s="126" t="s">
        <v>1373</v>
      </c>
      <c r="BW367" s="126" t="s">
        <v>1373</v>
      </c>
      <c r="BX367" s="126" t="s">
        <v>1373</v>
      </c>
      <c r="BY367" s="126" t="s">
        <v>40</v>
      </c>
      <c r="BZ367" s="126" t="s">
        <v>40</v>
      </c>
      <c r="CA367" s="126" t="s">
        <v>40</v>
      </c>
      <c r="CB367" s="126" t="s">
        <v>40</v>
      </c>
      <c r="CC367" s="126" t="s">
        <v>40</v>
      </c>
      <c r="CD367" s="126" t="s">
        <v>40</v>
      </c>
      <c r="CE367" s="126" t="s">
        <v>40</v>
      </c>
      <c r="CF367" s="126" t="s">
        <v>40</v>
      </c>
      <c r="CG367" s="126">
        <v>0</v>
      </c>
      <c r="CH367" s="126">
        <v>0</v>
      </c>
      <c r="CI367" s="126">
        <v>0</v>
      </c>
      <c r="CJ367" s="126">
        <v>0</v>
      </c>
      <c r="CK367" s="126">
        <v>0</v>
      </c>
      <c r="CL367" s="126">
        <v>0</v>
      </c>
      <c r="CM367" s="126" t="s">
        <v>1373</v>
      </c>
      <c r="CN367" s="126" t="s">
        <v>1373</v>
      </c>
      <c r="CO367" s="126" t="s">
        <v>1373</v>
      </c>
      <c r="CP367" s="126" t="s">
        <v>1373</v>
      </c>
    </row>
    <row r="368" spans="1:94" s="13" customFormat="1" ht="14">
      <c r="A368" s="73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  <c r="AP368" s="126"/>
      <c r="AQ368" s="126"/>
      <c r="AR368" s="126"/>
      <c r="AS368" s="126"/>
      <c r="AT368" s="126"/>
      <c r="AU368" s="126"/>
      <c r="AV368" s="126"/>
      <c r="AW368" s="126"/>
      <c r="AX368" s="126"/>
      <c r="AY368" s="126"/>
      <c r="AZ368" s="126"/>
      <c r="BA368" s="126"/>
      <c r="BB368" s="126"/>
      <c r="BC368" s="126"/>
      <c r="BD368" s="126"/>
      <c r="BE368" s="126"/>
      <c r="BF368" s="126"/>
      <c r="BG368" s="126"/>
      <c r="BH368" s="126"/>
      <c r="BI368" s="126"/>
      <c r="BJ368" s="126"/>
      <c r="BK368" s="126"/>
      <c r="BL368" s="126"/>
      <c r="BM368" s="126"/>
      <c r="BN368" s="126"/>
      <c r="BO368" s="126"/>
      <c r="BP368" s="126"/>
      <c r="BQ368" s="126"/>
      <c r="BR368" s="126"/>
      <c r="BS368" s="126"/>
      <c r="BT368" s="126"/>
      <c r="BU368" s="126"/>
      <c r="BV368" s="126"/>
      <c r="BW368" s="126"/>
      <c r="BX368" s="126"/>
      <c r="BY368" s="126"/>
      <c r="BZ368" s="126"/>
      <c r="CA368" s="126"/>
      <c r="CB368" s="126"/>
      <c r="CC368" s="126"/>
      <c r="CD368" s="126"/>
      <c r="CE368" s="126"/>
      <c r="CF368" s="126"/>
      <c r="CG368" s="126"/>
      <c r="CH368" s="126"/>
      <c r="CI368" s="126"/>
      <c r="CJ368" s="126"/>
      <c r="CK368" s="126"/>
      <c r="CL368" s="126"/>
      <c r="CM368" s="126"/>
      <c r="CN368" s="126"/>
      <c r="CO368" s="126"/>
      <c r="CP368" s="126"/>
    </row>
    <row r="369" spans="1:94" s="13" customFormat="1" ht="14">
      <c r="A369" s="73"/>
      <c r="B369" s="125" t="s">
        <v>1245</v>
      </c>
      <c r="C369" s="125" t="s">
        <v>1245</v>
      </c>
      <c r="D369" s="125" t="s">
        <v>1245</v>
      </c>
      <c r="E369" s="125" t="s">
        <v>192</v>
      </c>
      <c r="F369" s="125" t="s">
        <v>192</v>
      </c>
      <c r="G369" s="125" t="s">
        <v>192</v>
      </c>
      <c r="H369" s="125" t="s">
        <v>192</v>
      </c>
      <c r="I369" s="125" t="s">
        <v>192</v>
      </c>
      <c r="J369" s="125" t="s">
        <v>192</v>
      </c>
      <c r="K369" s="125" t="s">
        <v>192</v>
      </c>
      <c r="L369" s="125" t="s">
        <v>192</v>
      </c>
      <c r="M369" s="125" t="s">
        <v>192</v>
      </c>
      <c r="N369" s="125" t="s">
        <v>192</v>
      </c>
      <c r="O369" s="125" t="s">
        <v>193</v>
      </c>
      <c r="P369" s="125" t="s">
        <v>193</v>
      </c>
      <c r="Q369" s="125" t="s">
        <v>193</v>
      </c>
      <c r="R369" s="125" t="s">
        <v>193</v>
      </c>
      <c r="S369" s="125" t="s">
        <v>193</v>
      </c>
      <c r="T369" s="125" t="s">
        <v>192</v>
      </c>
      <c r="U369" s="125" t="s">
        <v>192</v>
      </c>
      <c r="V369" s="125" t="s">
        <v>192</v>
      </c>
      <c r="W369" s="125" t="s">
        <v>192</v>
      </c>
      <c r="X369" s="125" t="s">
        <v>192</v>
      </c>
      <c r="Y369" s="125" t="s">
        <v>192</v>
      </c>
      <c r="Z369" s="125" t="s">
        <v>192</v>
      </c>
      <c r="AA369" s="125" t="s">
        <v>192</v>
      </c>
      <c r="AB369" s="125" t="s">
        <v>192</v>
      </c>
      <c r="AC369" s="125" t="s">
        <v>192</v>
      </c>
      <c r="AD369" s="125" t="s">
        <v>192</v>
      </c>
      <c r="AE369" s="125" t="s">
        <v>192</v>
      </c>
      <c r="AF369" s="125" t="s">
        <v>192</v>
      </c>
      <c r="AG369" s="126" t="s">
        <v>192</v>
      </c>
      <c r="AH369" s="126" t="s">
        <v>192</v>
      </c>
      <c r="AI369" s="126" t="s">
        <v>192</v>
      </c>
      <c r="AJ369" s="126" t="s">
        <v>192</v>
      </c>
      <c r="AK369" s="126" t="s">
        <v>192</v>
      </c>
      <c r="AL369" s="126" t="s">
        <v>192</v>
      </c>
      <c r="AM369" s="126" t="s">
        <v>192</v>
      </c>
      <c r="AN369" s="126" t="s">
        <v>192</v>
      </c>
      <c r="AO369" s="126" t="s">
        <v>192</v>
      </c>
      <c r="AP369" s="126" t="s">
        <v>192</v>
      </c>
      <c r="AQ369" s="126" t="s">
        <v>192</v>
      </c>
      <c r="AR369" s="126" t="s">
        <v>192</v>
      </c>
      <c r="AS369" s="126" t="s">
        <v>192</v>
      </c>
      <c r="AT369" s="126" t="s">
        <v>192</v>
      </c>
      <c r="AU369" s="126" t="s">
        <v>192</v>
      </c>
      <c r="AV369" s="126" t="s">
        <v>192</v>
      </c>
      <c r="AW369" s="126" t="s">
        <v>192</v>
      </c>
      <c r="AX369" s="126" t="s">
        <v>192</v>
      </c>
      <c r="AY369" s="126" t="s">
        <v>192</v>
      </c>
      <c r="AZ369" s="126" t="s">
        <v>192</v>
      </c>
      <c r="BA369" s="126" t="s">
        <v>192</v>
      </c>
      <c r="BB369" s="126" t="s">
        <v>192</v>
      </c>
      <c r="BC369" s="126" t="s">
        <v>192</v>
      </c>
      <c r="BD369" s="126" t="s">
        <v>192</v>
      </c>
      <c r="BE369" s="126" t="s">
        <v>192</v>
      </c>
      <c r="BF369" s="126" t="s">
        <v>192</v>
      </c>
      <c r="BG369" s="126" t="s">
        <v>192</v>
      </c>
      <c r="BH369" s="126" t="s">
        <v>192</v>
      </c>
      <c r="BI369" s="126" t="s">
        <v>192</v>
      </c>
      <c r="BJ369" s="126" t="s">
        <v>192</v>
      </c>
      <c r="BK369" s="126" t="s">
        <v>192</v>
      </c>
      <c r="BL369" s="126" t="s">
        <v>192</v>
      </c>
      <c r="BM369" s="126" t="s">
        <v>192</v>
      </c>
      <c r="BN369" s="126" t="s">
        <v>192</v>
      </c>
      <c r="BO369" s="126" t="s">
        <v>192</v>
      </c>
      <c r="BP369" s="126" t="s">
        <v>192</v>
      </c>
      <c r="BQ369" s="126" t="s">
        <v>192</v>
      </c>
      <c r="BR369" s="126" t="s">
        <v>192</v>
      </c>
      <c r="BS369" s="126" t="s">
        <v>192</v>
      </c>
      <c r="BT369" s="126" t="s">
        <v>192</v>
      </c>
      <c r="BU369" s="126" t="s">
        <v>192</v>
      </c>
      <c r="BV369" s="126" t="s">
        <v>192</v>
      </c>
      <c r="BW369" s="126" t="s">
        <v>192</v>
      </c>
      <c r="BX369" s="126" t="s">
        <v>192</v>
      </c>
      <c r="BY369" s="126" t="s">
        <v>192</v>
      </c>
      <c r="BZ369" s="126" t="s">
        <v>192</v>
      </c>
      <c r="CA369" s="126" t="s">
        <v>192</v>
      </c>
      <c r="CB369" s="126" t="s">
        <v>1389</v>
      </c>
      <c r="CC369" s="126" t="s">
        <v>1389</v>
      </c>
      <c r="CD369" s="126" t="s">
        <v>1389</v>
      </c>
      <c r="CE369" s="126" t="s">
        <v>1389</v>
      </c>
      <c r="CF369" s="126" t="s">
        <v>1389</v>
      </c>
      <c r="CG369" s="126" t="s">
        <v>1389</v>
      </c>
      <c r="CH369" s="126" t="s">
        <v>1389</v>
      </c>
      <c r="CI369" s="126" t="s">
        <v>1389</v>
      </c>
      <c r="CJ369" s="126" t="s">
        <v>1389</v>
      </c>
      <c r="CK369" s="126" t="s">
        <v>1389</v>
      </c>
      <c r="CL369" s="126" t="s">
        <v>1389</v>
      </c>
      <c r="CM369" s="126" t="s">
        <v>1389</v>
      </c>
      <c r="CN369" s="126" t="s">
        <v>1389</v>
      </c>
      <c r="CO369" s="126" t="s">
        <v>1389</v>
      </c>
      <c r="CP369" s="126" t="s">
        <v>1389</v>
      </c>
    </row>
    <row r="370" spans="1:94" s="13" customFormat="1" ht="14">
      <c r="A370" s="73"/>
      <c r="B370" s="125" t="s">
        <v>1245</v>
      </c>
      <c r="C370" s="125" t="s">
        <v>1245</v>
      </c>
      <c r="D370" s="125" t="s">
        <v>1245</v>
      </c>
      <c r="E370" s="125" t="s">
        <v>194</v>
      </c>
      <c r="F370" s="125" t="s">
        <v>194</v>
      </c>
      <c r="G370" s="125" t="s">
        <v>194</v>
      </c>
      <c r="H370" s="125" t="s">
        <v>194</v>
      </c>
      <c r="I370" s="125" t="s">
        <v>194</v>
      </c>
      <c r="J370" s="125" t="s">
        <v>194</v>
      </c>
      <c r="K370" s="125" t="s">
        <v>194</v>
      </c>
      <c r="L370" s="125" t="s">
        <v>194</v>
      </c>
      <c r="M370" s="125" t="s">
        <v>194</v>
      </c>
      <c r="N370" s="125" t="s">
        <v>194</v>
      </c>
      <c r="O370" s="125" t="s">
        <v>195</v>
      </c>
      <c r="P370" s="125" t="s">
        <v>195</v>
      </c>
      <c r="Q370" s="125" t="s">
        <v>195</v>
      </c>
      <c r="R370" s="125" t="s">
        <v>195</v>
      </c>
      <c r="S370" s="125" t="s">
        <v>195</v>
      </c>
      <c r="T370" s="125" t="s">
        <v>194</v>
      </c>
      <c r="U370" s="125" t="s">
        <v>194</v>
      </c>
      <c r="V370" s="125" t="s">
        <v>196</v>
      </c>
      <c r="W370" s="125" t="s">
        <v>196</v>
      </c>
      <c r="X370" s="125" t="s">
        <v>196</v>
      </c>
      <c r="Y370" s="125" t="s">
        <v>196</v>
      </c>
      <c r="Z370" s="125" t="s">
        <v>196</v>
      </c>
      <c r="AA370" s="125" t="s">
        <v>196</v>
      </c>
      <c r="AB370" s="125" t="s">
        <v>196</v>
      </c>
      <c r="AC370" s="125" t="s">
        <v>196</v>
      </c>
      <c r="AD370" s="125" t="s">
        <v>196</v>
      </c>
      <c r="AE370" s="125" t="s">
        <v>196</v>
      </c>
      <c r="AF370" s="125" t="s">
        <v>196</v>
      </c>
      <c r="AG370" s="126" t="s">
        <v>196</v>
      </c>
      <c r="AH370" s="126" t="s">
        <v>196</v>
      </c>
      <c r="AI370" s="126" t="s">
        <v>196</v>
      </c>
      <c r="AJ370" s="126" t="s">
        <v>196</v>
      </c>
      <c r="AK370" s="126" t="s">
        <v>196</v>
      </c>
      <c r="AL370" s="126" t="s">
        <v>196</v>
      </c>
      <c r="AM370" s="126" t="s">
        <v>196</v>
      </c>
      <c r="AN370" s="126" t="s">
        <v>196</v>
      </c>
      <c r="AO370" s="126" t="s">
        <v>196</v>
      </c>
      <c r="AP370" s="126" t="s">
        <v>196</v>
      </c>
      <c r="AQ370" s="126" t="s">
        <v>196</v>
      </c>
      <c r="AR370" s="126" t="s">
        <v>196</v>
      </c>
      <c r="AS370" s="126" t="s">
        <v>196</v>
      </c>
      <c r="AT370" s="126" t="s">
        <v>196</v>
      </c>
      <c r="AU370" s="126" t="s">
        <v>196</v>
      </c>
      <c r="AV370" s="126" t="s">
        <v>196</v>
      </c>
      <c r="AW370" s="126" t="s">
        <v>196</v>
      </c>
      <c r="AX370" s="126" t="s">
        <v>196</v>
      </c>
      <c r="AY370" s="126" t="s">
        <v>196</v>
      </c>
      <c r="AZ370" s="126" t="s">
        <v>196</v>
      </c>
      <c r="BA370" s="126" t="s">
        <v>196</v>
      </c>
      <c r="BB370" s="126" t="s">
        <v>196</v>
      </c>
      <c r="BC370" s="126" t="s">
        <v>196</v>
      </c>
      <c r="BD370" s="126" t="s">
        <v>196</v>
      </c>
      <c r="BE370" s="126" t="s">
        <v>196</v>
      </c>
      <c r="BF370" s="126" t="s">
        <v>1390</v>
      </c>
      <c r="BG370" s="126" t="s">
        <v>1390</v>
      </c>
      <c r="BH370" s="126" t="s">
        <v>1391</v>
      </c>
      <c r="BI370" s="126" t="s">
        <v>1391</v>
      </c>
      <c r="BJ370" s="126" t="s">
        <v>1391</v>
      </c>
      <c r="BK370" s="126" t="s">
        <v>1391</v>
      </c>
      <c r="BL370" s="126" t="s">
        <v>1391</v>
      </c>
      <c r="BM370" s="126" t="s">
        <v>1391</v>
      </c>
      <c r="BN370" s="126" t="s">
        <v>1391</v>
      </c>
      <c r="BO370" s="126" t="s">
        <v>1391</v>
      </c>
      <c r="BP370" s="126" t="s">
        <v>1391</v>
      </c>
      <c r="BQ370" s="126" t="s">
        <v>1391</v>
      </c>
      <c r="BR370" s="126" t="s">
        <v>1391</v>
      </c>
      <c r="BS370" s="126" t="s">
        <v>1391</v>
      </c>
      <c r="BT370" s="126" t="s">
        <v>1391</v>
      </c>
      <c r="BU370" s="126" t="s">
        <v>1391</v>
      </c>
      <c r="BV370" s="126" t="s">
        <v>1391</v>
      </c>
      <c r="BW370" s="126" t="s">
        <v>1391</v>
      </c>
      <c r="BX370" s="126" t="s">
        <v>1391</v>
      </c>
      <c r="BY370" s="126" t="s">
        <v>1391</v>
      </c>
      <c r="BZ370" s="126" t="s">
        <v>1391</v>
      </c>
      <c r="CA370" s="126" t="s">
        <v>1391</v>
      </c>
      <c r="CB370" s="126" t="s">
        <v>1392</v>
      </c>
      <c r="CC370" s="126" t="s">
        <v>1392</v>
      </c>
      <c r="CD370" s="126" t="s">
        <v>1392</v>
      </c>
      <c r="CE370" s="126" t="s">
        <v>1392</v>
      </c>
      <c r="CF370" s="126" t="s">
        <v>1392</v>
      </c>
      <c r="CG370" s="126" t="s">
        <v>1392</v>
      </c>
      <c r="CH370" s="126" t="s">
        <v>1392</v>
      </c>
      <c r="CI370" s="126" t="s">
        <v>1392</v>
      </c>
      <c r="CJ370" s="126" t="s">
        <v>1392</v>
      </c>
      <c r="CK370" s="126" t="s">
        <v>1392</v>
      </c>
      <c r="CL370" s="126" t="s">
        <v>1392</v>
      </c>
      <c r="CM370" s="126" t="s">
        <v>1392</v>
      </c>
      <c r="CN370" s="126" t="s">
        <v>1392</v>
      </c>
      <c r="CO370" s="126" t="s">
        <v>1392</v>
      </c>
      <c r="CP370" s="126" t="s">
        <v>1392</v>
      </c>
    </row>
    <row r="371" spans="1:94" s="13" customFormat="1" ht="14.5" thickBot="1">
      <c r="A371" s="73"/>
      <c r="B371" s="134" t="s">
        <v>1245</v>
      </c>
      <c r="C371" s="134" t="s">
        <v>1245</v>
      </c>
      <c r="D371" s="134" t="s">
        <v>1245</v>
      </c>
      <c r="E371" s="134" t="s">
        <v>1245</v>
      </c>
      <c r="F371" s="134" t="s">
        <v>1245</v>
      </c>
      <c r="G371" s="134" t="s">
        <v>1245</v>
      </c>
      <c r="H371" s="134" t="s">
        <v>1245</v>
      </c>
      <c r="I371" s="134" t="s">
        <v>1245</v>
      </c>
      <c r="J371" s="134" t="s">
        <v>1245</v>
      </c>
      <c r="K371" s="134" t="s">
        <v>1245</v>
      </c>
      <c r="L371" s="134" t="s">
        <v>1245</v>
      </c>
      <c r="M371" s="134" t="s">
        <v>1245</v>
      </c>
      <c r="N371" s="134" t="s">
        <v>1245</v>
      </c>
      <c r="O371" s="134" t="s">
        <v>1245</v>
      </c>
      <c r="P371" s="134" t="s">
        <v>1245</v>
      </c>
      <c r="Q371" s="134" t="s">
        <v>1245</v>
      </c>
      <c r="R371" s="134" t="s">
        <v>1245</v>
      </c>
      <c r="S371" s="134" t="s">
        <v>1245</v>
      </c>
      <c r="T371" s="134" t="s">
        <v>1245</v>
      </c>
      <c r="U371" s="134" t="s">
        <v>1245</v>
      </c>
      <c r="V371" s="134" t="s">
        <v>1245</v>
      </c>
      <c r="W371" s="134" t="s">
        <v>1245</v>
      </c>
      <c r="X371" s="134" t="s">
        <v>1245</v>
      </c>
      <c r="Y371" s="134" t="s">
        <v>1245</v>
      </c>
      <c r="Z371" s="134" t="s">
        <v>1245</v>
      </c>
      <c r="AA371" s="134" t="s">
        <v>1245</v>
      </c>
      <c r="AB371" s="134" t="s">
        <v>1245</v>
      </c>
      <c r="AC371" s="134" t="s">
        <v>1245</v>
      </c>
      <c r="AD371" s="134" t="s">
        <v>1245</v>
      </c>
      <c r="AE371" s="134" t="s">
        <v>1245</v>
      </c>
      <c r="AF371" s="134" t="s">
        <v>1245</v>
      </c>
      <c r="AG371" s="134" t="s">
        <v>1245</v>
      </c>
      <c r="AH371" s="134" t="s">
        <v>1245</v>
      </c>
      <c r="AI371" s="134" t="s">
        <v>1245</v>
      </c>
      <c r="AJ371" s="134" t="s">
        <v>1245</v>
      </c>
      <c r="AK371" s="134" t="s">
        <v>1245</v>
      </c>
      <c r="AL371" s="134">
        <v>0</v>
      </c>
      <c r="AM371" s="134">
        <v>0</v>
      </c>
      <c r="AN371" s="134">
        <v>0</v>
      </c>
      <c r="AO371" s="134">
        <v>0</v>
      </c>
      <c r="AP371" s="134">
        <v>0</v>
      </c>
      <c r="AQ371" s="134">
        <v>0</v>
      </c>
      <c r="AR371" s="134">
        <v>0</v>
      </c>
      <c r="AS371" s="134">
        <v>0</v>
      </c>
      <c r="AT371" s="134">
        <v>0</v>
      </c>
      <c r="AU371" s="134" t="s">
        <v>1381</v>
      </c>
      <c r="AV371" s="134" t="s">
        <v>1373</v>
      </c>
      <c r="AW371" s="134" t="s">
        <v>1373</v>
      </c>
      <c r="AX371" s="134" t="s">
        <v>1373</v>
      </c>
      <c r="AY371" s="134" t="s">
        <v>1373</v>
      </c>
      <c r="AZ371" s="134" t="s">
        <v>1374</v>
      </c>
      <c r="BA371" s="134" t="s">
        <v>1374</v>
      </c>
      <c r="BB371" s="134" t="s">
        <v>1374</v>
      </c>
      <c r="BC371" s="134" t="s">
        <v>1374</v>
      </c>
      <c r="BD371" s="134" t="s">
        <v>1373</v>
      </c>
      <c r="BE371" s="134" t="s">
        <v>1374</v>
      </c>
      <c r="BF371" s="134" t="s">
        <v>1374</v>
      </c>
      <c r="BG371" s="134" t="s">
        <v>1374</v>
      </c>
      <c r="BH371" s="134" t="s">
        <v>1374</v>
      </c>
      <c r="BI371" s="134" t="s">
        <v>1374</v>
      </c>
      <c r="BJ371" s="134" t="s">
        <v>1373</v>
      </c>
      <c r="BK371" s="134" t="s">
        <v>1374</v>
      </c>
      <c r="BL371" s="134" t="s">
        <v>1374</v>
      </c>
      <c r="BM371" s="134" t="s">
        <v>1374</v>
      </c>
      <c r="BN371" s="134" t="s">
        <v>1374</v>
      </c>
      <c r="BO371" s="134" t="s">
        <v>1373</v>
      </c>
      <c r="BP371" s="134" t="s">
        <v>1373</v>
      </c>
      <c r="BQ371" s="134" t="s">
        <v>1373</v>
      </c>
      <c r="BR371" s="134" t="s">
        <v>1373</v>
      </c>
      <c r="BS371" s="134" t="s">
        <v>1373</v>
      </c>
      <c r="BT371" s="134" t="s">
        <v>1373</v>
      </c>
      <c r="BU371" s="134" t="s">
        <v>1373</v>
      </c>
      <c r="BV371" s="134" t="s">
        <v>1373</v>
      </c>
      <c r="BW371" s="134" t="s">
        <v>1373</v>
      </c>
      <c r="BX371" s="134" t="s">
        <v>1373</v>
      </c>
      <c r="BY371" s="134" t="s">
        <v>1373</v>
      </c>
      <c r="BZ371" s="134" t="s">
        <v>1373</v>
      </c>
      <c r="CA371" s="134" t="s">
        <v>1373</v>
      </c>
      <c r="CB371" s="134" t="s">
        <v>1373</v>
      </c>
      <c r="CC371" s="134" t="s">
        <v>1373</v>
      </c>
      <c r="CD371" s="134" t="s">
        <v>1373</v>
      </c>
      <c r="CE371" s="134" t="s">
        <v>1373</v>
      </c>
      <c r="CF371" s="134" t="s">
        <v>1373</v>
      </c>
      <c r="CG371" s="134" t="s">
        <v>1373</v>
      </c>
      <c r="CH371" s="134" t="s">
        <v>1373</v>
      </c>
      <c r="CI371" s="134" t="s">
        <v>1373</v>
      </c>
      <c r="CJ371" s="134" t="s">
        <v>1373</v>
      </c>
      <c r="CK371" s="134" t="s">
        <v>1373</v>
      </c>
      <c r="CL371" s="134" t="s">
        <v>1373</v>
      </c>
      <c r="CM371" s="134" t="s">
        <v>1373</v>
      </c>
      <c r="CN371" s="126" t="s">
        <v>1373</v>
      </c>
      <c r="CO371" s="126" t="s">
        <v>1373</v>
      </c>
      <c r="CP371" s="126" t="s">
        <v>1373</v>
      </c>
    </row>
    <row r="372" spans="1:94" s="13" customFormat="1" ht="14.5" thickTop="1">
      <c r="A372" s="73"/>
      <c r="B372" s="123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6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7"/>
      <c r="BT372" s="67"/>
      <c r="BU372" s="67"/>
      <c r="BV372" s="67"/>
      <c r="BW372" s="67"/>
      <c r="BX372" s="67"/>
      <c r="BY372" s="67"/>
      <c r="BZ372" s="67"/>
    </row>
    <row r="373" spans="1:94" s="13" customFormat="1" ht="14">
      <c r="A373" s="73"/>
      <c r="B373" s="123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6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7"/>
      <c r="BT373" s="67"/>
      <c r="BU373" s="67"/>
      <c r="BV373" s="67"/>
      <c r="BW373" s="67"/>
      <c r="BX373" s="67"/>
      <c r="BY373" s="67"/>
      <c r="BZ373" s="67"/>
    </row>
    <row r="374" spans="1:94" s="13" customFormat="1" ht="14">
      <c r="A374" s="73"/>
      <c r="B374" s="123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6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7"/>
      <c r="BT374" s="67"/>
      <c r="BU374" s="67"/>
      <c r="BV374" s="67"/>
      <c r="BW374" s="67"/>
      <c r="BX374" s="67"/>
      <c r="BY374" s="67"/>
    </row>
    <row r="375" spans="1:94" s="13" customFormat="1" ht="14">
      <c r="A375" s="73"/>
      <c r="B375" s="123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6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7"/>
      <c r="BT375" s="67"/>
      <c r="BU375" s="67"/>
      <c r="BV375" s="67"/>
      <c r="BW375" s="67"/>
      <c r="BX375" s="67"/>
      <c r="BY375" s="67"/>
    </row>
    <row r="376" spans="1:94" s="13" customFormat="1" ht="14">
      <c r="A376" s="73"/>
      <c r="B376" s="135" t="s">
        <v>1245</v>
      </c>
      <c r="C376" s="135" t="s">
        <v>1245</v>
      </c>
      <c r="D376" s="135" t="s">
        <v>1245</v>
      </c>
      <c r="E376" s="135" t="s">
        <v>153</v>
      </c>
      <c r="F376" s="135" t="s">
        <v>153</v>
      </c>
      <c r="G376" s="135" t="s">
        <v>81</v>
      </c>
      <c r="H376" s="135" t="s">
        <v>81</v>
      </c>
      <c r="I376" s="135" t="s">
        <v>81</v>
      </c>
      <c r="J376" s="135" t="s">
        <v>81</v>
      </c>
      <c r="K376" s="135" t="s">
        <v>154</v>
      </c>
      <c r="L376" s="135" t="s">
        <v>154</v>
      </c>
      <c r="M376" s="135" t="s">
        <v>154</v>
      </c>
      <c r="N376" s="135" t="s">
        <v>154</v>
      </c>
      <c r="O376" s="135" t="s">
        <v>155</v>
      </c>
      <c r="P376" s="135" t="s">
        <v>155</v>
      </c>
      <c r="Q376" s="135" t="s">
        <v>155</v>
      </c>
      <c r="R376" s="135" t="s">
        <v>155</v>
      </c>
      <c r="S376" s="135" t="s">
        <v>155</v>
      </c>
      <c r="T376" s="135" t="s">
        <v>154</v>
      </c>
      <c r="U376" s="135" t="s">
        <v>154</v>
      </c>
      <c r="V376" s="135" t="s">
        <v>156</v>
      </c>
      <c r="W376" s="135" t="s">
        <v>156</v>
      </c>
      <c r="X376" s="135" t="s">
        <v>156</v>
      </c>
      <c r="Y376" s="135" t="s">
        <v>156</v>
      </c>
      <c r="Z376" s="135" t="s">
        <v>156</v>
      </c>
      <c r="AA376" s="135" t="s">
        <v>156</v>
      </c>
      <c r="AB376" s="135" t="s">
        <v>156</v>
      </c>
      <c r="AC376" s="135" t="s">
        <v>156</v>
      </c>
      <c r="AD376" s="135" t="s">
        <v>156</v>
      </c>
      <c r="AE376" s="135" t="s">
        <v>156</v>
      </c>
      <c r="AF376" s="135" t="s">
        <v>156</v>
      </c>
      <c r="AG376" s="135" t="s">
        <v>156</v>
      </c>
      <c r="AH376" s="135" t="s">
        <v>156</v>
      </c>
      <c r="AI376" s="135" t="s">
        <v>156</v>
      </c>
      <c r="AJ376" s="135" t="s">
        <v>156</v>
      </c>
      <c r="AK376" s="135" t="s">
        <v>156</v>
      </c>
      <c r="AL376" s="135" t="s">
        <v>156</v>
      </c>
      <c r="AM376" s="135" t="s">
        <v>156</v>
      </c>
      <c r="AN376" s="135" t="s">
        <v>156</v>
      </c>
      <c r="AO376" s="135" t="s">
        <v>156</v>
      </c>
      <c r="AP376" s="135">
        <v>0</v>
      </c>
      <c r="AQ376" s="135">
        <v>0</v>
      </c>
      <c r="AR376" s="135">
        <v>0</v>
      </c>
      <c r="AS376" s="135">
        <v>0</v>
      </c>
      <c r="AT376" s="135">
        <v>0</v>
      </c>
      <c r="AU376" s="135">
        <v>0</v>
      </c>
      <c r="AV376" s="135">
        <v>0</v>
      </c>
      <c r="AW376" s="135">
        <v>0</v>
      </c>
      <c r="AX376" s="135">
        <v>0</v>
      </c>
      <c r="AY376" s="135">
        <v>0</v>
      </c>
      <c r="AZ376" s="135">
        <v>0</v>
      </c>
      <c r="BA376" s="135">
        <v>0</v>
      </c>
      <c r="BB376" s="135">
        <v>0</v>
      </c>
      <c r="BC376" s="135">
        <v>0</v>
      </c>
      <c r="BD376" s="135">
        <v>0</v>
      </c>
      <c r="BE376" s="135">
        <v>0</v>
      </c>
      <c r="BF376" s="135">
        <v>0</v>
      </c>
      <c r="BG376" s="135">
        <v>0</v>
      </c>
      <c r="BH376" s="135">
        <v>0</v>
      </c>
      <c r="BI376" s="135">
        <v>0</v>
      </c>
      <c r="BJ376" s="135">
        <v>0</v>
      </c>
      <c r="BK376" s="135">
        <v>0</v>
      </c>
      <c r="BL376" s="135">
        <v>0</v>
      </c>
      <c r="BM376" s="135">
        <v>0</v>
      </c>
      <c r="BN376" s="135">
        <v>0</v>
      </c>
      <c r="BO376" s="135">
        <v>0</v>
      </c>
      <c r="BP376" s="135">
        <v>0</v>
      </c>
      <c r="BQ376" s="135">
        <v>0</v>
      </c>
      <c r="BR376" s="135">
        <v>0</v>
      </c>
      <c r="BS376" s="135">
        <v>0</v>
      </c>
      <c r="BT376" s="135">
        <v>0</v>
      </c>
      <c r="BU376" s="135">
        <v>0</v>
      </c>
      <c r="BV376" s="135">
        <v>0</v>
      </c>
      <c r="BW376" s="135">
        <v>0</v>
      </c>
      <c r="BX376" s="135">
        <v>0</v>
      </c>
      <c r="BY376" s="135">
        <v>0</v>
      </c>
      <c r="BZ376" s="135">
        <v>0</v>
      </c>
      <c r="CA376" s="135">
        <v>0</v>
      </c>
      <c r="CB376" s="135">
        <v>0</v>
      </c>
      <c r="CC376" s="135">
        <v>0</v>
      </c>
      <c r="CD376" s="135">
        <v>0</v>
      </c>
      <c r="CE376" s="135">
        <v>0</v>
      </c>
      <c r="CF376" s="135">
        <v>0</v>
      </c>
      <c r="CG376" s="135">
        <v>0</v>
      </c>
      <c r="CH376" s="135">
        <v>0</v>
      </c>
      <c r="CI376" s="135">
        <v>0</v>
      </c>
      <c r="CJ376" s="135">
        <v>0</v>
      </c>
      <c r="CK376" s="135">
        <v>0</v>
      </c>
      <c r="CL376" s="135">
        <v>0</v>
      </c>
      <c r="CM376" s="135">
        <v>0</v>
      </c>
      <c r="CN376" s="135">
        <v>0</v>
      </c>
      <c r="CO376" s="135">
        <v>0</v>
      </c>
      <c r="CP376" s="135">
        <v>0</v>
      </c>
    </row>
    <row r="377" spans="1:94" s="13" customFormat="1" ht="14">
      <c r="A377" s="73"/>
      <c r="B377" s="125" t="s">
        <v>1245</v>
      </c>
      <c r="C377" s="125" t="s">
        <v>1245</v>
      </c>
      <c r="D377" s="125" t="s">
        <v>1245</v>
      </c>
      <c r="E377" s="125" t="s">
        <v>1245</v>
      </c>
      <c r="F377" s="125" t="s">
        <v>1245</v>
      </c>
      <c r="G377" s="125" t="s">
        <v>1245</v>
      </c>
      <c r="H377" s="125" t="s">
        <v>1245</v>
      </c>
      <c r="I377" s="125" t="s">
        <v>1245</v>
      </c>
      <c r="J377" s="125" t="s">
        <v>1245</v>
      </c>
      <c r="K377" s="125" t="s">
        <v>1245</v>
      </c>
      <c r="L377" s="125" t="s">
        <v>1245</v>
      </c>
      <c r="M377" s="125" t="s">
        <v>1245</v>
      </c>
      <c r="N377" s="125" t="s">
        <v>1245</v>
      </c>
      <c r="O377" s="125" t="s">
        <v>1245</v>
      </c>
      <c r="P377" s="125" t="s">
        <v>1245</v>
      </c>
      <c r="Q377" s="125" t="s">
        <v>1245</v>
      </c>
      <c r="R377" s="125" t="s">
        <v>1245</v>
      </c>
      <c r="S377" s="125" t="s">
        <v>1245</v>
      </c>
      <c r="T377" s="125" t="s">
        <v>1245</v>
      </c>
      <c r="U377" s="125" t="s">
        <v>1245</v>
      </c>
      <c r="V377" s="125" t="s">
        <v>1245</v>
      </c>
      <c r="W377" s="125" t="s">
        <v>1245</v>
      </c>
      <c r="X377" s="125" t="s">
        <v>1245</v>
      </c>
      <c r="Y377" s="125" t="s">
        <v>1245</v>
      </c>
      <c r="Z377" s="125" t="s">
        <v>1245</v>
      </c>
      <c r="AA377" s="125" t="s">
        <v>1245</v>
      </c>
      <c r="AB377" s="125" t="s">
        <v>1245</v>
      </c>
      <c r="AC377" s="125" t="s">
        <v>1245</v>
      </c>
      <c r="AD377" s="125" t="s">
        <v>1245</v>
      </c>
      <c r="AE377" s="125" t="s">
        <v>1245</v>
      </c>
      <c r="AF377" s="125" t="s">
        <v>1245</v>
      </c>
      <c r="AG377" s="125" t="s">
        <v>1245</v>
      </c>
      <c r="AH377" s="125" t="s">
        <v>1245</v>
      </c>
      <c r="AI377" s="125" t="s">
        <v>1245</v>
      </c>
      <c r="AJ377" s="125" t="s">
        <v>1245</v>
      </c>
      <c r="AK377" s="125" t="s">
        <v>1245</v>
      </c>
      <c r="AL377" s="126" t="s">
        <v>40</v>
      </c>
      <c r="AM377" s="126" t="s">
        <v>40</v>
      </c>
      <c r="AN377" s="126" t="s">
        <v>40</v>
      </c>
      <c r="AO377" s="126" t="s">
        <v>40</v>
      </c>
      <c r="AP377" s="126" t="s">
        <v>1368</v>
      </c>
      <c r="AQ377" s="126" t="s">
        <v>1368</v>
      </c>
      <c r="AR377" s="126" t="s">
        <v>1368</v>
      </c>
      <c r="AS377" s="126" t="s">
        <v>1368</v>
      </c>
      <c r="AT377" s="126" t="s">
        <v>1368</v>
      </c>
      <c r="AU377" s="126" t="s">
        <v>1368</v>
      </c>
      <c r="AV377" s="126" t="s">
        <v>1368</v>
      </c>
      <c r="AW377" s="126" t="s">
        <v>1368</v>
      </c>
      <c r="AX377" s="126" t="s">
        <v>1368</v>
      </c>
      <c r="AY377" s="126" t="s">
        <v>1368</v>
      </c>
      <c r="AZ377" s="126" t="s">
        <v>1368</v>
      </c>
      <c r="BA377" s="126" t="s">
        <v>1368</v>
      </c>
      <c r="BB377" s="126" t="s">
        <v>1368</v>
      </c>
      <c r="BC377" s="126" t="s">
        <v>1368</v>
      </c>
      <c r="BD377" s="126" t="s">
        <v>1368</v>
      </c>
      <c r="BE377" s="126" t="s">
        <v>1368</v>
      </c>
      <c r="BF377" s="126" t="s">
        <v>1368</v>
      </c>
      <c r="BG377" s="126" t="s">
        <v>1369</v>
      </c>
      <c r="BH377" s="126" t="s">
        <v>1369</v>
      </c>
      <c r="BI377" s="126" t="s">
        <v>1369</v>
      </c>
      <c r="BJ377" s="126" t="s">
        <v>1369</v>
      </c>
      <c r="BK377" s="126" t="s">
        <v>1369</v>
      </c>
      <c r="BL377" s="126" t="s">
        <v>1369</v>
      </c>
      <c r="BM377" s="126" t="s">
        <v>1369</v>
      </c>
      <c r="BN377" s="126" t="s">
        <v>1369</v>
      </c>
      <c r="BO377" s="126" t="s">
        <v>1369</v>
      </c>
      <c r="BP377" s="126" t="s">
        <v>1369</v>
      </c>
      <c r="BQ377" s="126" t="s">
        <v>1369</v>
      </c>
      <c r="BR377" s="126" t="s">
        <v>1369</v>
      </c>
      <c r="BS377" s="126" t="s">
        <v>1369</v>
      </c>
      <c r="BT377" s="126" t="s">
        <v>1369</v>
      </c>
      <c r="BU377" s="126" t="s">
        <v>1369</v>
      </c>
      <c r="BV377" s="126" t="s">
        <v>1369</v>
      </c>
      <c r="BW377" s="126" t="s">
        <v>1369</v>
      </c>
      <c r="BX377" s="126" t="s">
        <v>1369</v>
      </c>
      <c r="BY377" s="126" t="s">
        <v>1369</v>
      </c>
      <c r="BZ377" s="126" t="s">
        <v>1369</v>
      </c>
      <c r="CA377" s="126" t="s">
        <v>1369</v>
      </c>
      <c r="CB377" s="126" t="s">
        <v>1369</v>
      </c>
      <c r="CC377" s="126" t="s">
        <v>1369</v>
      </c>
      <c r="CD377" s="126" t="s">
        <v>1369</v>
      </c>
      <c r="CE377" s="126" t="s">
        <v>1369</v>
      </c>
      <c r="CF377" s="126" t="s">
        <v>1369</v>
      </c>
      <c r="CG377" s="126" t="s">
        <v>1369</v>
      </c>
      <c r="CH377" s="126" t="s">
        <v>1369</v>
      </c>
      <c r="CI377" s="126" t="s">
        <v>1370</v>
      </c>
      <c r="CJ377" s="126" t="s">
        <v>1370</v>
      </c>
      <c r="CK377" s="126" t="s">
        <v>1370</v>
      </c>
      <c r="CL377" s="126" t="s">
        <v>1370</v>
      </c>
      <c r="CM377" s="126" t="s">
        <v>1370</v>
      </c>
      <c r="CN377" s="126" t="s">
        <v>1370</v>
      </c>
      <c r="CO377" s="126" t="s">
        <v>1370</v>
      </c>
      <c r="CP377" s="126" t="s">
        <v>1370</v>
      </c>
    </row>
    <row r="378" spans="1:94" s="13" customFormat="1" ht="14">
      <c r="A378" s="73"/>
      <c r="B378" s="125" t="s">
        <v>1245</v>
      </c>
      <c r="C378" s="125" t="s">
        <v>1245</v>
      </c>
      <c r="D378" s="125" t="s">
        <v>1245</v>
      </c>
      <c r="E378" s="125" t="s">
        <v>79</v>
      </c>
      <c r="F378" s="125" t="s">
        <v>79</v>
      </c>
      <c r="G378" s="125" t="s">
        <v>79</v>
      </c>
      <c r="H378" s="125" t="s">
        <v>79</v>
      </c>
      <c r="I378" s="125" t="s">
        <v>79</v>
      </c>
      <c r="J378" s="125" t="s">
        <v>79</v>
      </c>
      <c r="K378" s="125" t="s">
        <v>79</v>
      </c>
      <c r="L378" s="125" t="s">
        <v>79</v>
      </c>
      <c r="M378" s="125" t="s">
        <v>79</v>
      </c>
      <c r="N378" s="125" t="s">
        <v>79</v>
      </c>
      <c r="O378" s="125" t="s">
        <v>157</v>
      </c>
      <c r="P378" s="125" t="s">
        <v>157</v>
      </c>
      <c r="Q378" s="125" t="s">
        <v>157</v>
      </c>
      <c r="R378" s="125" t="s">
        <v>157</v>
      </c>
      <c r="S378" s="125" t="s">
        <v>157</v>
      </c>
      <c r="T378" s="125" t="s">
        <v>79</v>
      </c>
      <c r="U378" s="125" t="s">
        <v>79</v>
      </c>
      <c r="V378" s="125" t="s">
        <v>79</v>
      </c>
      <c r="W378" s="125" t="s">
        <v>158</v>
      </c>
      <c r="X378" s="125" t="s">
        <v>158</v>
      </c>
      <c r="Y378" s="125" t="s">
        <v>158</v>
      </c>
      <c r="Z378" s="125" t="s">
        <v>158</v>
      </c>
      <c r="AA378" s="125" t="s">
        <v>158</v>
      </c>
      <c r="AB378" s="125" t="s">
        <v>158</v>
      </c>
      <c r="AC378" s="125" t="s">
        <v>158</v>
      </c>
      <c r="AD378" s="125" t="s">
        <v>158</v>
      </c>
      <c r="AE378" s="125" t="s">
        <v>158</v>
      </c>
      <c r="AF378" s="125" t="s">
        <v>158</v>
      </c>
      <c r="AG378" s="126" t="s">
        <v>158</v>
      </c>
      <c r="AH378" s="126" t="s">
        <v>158</v>
      </c>
      <c r="AI378" s="126" t="s">
        <v>158</v>
      </c>
      <c r="AJ378" s="126" t="s">
        <v>158</v>
      </c>
      <c r="AK378" s="126" t="s">
        <v>158</v>
      </c>
      <c r="AL378" s="126" t="s">
        <v>1371</v>
      </c>
      <c r="AM378" s="126" t="s">
        <v>1371</v>
      </c>
      <c r="AN378" s="126" t="s">
        <v>1371</v>
      </c>
      <c r="AO378" s="126" t="s">
        <v>1371</v>
      </c>
      <c r="AP378" s="126" t="s">
        <v>1371</v>
      </c>
      <c r="AQ378" s="126" t="s">
        <v>1371</v>
      </c>
      <c r="AR378" s="126" t="s">
        <v>1371</v>
      </c>
      <c r="AS378" s="126" t="s">
        <v>1371</v>
      </c>
      <c r="AT378" s="126" t="s">
        <v>1371</v>
      </c>
      <c r="AU378" s="126" t="s">
        <v>1371</v>
      </c>
      <c r="AV378" s="126" t="s">
        <v>1371</v>
      </c>
      <c r="AW378" s="126" t="s">
        <v>1371</v>
      </c>
      <c r="AX378" s="126" t="s">
        <v>1371</v>
      </c>
      <c r="AY378" s="126" t="s">
        <v>1371</v>
      </c>
      <c r="AZ378" s="126" t="s">
        <v>1371</v>
      </c>
      <c r="BA378" s="126" t="s">
        <v>1371</v>
      </c>
      <c r="BB378" s="126" t="s">
        <v>1371</v>
      </c>
      <c r="BC378" s="126" t="s">
        <v>1371</v>
      </c>
      <c r="BD378" s="126" t="s">
        <v>158</v>
      </c>
      <c r="BE378" s="126" t="s">
        <v>79</v>
      </c>
      <c r="BF378" s="126" t="s">
        <v>79</v>
      </c>
      <c r="BG378" s="126" t="s">
        <v>79</v>
      </c>
      <c r="BH378" s="126" t="s">
        <v>79</v>
      </c>
      <c r="BI378" s="126" t="s">
        <v>79</v>
      </c>
      <c r="BJ378" s="126" t="s">
        <v>79</v>
      </c>
      <c r="BK378" s="126" t="s">
        <v>79</v>
      </c>
      <c r="BL378" s="126" t="s">
        <v>79</v>
      </c>
      <c r="BM378" s="126" t="s">
        <v>79</v>
      </c>
      <c r="BN378" s="126" t="s">
        <v>79</v>
      </c>
      <c r="BO378" s="126" t="s">
        <v>79</v>
      </c>
      <c r="BP378" s="126" t="s">
        <v>79</v>
      </c>
      <c r="BQ378" s="126" t="s">
        <v>79</v>
      </c>
      <c r="BR378" s="126" t="s">
        <v>79</v>
      </c>
      <c r="BS378" s="126" t="s">
        <v>79</v>
      </c>
      <c r="BT378" s="126" t="s">
        <v>79</v>
      </c>
      <c r="BU378" s="126" t="s">
        <v>79</v>
      </c>
      <c r="BV378" s="126" t="s">
        <v>79</v>
      </c>
      <c r="BW378" s="126" t="s">
        <v>79</v>
      </c>
      <c r="BX378" s="126" t="s">
        <v>79</v>
      </c>
      <c r="BY378" s="126" t="s">
        <v>79</v>
      </c>
      <c r="BZ378" s="126" t="s">
        <v>79</v>
      </c>
      <c r="CA378" s="126" t="s">
        <v>79</v>
      </c>
      <c r="CB378" s="126" t="s">
        <v>79</v>
      </c>
      <c r="CC378" s="126" t="s">
        <v>79</v>
      </c>
      <c r="CD378" s="126" t="s">
        <v>79</v>
      </c>
      <c r="CE378" s="126" t="s">
        <v>79</v>
      </c>
      <c r="CF378" s="126" t="s">
        <v>79</v>
      </c>
      <c r="CG378" s="126" t="s">
        <v>79</v>
      </c>
      <c r="CH378" s="126" t="s">
        <v>79</v>
      </c>
      <c r="CI378" s="126" t="s">
        <v>79</v>
      </c>
      <c r="CJ378" s="126" t="s">
        <v>79</v>
      </c>
      <c r="CK378" s="126" t="s">
        <v>79</v>
      </c>
      <c r="CL378" s="126" t="s">
        <v>79</v>
      </c>
      <c r="CM378" s="126" t="s">
        <v>79</v>
      </c>
      <c r="CN378" s="126" t="s">
        <v>79</v>
      </c>
      <c r="CO378" s="126" t="s">
        <v>79</v>
      </c>
      <c r="CP378" s="126" t="s">
        <v>79</v>
      </c>
    </row>
    <row r="379" spans="1:94" s="13" customFormat="1" ht="14">
      <c r="A379" s="73"/>
      <c r="B379" s="125" t="s">
        <v>1245</v>
      </c>
      <c r="C379" s="125" t="s">
        <v>1245</v>
      </c>
      <c r="D379" s="125" t="s">
        <v>1245</v>
      </c>
      <c r="E379" s="125" t="s">
        <v>79</v>
      </c>
      <c r="F379" s="125" t="s">
        <v>79</v>
      </c>
      <c r="G379" s="125" t="s">
        <v>79</v>
      </c>
      <c r="H379" s="125" t="s">
        <v>79</v>
      </c>
      <c r="I379" s="125" t="s">
        <v>159</v>
      </c>
      <c r="J379" s="125" t="s">
        <v>159</v>
      </c>
      <c r="K379" s="125" t="s">
        <v>160</v>
      </c>
      <c r="L379" s="125" t="s">
        <v>160</v>
      </c>
      <c r="M379" s="125" t="s">
        <v>161</v>
      </c>
      <c r="N379" s="125" t="s">
        <v>161</v>
      </c>
      <c r="O379" s="125" t="s">
        <v>161</v>
      </c>
      <c r="P379" s="125" t="s">
        <v>161</v>
      </c>
      <c r="Q379" s="125" t="s">
        <v>161</v>
      </c>
      <c r="R379" s="125" t="s">
        <v>161</v>
      </c>
      <c r="S379" s="125" t="s">
        <v>162</v>
      </c>
      <c r="T379" s="125" t="s">
        <v>162</v>
      </c>
      <c r="U379" s="125" t="s">
        <v>162</v>
      </c>
      <c r="V379" s="125" t="s">
        <v>162</v>
      </c>
      <c r="W379" s="125" t="s">
        <v>163</v>
      </c>
      <c r="X379" s="125" t="s">
        <v>163</v>
      </c>
      <c r="Y379" s="125" t="s">
        <v>163</v>
      </c>
      <c r="Z379" s="125" t="s">
        <v>163</v>
      </c>
      <c r="AA379" s="125" t="s">
        <v>163</v>
      </c>
      <c r="AB379" s="125" t="s">
        <v>163</v>
      </c>
      <c r="AC379" s="125" t="s">
        <v>163</v>
      </c>
      <c r="AD379" s="125" t="s">
        <v>163</v>
      </c>
      <c r="AE379" s="125" t="s">
        <v>163</v>
      </c>
      <c r="AF379" s="125" t="s">
        <v>163</v>
      </c>
      <c r="AG379" s="126" t="s">
        <v>163</v>
      </c>
      <c r="AH379" s="126" t="s">
        <v>163</v>
      </c>
      <c r="AI379" s="126" t="s">
        <v>163</v>
      </c>
      <c r="AJ379" s="126" t="s">
        <v>163</v>
      </c>
      <c r="AK379" s="126" t="s">
        <v>163</v>
      </c>
      <c r="AL379" s="126" t="s">
        <v>1372</v>
      </c>
      <c r="AM379" s="126" t="s">
        <v>1372</v>
      </c>
      <c r="AN379" s="126" t="s">
        <v>1372</v>
      </c>
      <c r="AO379" s="126" t="s">
        <v>1372</v>
      </c>
      <c r="AP379" s="126" t="s">
        <v>1372</v>
      </c>
      <c r="AQ379" s="126" t="s">
        <v>1372</v>
      </c>
      <c r="AR379" s="126" t="s">
        <v>1372</v>
      </c>
      <c r="AS379" s="126" t="s">
        <v>1372</v>
      </c>
      <c r="AT379" s="126" t="s">
        <v>1372</v>
      </c>
      <c r="AU379" s="126" t="s">
        <v>1372</v>
      </c>
      <c r="AV379" s="126" t="s">
        <v>1372</v>
      </c>
      <c r="AW379" s="126" t="s">
        <v>1372</v>
      </c>
      <c r="AX379" s="126" t="s">
        <v>1372</v>
      </c>
      <c r="AY379" s="126" t="s">
        <v>1372</v>
      </c>
      <c r="AZ379" s="126" t="s">
        <v>1372</v>
      </c>
      <c r="BA379" s="126" t="s">
        <v>1372</v>
      </c>
      <c r="BB379" s="126" t="s">
        <v>1372</v>
      </c>
      <c r="BC379" s="126" t="s">
        <v>1372</v>
      </c>
      <c r="BD379" s="126" t="s">
        <v>163</v>
      </c>
      <c r="BE379" s="126" t="s">
        <v>162</v>
      </c>
      <c r="BF379" s="126" t="s">
        <v>162</v>
      </c>
      <c r="BG379" s="126" t="s">
        <v>161</v>
      </c>
      <c r="BH379" s="126" t="s">
        <v>161</v>
      </c>
      <c r="BI379" s="126" t="s">
        <v>161</v>
      </c>
      <c r="BJ379" s="126" t="s">
        <v>161</v>
      </c>
      <c r="BK379" s="126" t="s">
        <v>161</v>
      </c>
      <c r="BL379" s="126" t="s">
        <v>161</v>
      </c>
      <c r="BM379" s="126" t="s">
        <v>161</v>
      </c>
      <c r="BN379" s="126" t="s">
        <v>160</v>
      </c>
      <c r="BO379" s="126" t="s">
        <v>160</v>
      </c>
      <c r="BP379" s="126" t="s">
        <v>160</v>
      </c>
      <c r="BQ379" s="126" t="s">
        <v>160</v>
      </c>
      <c r="BR379" s="126" t="s">
        <v>160</v>
      </c>
      <c r="BS379" s="126" t="s">
        <v>160</v>
      </c>
      <c r="BT379" s="126" t="s">
        <v>160</v>
      </c>
      <c r="BU379" s="126" t="s">
        <v>160</v>
      </c>
      <c r="BV379" s="126" t="s">
        <v>160</v>
      </c>
      <c r="BW379" s="126" t="s">
        <v>160</v>
      </c>
      <c r="BX379" s="126" t="s">
        <v>160</v>
      </c>
      <c r="BY379" s="126" t="s">
        <v>160</v>
      </c>
      <c r="BZ379" s="126" t="s">
        <v>160</v>
      </c>
      <c r="CA379" s="126" t="s">
        <v>160</v>
      </c>
      <c r="CB379" s="126" t="s">
        <v>160</v>
      </c>
      <c r="CC379" s="126" t="s">
        <v>160</v>
      </c>
      <c r="CD379" s="126" t="s">
        <v>160</v>
      </c>
      <c r="CE379" s="126" t="s">
        <v>160</v>
      </c>
      <c r="CF379" s="126" t="s">
        <v>160</v>
      </c>
      <c r="CG379" s="126" t="s">
        <v>160</v>
      </c>
      <c r="CH379" s="126" t="s">
        <v>160</v>
      </c>
      <c r="CI379" s="126" t="s">
        <v>161</v>
      </c>
      <c r="CJ379" s="126" t="s">
        <v>161</v>
      </c>
      <c r="CK379" s="126" t="s">
        <v>161</v>
      </c>
      <c r="CL379" s="126" t="s">
        <v>161</v>
      </c>
      <c r="CM379" s="126" t="s">
        <v>161</v>
      </c>
      <c r="CN379" s="126" t="s">
        <v>161</v>
      </c>
      <c r="CO379" s="126" t="s">
        <v>161</v>
      </c>
      <c r="CP379" s="126" t="s">
        <v>161</v>
      </c>
    </row>
    <row r="380" spans="1:94" s="13" customFormat="1" ht="14">
      <c r="A380" s="73"/>
      <c r="B380" s="126" t="e">
        <v>#N/A</v>
      </c>
      <c r="C380" s="126" t="e">
        <v>#N/A</v>
      </c>
      <c r="D380" s="126" t="e">
        <v>#N/A</v>
      </c>
      <c r="E380" s="126" t="e">
        <v>#N/A</v>
      </c>
      <c r="F380" s="126" t="e">
        <v>#N/A</v>
      </c>
      <c r="G380" s="126" t="e">
        <v>#N/A</v>
      </c>
      <c r="H380" s="126" t="e">
        <v>#N/A</v>
      </c>
      <c r="I380" s="126" t="e">
        <v>#N/A</v>
      </c>
      <c r="J380" s="126" t="e">
        <v>#N/A</v>
      </c>
      <c r="K380" s="126" t="e">
        <v>#N/A</v>
      </c>
      <c r="L380" s="126" t="e">
        <v>#N/A</v>
      </c>
      <c r="M380" s="126" t="e">
        <v>#N/A</v>
      </c>
      <c r="N380" s="126" t="e">
        <v>#N/A</v>
      </c>
      <c r="O380" s="126" t="e">
        <v>#N/A</v>
      </c>
      <c r="P380" s="126" t="e">
        <v>#N/A</v>
      </c>
      <c r="Q380" s="126" t="e">
        <v>#N/A</v>
      </c>
      <c r="R380" s="126" t="e">
        <v>#N/A</v>
      </c>
      <c r="S380" s="126" t="e">
        <v>#N/A</v>
      </c>
      <c r="T380" s="126" t="e">
        <v>#N/A</v>
      </c>
      <c r="U380" s="126" t="e">
        <v>#N/A</v>
      </c>
      <c r="V380" s="126" t="e">
        <v>#N/A</v>
      </c>
      <c r="W380" s="126" t="e">
        <v>#N/A</v>
      </c>
      <c r="X380" s="126" t="e">
        <v>#N/A</v>
      </c>
      <c r="Y380" s="126" t="e">
        <v>#N/A</v>
      </c>
      <c r="Z380" s="126" t="e">
        <v>#N/A</v>
      </c>
      <c r="AA380" s="126" t="e">
        <v>#N/A</v>
      </c>
      <c r="AB380" s="126" t="e">
        <v>#N/A</v>
      </c>
      <c r="AC380" s="126" t="e">
        <v>#N/A</v>
      </c>
      <c r="AD380" s="126" t="e">
        <v>#N/A</v>
      </c>
      <c r="AE380" s="126" t="e">
        <v>#N/A</v>
      </c>
      <c r="AF380" s="126" t="e">
        <v>#N/A</v>
      </c>
      <c r="AG380" s="126" t="e">
        <v>#N/A</v>
      </c>
      <c r="AH380" s="126" t="e">
        <v>#N/A</v>
      </c>
      <c r="AI380" s="126" t="e">
        <v>#N/A</v>
      </c>
      <c r="AJ380" s="126" t="e">
        <v>#N/A</v>
      </c>
      <c r="AK380" s="126" t="e">
        <v>#N/A</v>
      </c>
      <c r="AL380" s="126" t="s">
        <v>1393</v>
      </c>
      <c r="AM380" s="126" t="s">
        <v>1393</v>
      </c>
      <c r="AN380" s="126" t="s">
        <v>1393</v>
      </c>
      <c r="AO380" s="126" t="s">
        <v>1393</v>
      </c>
      <c r="AP380" s="126" t="s">
        <v>1394</v>
      </c>
      <c r="AQ380" s="126" t="s">
        <v>1394</v>
      </c>
      <c r="AR380" s="126" t="s">
        <v>1394</v>
      </c>
      <c r="AS380" s="126" t="s">
        <v>1394</v>
      </c>
      <c r="AT380" s="126" t="s">
        <v>1394</v>
      </c>
      <c r="AU380" s="126" t="s">
        <v>1394</v>
      </c>
      <c r="AV380" s="126" t="s">
        <v>1394</v>
      </c>
      <c r="AW380" s="126" t="s">
        <v>1394</v>
      </c>
      <c r="AX380" s="126" t="s">
        <v>1394</v>
      </c>
      <c r="AY380" s="126" t="s">
        <v>1394</v>
      </c>
      <c r="AZ380" s="126" t="s">
        <v>1394</v>
      </c>
      <c r="BA380" s="126" t="s">
        <v>1394</v>
      </c>
      <c r="BB380" s="126" t="s">
        <v>1394</v>
      </c>
      <c r="BC380" s="126" t="s">
        <v>1395</v>
      </c>
      <c r="BD380" s="126" t="s">
        <v>1394</v>
      </c>
      <c r="BE380" s="126" t="s">
        <v>1395</v>
      </c>
      <c r="BF380" s="126" t="s">
        <v>1395</v>
      </c>
      <c r="BG380" s="126" t="s">
        <v>1395</v>
      </c>
      <c r="BH380" s="126" t="s">
        <v>1395</v>
      </c>
      <c r="BI380" s="126" t="s">
        <v>1394</v>
      </c>
      <c r="BJ380" s="126" t="s">
        <v>1395</v>
      </c>
      <c r="BK380" s="126" t="s">
        <v>1395</v>
      </c>
      <c r="BL380" s="126" t="s">
        <v>1395</v>
      </c>
      <c r="BM380" s="126" t="s">
        <v>1395</v>
      </c>
      <c r="BN380" s="126" t="s">
        <v>1394</v>
      </c>
      <c r="BO380" s="126" t="s">
        <v>1394</v>
      </c>
      <c r="BP380" s="126" t="s">
        <v>1394</v>
      </c>
      <c r="BQ380" s="126" t="s">
        <v>1394</v>
      </c>
      <c r="BR380" s="126" t="s">
        <v>1394</v>
      </c>
      <c r="BS380" s="126" t="s">
        <v>1394</v>
      </c>
      <c r="BT380" s="126" t="s">
        <v>1394</v>
      </c>
      <c r="BU380" s="126" t="s">
        <v>1394</v>
      </c>
      <c r="BV380" s="126" t="s">
        <v>1394</v>
      </c>
      <c r="BW380" s="126" t="s">
        <v>1395</v>
      </c>
      <c r="BX380" s="126" t="s">
        <v>1395</v>
      </c>
      <c r="BY380" s="126" t="s">
        <v>1395</v>
      </c>
      <c r="BZ380" s="126" t="s">
        <v>1395</v>
      </c>
      <c r="CA380" s="126" t="s">
        <v>1395</v>
      </c>
      <c r="CB380" s="126" t="s">
        <v>1395</v>
      </c>
      <c r="CC380" s="126" t="s">
        <v>1395</v>
      </c>
      <c r="CD380" s="126" t="s">
        <v>1395</v>
      </c>
      <c r="CE380" s="126" t="s">
        <v>1394</v>
      </c>
      <c r="CF380" s="126" t="s">
        <v>1394</v>
      </c>
      <c r="CG380" s="126" t="s">
        <v>1394</v>
      </c>
      <c r="CH380" s="126" t="s">
        <v>1394</v>
      </c>
      <c r="CI380" s="126" t="s">
        <v>1394</v>
      </c>
      <c r="CJ380" s="126" t="s">
        <v>1394</v>
      </c>
      <c r="CK380" s="126" t="s">
        <v>1394</v>
      </c>
      <c r="CL380" s="126" t="s">
        <v>1394</v>
      </c>
      <c r="CM380" s="126" t="s">
        <v>1394</v>
      </c>
      <c r="CN380" s="126" t="s">
        <v>1394</v>
      </c>
      <c r="CO380" s="126" t="s">
        <v>1394</v>
      </c>
      <c r="CP380" s="126" t="s">
        <v>1394</v>
      </c>
    </row>
    <row r="381" spans="1:94" s="13" customFormat="1" ht="14">
      <c r="A381" s="73"/>
      <c r="B381" s="125" t="s">
        <v>1245</v>
      </c>
      <c r="C381" s="125" t="s">
        <v>1245</v>
      </c>
      <c r="D381" s="125" t="s">
        <v>1245</v>
      </c>
      <c r="E381" s="125" t="s">
        <v>79</v>
      </c>
      <c r="F381" s="125" t="s">
        <v>79</v>
      </c>
      <c r="G381" s="125" t="s">
        <v>79</v>
      </c>
      <c r="H381" s="125" t="s">
        <v>79</v>
      </c>
      <c r="I381" s="125" t="s">
        <v>79</v>
      </c>
      <c r="J381" s="125" t="s">
        <v>79</v>
      </c>
      <c r="K381" s="125" t="s">
        <v>79</v>
      </c>
      <c r="L381" s="125" t="s">
        <v>79</v>
      </c>
      <c r="M381" s="125" t="s">
        <v>79</v>
      </c>
      <c r="N381" s="125" t="s">
        <v>79</v>
      </c>
      <c r="O381" s="125" t="s">
        <v>157</v>
      </c>
      <c r="P381" s="125" t="s">
        <v>157</v>
      </c>
      <c r="Q381" s="125" t="s">
        <v>157</v>
      </c>
      <c r="R381" s="125" t="s">
        <v>157</v>
      </c>
      <c r="S381" s="125" t="s">
        <v>157</v>
      </c>
      <c r="T381" s="125" t="s">
        <v>79</v>
      </c>
      <c r="U381" s="125" t="s">
        <v>79</v>
      </c>
      <c r="V381" s="125" t="s">
        <v>79</v>
      </c>
      <c r="W381" s="125" t="s">
        <v>158</v>
      </c>
      <c r="X381" s="125" t="s">
        <v>158</v>
      </c>
      <c r="Y381" s="125" t="s">
        <v>158</v>
      </c>
      <c r="Z381" s="125" t="s">
        <v>158</v>
      </c>
      <c r="AA381" s="125" t="s">
        <v>158</v>
      </c>
      <c r="AB381" s="125" t="s">
        <v>158</v>
      </c>
      <c r="AC381" s="125" t="s">
        <v>158</v>
      </c>
      <c r="AD381" s="125" t="s">
        <v>158</v>
      </c>
      <c r="AE381" s="125" t="s">
        <v>158</v>
      </c>
      <c r="AF381" s="125" t="s">
        <v>158</v>
      </c>
      <c r="AG381" s="126" t="s">
        <v>158</v>
      </c>
      <c r="AH381" s="126" t="s">
        <v>158</v>
      </c>
      <c r="AI381" s="126" t="s">
        <v>158</v>
      </c>
      <c r="AJ381" s="126" t="s">
        <v>158</v>
      </c>
      <c r="AK381" s="126" t="s">
        <v>158</v>
      </c>
      <c r="AL381" s="126" t="s">
        <v>1371</v>
      </c>
      <c r="AM381" s="126" t="s">
        <v>1371</v>
      </c>
      <c r="AN381" s="126" t="s">
        <v>1371</v>
      </c>
      <c r="AO381" s="126" t="s">
        <v>1371</v>
      </c>
      <c r="AP381" s="126" t="s">
        <v>1371</v>
      </c>
      <c r="AQ381" s="126" t="s">
        <v>1371</v>
      </c>
      <c r="AR381" s="126" t="s">
        <v>1371</v>
      </c>
      <c r="AS381" s="126" t="s">
        <v>1371</v>
      </c>
      <c r="AT381" s="126" t="s">
        <v>1371</v>
      </c>
      <c r="AU381" s="126" t="s">
        <v>1371</v>
      </c>
      <c r="AV381" s="126" t="s">
        <v>1371</v>
      </c>
      <c r="AW381" s="126" t="s">
        <v>1371</v>
      </c>
      <c r="AX381" s="126" t="s">
        <v>1371</v>
      </c>
      <c r="AY381" s="126" t="s">
        <v>1371</v>
      </c>
      <c r="AZ381" s="126" t="s">
        <v>1371</v>
      </c>
      <c r="BA381" s="126" t="s">
        <v>1371</v>
      </c>
      <c r="BB381" s="126" t="s">
        <v>1371</v>
      </c>
      <c r="BC381" s="126" t="s">
        <v>1371</v>
      </c>
      <c r="BD381" s="126" t="s">
        <v>158</v>
      </c>
      <c r="BE381" s="126" t="s">
        <v>79</v>
      </c>
      <c r="BF381" s="126" t="s">
        <v>79</v>
      </c>
      <c r="BG381" s="126" t="s">
        <v>79</v>
      </c>
      <c r="BH381" s="126" t="s">
        <v>79</v>
      </c>
      <c r="BI381" s="126" t="s">
        <v>79</v>
      </c>
      <c r="BJ381" s="126" t="s">
        <v>79</v>
      </c>
      <c r="BK381" s="126" t="s">
        <v>79</v>
      </c>
      <c r="BL381" s="126" t="s">
        <v>79</v>
      </c>
      <c r="BM381" s="126" t="s">
        <v>79</v>
      </c>
      <c r="BN381" s="126" t="s">
        <v>79</v>
      </c>
      <c r="BO381" s="126" t="s">
        <v>79</v>
      </c>
      <c r="BP381" s="126" t="s">
        <v>79</v>
      </c>
      <c r="BQ381" s="126" t="s">
        <v>79</v>
      </c>
      <c r="BR381" s="126" t="s">
        <v>79</v>
      </c>
      <c r="BS381" s="126" t="s">
        <v>79</v>
      </c>
      <c r="BT381" s="126" t="s">
        <v>79</v>
      </c>
      <c r="BU381" s="126" t="s">
        <v>79</v>
      </c>
      <c r="BV381" s="126" t="s">
        <v>79</v>
      </c>
      <c r="BW381" s="126" t="s">
        <v>79</v>
      </c>
      <c r="BX381" s="126" t="s">
        <v>79</v>
      </c>
      <c r="BY381" s="126" t="s">
        <v>79</v>
      </c>
      <c r="BZ381" s="126" t="s">
        <v>79</v>
      </c>
      <c r="CA381" s="126" t="s">
        <v>79</v>
      </c>
      <c r="CB381" s="126" t="s">
        <v>79</v>
      </c>
      <c r="CC381" s="126" t="s">
        <v>79</v>
      </c>
      <c r="CD381" s="126" t="s">
        <v>79</v>
      </c>
      <c r="CE381" s="126" t="s">
        <v>79</v>
      </c>
      <c r="CF381" s="126" t="s">
        <v>79</v>
      </c>
      <c r="CG381" s="126" t="s">
        <v>79</v>
      </c>
      <c r="CH381" s="126" t="s">
        <v>79</v>
      </c>
      <c r="CI381" s="126" t="s">
        <v>79</v>
      </c>
      <c r="CJ381" s="126" t="s">
        <v>79</v>
      </c>
      <c r="CK381" s="126" t="s">
        <v>79</v>
      </c>
      <c r="CL381" s="126" t="s">
        <v>79</v>
      </c>
      <c r="CM381" s="126" t="s">
        <v>79</v>
      </c>
      <c r="CN381" s="126" t="s">
        <v>79</v>
      </c>
      <c r="CO381" s="126" t="s">
        <v>79</v>
      </c>
      <c r="CP381" s="126" t="s">
        <v>79</v>
      </c>
    </row>
    <row r="382" spans="1:94" s="13" customFormat="1" ht="14">
      <c r="A382" s="73"/>
      <c r="B382" s="125" t="s">
        <v>1245</v>
      </c>
      <c r="C382" s="125" t="s">
        <v>1245</v>
      </c>
      <c r="D382" s="125" t="s">
        <v>1245</v>
      </c>
      <c r="E382" s="125" t="s">
        <v>79</v>
      </c>
      <c r="F382" s="125" t="s">
        <v>79</v>
      </c>
      <c r="G382" s="125" t="s">
        <v>79</v>
      </c>
      <c r="H382" s="125" t="s">
        <v>79</v>
      </c>
      <c r="I382" s="125" t="s">
        <v>159</v>
      </c>
      <c r="J382" s="125" t="s">
        <v>159</v>
      </c>
      <c r="K382" s="125" t="s">
        <v>159</v>
      </c>
      <c r="L382" s="125" t="s">
        <v>159</v>
      </c>
      <c r="M382" s="125" t="s">
        <v>160</v>
      </c>
      <c r="N382" s="125" t="s">
        <v>160</v>
      </c>
      <c r="O382" s="125" t="s">
        <v>160</v>
      </c>
      <c r="P382" s="125" t="s">
        <v>160</v>
      </c>
      <c r="Q382" s="125" t="s">
        <v>160</v>
      </c>
      <c r="R382" s="125" t="s">
        <v>160</v>
      </c>
      <c r="S382" s="125" t="s">
        <v>161</v>
      </c>
      <c r="T382" s="125" t="s">
        <v>162</v>
      </c>
      <c r="U382" s="125" t="s">
        <v>162</v>
      </c>
      <c r="V382" s="125" t="s">
        <v>162</v>
      </c>
      <c r="W382" s="125" t="s">
        <v>163</v>
      </c>
      <c r="X382" s="125" t="s">
        <v>163</v>
      </c>
      <c r="Y382" s="125" t="s">
        <v>163</v>
      </c>
      <c r="Z382" s="125" t="s">
        <v>163</v>
      </c>
      <c r="AA382" s="125" t="s">
        <v>163</v>
      </c>
      <c r="AB382" s="125" t="s">
        <v>163</v>
      </c>
      <c r="AC382" s="125" t="s">
        <v>163</v>
      </c>
      <c r="AD382" s="125" t="s">
        <v>163</v>
      </c>
      <c r="AE382" s="125" t="s">
        <v>163</v>
      </c>
      <c r="AF382" s="125" t="s">
        <v>163</v>
      </c>
      <c r="AG382" s="126" t="s">
        <v>163</v>
      </c>
      <c r="AH382" s="126" t="s">
        <v>163</v>
      </c>
      <c r="AI382" s="126" t="s">
        <v>163</v>
      </c>
      <c r="AJ382" s="126" t="s">
        <v>163</v>
      </c>
      <c r="AK382" s="126" t="s">
        <v>163</v>
      </c>
      <c r="AL382" s="126" t="s">
        <v>1372</v>
      </c>
      <c r="AM382" s="126" t="s">
        <v>1372</v>
      </c>
      <c r="AN382" s="126" t="s">
        <v>1372</v>
      </c>
      <c r="AO382" s="126" t="s">
        <v>1372</v>
      </c>
      <c r="AP382" s="126" t="s">
        <v>1372</v>
      </c>
      <c r="AQ382" s="126" t="s">
        <v>1372</v>
      </c>
      <c r="AR382" s="126" t="s">
        <v>1372</v>
      </c>
      <c r="AS382" s="126" t="s">
        <v>1372</v>
      </c>
      <c r="AT382" s="126" t="s">
        <v>1372</v>
      </c>
      <c r="AU382" s="126" t="s">
        <v>1372</v>
      </c>
      <c r="AV382" s="126" t="s">
        <v>1372</v>
      </c>
      <c r="AW382" s="126" t="s">
        <v>1372</v>
      </c>
      <c r="AX382" s="126" t="s">
        <v>1372</v>
      </c>
      <c r="AY382" s="126" t="s">
        <v>1372</v>
      </c>
      <c r="AZ382" s="126" t="s">
        <v>1372</v>
      </c>
      <c r="BA382" s="126" t="s">
        <v>1372</v>
      </c>
      <c r="BB382" s="126" t="s">
        <v>1372</v>
      </c>
      <c r="BC382" s="126" t="s">
        <v>1372</v>
      </c>
      <c r="BD382" s="126" t="s">
        <v>163</v>
      </c>
      <c r="BE382" s="126" t="s">
        <v>162</v>
      </c>
      <c r="BF382" s="126" t="s">
        <v>162</v>
      </c>
      <c r="BG382" s="126" t="s">
        <v>161</v>
      </c>
      <c r="BH382" s="126" t="s">
        <v>161</v>
      </c>
      <c r="BI382" s="126" t="s">
        <v>161</v>
      </c>
      <c r="BJ382" s="126" t="s">
        <v>161</v>
      </c>
      <c r="BK382" s="126" t="s">
        <v>161</v>
      </c>
      <c r="BL382" s="126" t="s">
        <v>161</v>
      </c>
      <c r="BM382" s="126" t="s">
        <v>161</v>
      </c>
      <c r="BN382" s="126" t="s">
        <v>160</v>
      </c>
      <c r="BO382" s="126" t="s">
        <v>160</v>
      </c>
      <c r="BP382" s="126" t="s">
        <v>160</v>
      </c>
      <c r="BQ382" s="126" t="s">
        <v>160</v>
      </c>
      <c r="BR382" s="126" t="s">
        <v>160</v>
      </c>
      <c r="BS382" s="126" t="s">
        <v>160</v>
      </c>
      <c r="BT382" s="126" t="s">
        <v>160</v>
      </c>
      <c r="BU382" s="126" t="s">
        <v>160</v>
      </c>
      <c r="BV382" s="126" t="s">
        <v>160</v>
      </c>
      <c r="BW382" s="126" t="s">
        <v>160</v>
      </c>
      <c r="BX382" s="126" t="s">
        <v>160</v>
      </c>
      <c r="BY382" s="126" t="s">
        <v>160</v>
      </c>
      <c r="BZ382" s="126" t="s">
        <v>160</v>
      </c>
      <c r="CA382" s="126" t="s">
        <v>160</v>
      </c>
      <c r="CB382" s="126" t="s">
        <v>160</v>
      </c>
      <c r="CC382" s="126" t="s">
        <v>160</v>
      </c>
      <c r="CD382" s="126" t="s">
        <v>160</v>
      </c>
      <c r="CE382" s="126" t="s">
        <v>160</v>
      </c>
      <c r="CF382" s="126" t="s">
        <v>160</v>
      </c>
      <c r="CG382" s="126" t="s">
        <v>160</v>
      </c>
      <c r="CH382" s="126" t="s">
        <v>160</v>
      </c>
      <c r="CI382" s="126" t="s">
        <v>161</v>
      </c>
      <c r="CJ382" s="126" t="s">
        <v>161</v>
      </c>
      <c r="CK382" s="126" t="s">
        <v>161</v>
      </c>
      <c r="CL382" s="126" t="s">
        <v>161</v>
      </c>
      <c r="CM382" s="126" t="s">
        <v>161</v>
      </c>
      <c r="CN382" s="126" t="s">
        <v>161</v>
      </c>
      <c r="CO382" s="126" t="s">
        <v>161</v>
      </c>
      <c r="CP382" s="126" t="s">
        <v>161</v>
      </c>
    </row>
    <row r="383" spans="1:94" s="13" customFormat="1" ht="14">
      <c r="A383" s="73"/>
      <c r="B383" s="126" t="e">
        <v>#N/A</v>
      </c>
      <c r="C383" s="126" t="e">
        <v>#N/A</v>
      </c>
      <c r="D383" s="126" t="e">
        <v>#N/A</v>
      </c>
      <c r="E383" s="126" t="e">
        <v>#N/A</v>
      </c>
      <c r="F383" s="126" t="e">
        <v>#N/A</v>
      </c>
      <c r="G383" s="126" t="e">
        <v>#N/A</v>
      </c>
      <c r="H383" s="126" t="e">
        <v>#N/A</v>
      </c>
      <c r="I383" s="126" t="e">
        <v>#N/A</v>
      </c>
      <c r="J383" s="126" t="e">
        <v>#N/A</v>
      </c>
      <c r="K383" s="126" t="e">
        <v>#N/A</v>
      </c>
      <c r="L383" s="126" t="e">
        <v>#N/A</v>
      </c>
      <c r="M383" s="126" t="e">
        <v>#N/A</v>
      </c>
      <c r="N383" s="126" t="e">
        <v>#N/A</v>
      </c>
      <c r="O383" s="126" t="e">
        <v>#N/A</v>
      </c>
      <c r="P383" s="126" t="e">
        <v>#N/A</v>
      </c>
      <c r="Q383" s="126" t="e">
        <v>#N/A</v>
      </c>
      <c r="R383" s="126" t="e">
        <v>#N/A</v>
      </c>
      <c r="S383" s="126" t="e">
        <v>#N/A</v>
      </c>
      <c r="T383" s="126" t="e">
        <v>#N/A</v>
      </c>
      <c r="U383" s="126" t="e">
        <v>#N/A</v>
      </c>
      <c r="V383" s="126" t="e">
        <v>#N/A</v>
      </c>
      <c r="W383" s="126" t="e">
        <v>#N/A</v>
      </c>
      <c r="X383" s="126" t="e">
        <v>#N/A</v>
      </c>
      <c r="Y383" s="126" t="e">
        <v>#N/A</v>
      </c>
      <c r="Z383" s="126" t="e">
        <v>#N/A</v>
      </c>
      <c r="AA383" s="126" t="e">
        <v>#N/A</v>
      </c>
      <c r="AB383" s="126" t="e">
        <v>#N/A</v>
      </c>
      <c r="AC383" s="126" t="e">
        <v>#N/A</v>
      </c>
      <c r="AD383" s="126" t="e">
        <v>#N/A</v>
      </c>
      <c r="AE383" s="126" t="e">
        <v>#N/A</v>
      </c>
      <c r="AF383" s="126" t="e">
        <v>#N/A</v>
      </c>
      <c r="AG383" s="126" t="e">
        <v>#N/A</v>
      </c>
      <c r="AH383" s="126" t="e">
        <v>#N/A</v>
      </c>
      <c r="AI383" s="126" t="e">
        <v>#N/A</v>
      </c>
      <c r="AJ383" s="126" t="e">
        <v>#N/A</v>
      </c>
      <c r="AK383" s="126" t="e">
        <v>#N/A</v>
      </c>
      <c r="AL383" s="126" t="s">
        <v>1393</v>
      </c>
      <c r="AM383" s="126" t="s">
        <v>1393</v>
      </c>
      <c r="AN383" s="126" t="s">
        <v>1393</v>
      </c>
      <c r="AO383" s="126" t="s">
        <v>1393</v>
      </c>
      <c r="AP383" s="126" t="s">
        <v>1394</v>
      </c>
      <c r="AQ383" s="126" t="s">
        <v>1394</v>
      </c>
      <c r="AR383" s="126" t="s">
        <v>1394</v>
      </c>
      <c r="AS383" s="126" t="s">
        <v>1394</v>
      </c>
      <c r="AT383" s="126" t="s">
        <v>1394</v>
      </c>
      <c r="AU383" s="126" t="s">
        <v>1394</v>
      </c>
      <c r="AV383" s="126" t="s">
        <v>1394</v>
      </c>
      <c r="AW383" s="126" t="s">
        <v>1394</v>
      </c>
      <c r="AX383" s="126" t="s">
        <v>1394</v>
      </c>
      <c r="AY383" s="126" t="s">
        <v>1394</v>
      </c>
      <c r="AZ383" s="126" t="s">
        <v>1394</v>
      </c>
      <c r="BA383" s="126" t="s">
        <v>1394</v>
      </c>
      <c r="BB383" s="126" t="s">
        <v>1394</v>
      </c>
      <c r="BC383" s="126" t="s">
        <v>1395</v>
      </c>
      <c r="BD383" s="126" t="s">
        <v>1395</v>
      </c>
      <c r="BE383" s="126" t="s">
        <v>1395</v>
      </c>
      <c r="BF383" s="126" t="s">
        <v>1395</v>
      </c>
      <c r="BG383" s="126" t="s">
        <v>1395</v>
      </c>
      <c r="BH383" s="126" t="s">
        <v>1395</v>
      </c>
      <c r="BI383" s="126" t="s">
        <v>1395</v>
      </c>
      <c r="BJ383" s="126" t="s">
        <v>1395</v>
      </c>
      <c r="BK383" s="126" t="s">
        <v>1395</v>
      </c>
      <c r="BL383" s="126" t="s">
        <v>1395</v>
      </c>
      <c r="BM383" s="126" t="s">
        <v>1395</v>
      </c>
      <c r="BN383" s="126" t="s">
        <v>1394</v>
      </c>
      <c r="BO383" s="126" t="s">
        <v>1394</v>
      </c>
      <c r="BP383" s="126" t="s">
        <v>1394</v>
      </c>
      <c r="BQ383" s="126" t="s">
        <v>1394</v>
      </c>
      <c r="BR383" s="126" t="s">
        <v>1394</v>
      </c>
      <c r="BS383" s="126" t="s">
        <v>1394</v>
      </c>
      <c r="BT383" s="126" t="s">
        <v>1394</v>
      </c>
      <c r="BU383" s="126" t="s">
        <v>1394</v>
      </c>
      <c r="BV383" s="126" t="s">
        <v>1394</v>
      </c>
      <c r="BW383" s="126" t="s">
        <v>1395</v>
      </c>
      <c r="BX383" s="126" t="s">
        <v>1395</v>
      </c>
      <c r="BY383" s="126" t="s">
        <v>1395</v>
      </c>
      <c r="BZ383" s="126" t="s">
        <v>1395</v>
      </c>
      <c r="CA383" s="126" t="s">
        <v>1395</v>
      </c>
      <c r="CB383" s="126" t="s">
        <v>1395</v>
      </c>
      <c r="CC383" s="126" t="s">
        <v>1395</v>
      </c>
      <c r="CD383" s="126" t="s">
        <v>1395</v>
      </c>
      <c r="CE383" s="126" t="s">
        <v>1394</v>
      </c>
      <c r="CF383" s="126" t="s">
        <v>1394</v>
      </c>
      <c r="CG383" s="126" t="s">
        <v>1394</v>
      </c>
      <c r="CH383" s="126" t="s">
        <v>1394</v>
      </c>
      <c r="CI383" s="126" t="s">
        <v>1394</v>
      </c>
      <c r="CJ383" s="126" t="s">
        <v>1394</v>
      </c>
      <c r="CK383" s="126" t="s">
        <v>1394</v>
      </c>
      <c r="CL383" s="126" t="s">
        <v>1394</v>
      </c>
      <c r="CM383" s="126" t="s">
        <v>1394</v>
      </c>
      <c r="CN383" s="126" t="s">
        <v>1394</v>
      </c>
      <c r="CO383" s="126" t="s">
        <v>1394</v>
      </c>
      <c r="CP383" s="126" t="s">
        <v>1394</v>
      </c>
    </row>
    <row r="384" spans="1:94" s="13" customFormat="1" ht="14">
      <c r="A384" s="73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  <c r="AP384" s="126"/>
      <c r="AQ384" s="126"/>
      <c r="AR384" s="126"/>
      <c r="AS384" s="126"/>
      <c r="AT384" s="126"/>
      <c r="AU384" s="126"/>
      <c r="AV384" s="126"/>
      <c r="AW384" s="126"/>
      <c r="AX384" s="126"/>
      <c r="AY384" s="126"/>
      <c r="AZ384" s="126"/>
      <c r="BA384" s="126"/>
      <c r="BB384" s="126"/>
      <c r="BC384" s="126"/>
      <c r="BD384" s="126"/>
      <c r="BE384" s="126"/>
      <c r="BF384" s="126"/>
      <c r="BG384" s="126"/>
      <c r="BH384" s="126"/>
      <c r="BI384" s="126"/>
      <c r="BJ384" s="126"/>
      <c r="BK384" s="126"/>
      <c r="BL384" s="126"/>
      <c r="BM384" s="126"/>
      <c r="BN384" s="126"/>
      <c r="BO384" s="126"/>
      <c r="BP384" s="126"/>
      <c r="BQ384" s="126"/>
      <c r="BR384" s="126"/>
      <c r="BS384" s="126"/>
      <c r="BT384" s="126"/>
      <c r="BU384" s="126"/>
      <c r="BV384" s="126"/>
      <c r="BW384" s="126"/>
      <c r="BX384" s="126"/>
      <c r="BY384" s="126"/>
      <c r="BZ384" s="126"/>
      <c r="CA384" s="126"/>
      <c r="CB384" s="126"/>
      <c r="CC384" s="126"/>
      <c r="CD384" s="126"/>
      <c r="CE384" s="126"/>
      <c r="CF384" s="126"/>
      <c r="CG384" s="126"/>
      <c r="CH384" s="126"/>
      <c r="CI384" s="126"/>
      <c r="CJ384" s="126"/>
      <c r="CK384" s="126"/>
      <c r="CL384" s="126"/>
      <c r="CM384" s="126"/>
      <c r="CN384" s="126"/>
      <c r="CO384" s="126"/>
      <c r="CP384" s="126"/>
    </row>
    <row r="385" spans="1:94" s="13" customFormat="1" ht="14">
      <c r="A385" s="73"/>
      <c r="B385" s="125" t="s">
        <v>164</v>
      </c>
      <c r="C385" s="125" t="s">
        <v>164</v>
      </c>
      <c r="D385" s="125" t="s">
        <v>164</v>
      </c>
      <c r="E385" s="125" t="s">
        <v>164</v>
      </c>
      <c r="F385" s="125" t="s">
        <v>164</v>
      </c>
      <c r="G385" s="125" t="s">
        <v>164</v>
      </c>
      <c r="H385" s="125" t="s">
        <v>164</v>
      </c>
      <c r="I385" s="125" t="s">
        <v>164</v>
      </c>
      <c r="J385" s="125" t="s">
        <v>164</v>
      </c>
      <c r="K385" s="125" t="s">
        <v>164</v>
      </c>
      <c r="L385" s="125" t="s">
        <v>164</v>
      </c>
      <c r="M385" s="125" t="s">
        <v>164</v>
      </c>
      <c r="N385" s="125" t="s">
        <v>164</v>
      </c>
      <c r="O385" s="125" t="s">
        <v>165</v>
      </c>
      <c r="P385" s="125" t="s">
        <v>165</v>
      </c>
      <c r="Q385" s="125" t="s">
        <v>81</v>
      </c>
      <c r="R385" s="125" t="s">
        <v>81</v>
      </c>
      <c r="S385" s="125" t="s">
        <v>81</v>
      </c>
      <c r="T385" s="125" t="s">
        <v>81</v>
      </c>
      <c r="U385" s="125" t="s">
        <v>81</v>
      </c>
      <c r="V385" s="125" t="s">
        <v>81</v>
      </c>
      <c r="W385" s="125" t="s">
        <v>80</v>
      </c>
      <c r="X385" s="125" t="s">
        <v>80</v>
      </c>
      <c r="Y385" s="125" t="s">
        <v>80</v>
      </c>
      <c r="Z385" s="125" t="s">
        <v>80</v>
      </c>
      <c r="AA385" s="125" t="s">
        <v>80</v>
      </c>
      <c r="AB385" s="125" t="s">
        <v>80</v>
      </c>
      <c r="AC385" s="125" t="s">
        <v>80</v>
      </c>
      <c r="AD385" s="125" t="s">
        <v>80</v>
      </c>
      <c r="AE385" s="125" t="s">
        <v>80</v>
      </c>
      <c r="AF385" s="125" t="s">
        <v>80</v>
      </c>
      <c r="AG385" s="126" t="s">
        <v>166</v>
      </c>
      <c r="AH385" s="126" t="s">
        <v>166</v>
      </c>
      <c r="AI385" s="126" t="s">
        <v>166</v>
      </c>
      <c r="AJ385" s="126" t="s">
        <v>166</v>
      </c>
      <c r="AK385" s="126" t="s">
        <v>166</v>
      </c>
      <c r="AL385" s="35" t="s">
        <v>166</v>
      </c>
      <c r="AM385" s="35" t="s">
        <v>166</v>
      </c>
      <c r="AN385" s="35" t="s">
        <v>166</v>
      </c>
      <c r="AO385" s="35" t="s">
        <v>166</v>
      </c>
      <c r="AP385" s="35" t="s">
        <v>166</v>
      </c>
      <c r="AQ385" s="35" t="s">
        <v>1375</v>
      </c>
      <c r="AR385" s="35" t="s">
        <v>1375</v>
      </c>
      <c r="AS385" s="35" t="s">
        <v>1375</v>
      </c>
      <c r="AT385" s="35" t="s">
        <v>1375</v>
      </c>
      <c r="AU385" s="35" t="s">
        <v>1375</v>
      </c>
      <c r="AV385" s="35" t="s">
        <v>1375</v>
      </c>
      <c r="AW385" s="35" t="s">
        <v>1375</v>
      </c>
      <c r="AX385" s="35" t="s">
        <v>1375</v>
      </c>
      <c r="AY385" s="35" t="s">
        <v>1375</v>
      </c>
      <c r="AZ385" s="35" t="s">
        <v>1375</v>
      </c>
      <c r="BA385" s="35" t="s">
        <v>1375</v>
      </c>
      <c r="BB385" s="35" t="s">
        <v>40</v>
      </c>
      <c r="BC385" s="35" t="s">
        <v>40</v>
      </c>
      <c r="BD385" s="35" t="s">
        <v>40</v>
      </c>
      <c r="BE385" s="35">
        <v>0</v>
      </c>
      <c r="BF385" s="35">
        <v>0</v>
      </c>
      <c r="BG385" s="35">
        <v>0</v>
      </c>
      <c r="BH385" s="35">
        <v>0</v>
      </c>
      <c r="BI385" s="35">
        <v>0</v>
      </c>
      <c r="BJ385" s="35">
        <v>0</v>
      </c>
      <c r="BK385" s="35">
        <v>0</v>
      </c>
      <c r="BL385" s="35">
        <v>0</v>
      </c>
      <c r="BM385" s="35">
        <v>0</v>
      </c>
      <c r="BN385" s="35">
        <v>0</v>
      </c>
      <c r="BO385" s="35">
        <v>0</v>
      </c>
      <c r="BP385" s="35">
        <v>0</v>
      </c>
      <c r="BQ385" s="35">
        <v>0</v>
      </c>
      <c r="BR385" s="35">
        <v>0</v>
      </c>
      <c r="BS385" s="35">
        <v>0</v>
      </c>
      <c r="BT385" s="35">
        <v>0</v>
      </c>
      <c r="BU385" s="35">
        <v>0</v>
      </c>
      <c r="BV385" s="35">
        <v>0</v>
      </c>
      <c r="BW385" s="35">
        <v>0</v>
      </c>
      <c r="BX385" s="35">
        <v>0</v>
      </c>
      <c r="BY385" s="35">
        <v>0</v>
      </c>
      <c r="BZ385" s="35">
        <v>0</v>
      </c>
      <c r="CA385" s="35">
        <v>0</v>
      </c>
      <c r="CB385" s="35">
        <v>0</v>
      </c>
      <c r="CC385" s="35">
        <v>0</v>
      </c>
      <c r="CD385" s="35">
        <v>0</v>
      </c>
      <c r="CE385" s="35">
        <v>0</v>
      </c>
      <c r="CF385" s="35">
        <v>0</v>
      </c>
      <c r="CG385" s="35">
        <v>0</v>
      </c>
      <c r="CH385" s="35">
        <v>0</v>
      </c>
      <c r="CI385" s="35">
        <v>0</v>
      </c>
      <c r="CJ385" s="35">
        <v>0</v>
      </c>
      <c r="CK385" s="35">
        <v>0</v>
      </c>
      <c r="CL385" s="35">
        <v>0</v>
      </c>
      <c r="CM385" s="35" t="s">
        <v>1376</v>
      </c>
      <c r="CN385" s="35" t="s">
        <v>1376</v>
      </c>
      <c r="CO385" s="35" t="s">
        <v>1376</v>
      </c>
      <c r="CP385" s="35" t="s">
        <v>1376</v>
      </c>
    </row>
    <row r="386" spans="1:94" s="13" customFormat="1" ht="14">
      <c r="A386" s="73"/>
      <c r="B386" s="125" t="s">
        <v>167</v>
      </c>
      <c r="C386" s="125" t="s">
        <v>167</v>
      </c>
      <c r="D386" s="125" t="s">
        <v>167</v>
      </c>
      <c r="E386" s="125" t="s">
        <v>167</v>
      </c>
      <c r="F386" s="125" t="s">
        <v>167</v>
      </c>
      <c r="G386" s="125" t="s">
        <v>167</v>
      </c>
      <c r="H386" s="125" t="s">
        <v>167</v>
      </c>
      <c r="I386" s="125" t="s">
        <v>167</v>
      </c>
      <c r="J386" s="125" t="s">
        <v>167</v>
      </c>
      <c r="K386" s="125" t="s">
        <v>167</v>
      </c>
      <c r="L386" s="125" t="s">
        <v>167</v>
      </c>
      <c r="M386" s="125" t="s">
        <v>167</v>
      </c>
      <c r="N386" s="125" t="s">
        <v>167</v>
      </c>
      <c r="O386" s="125" t="s">
        <v>168</v>
      </c>
      <c r="P386" s="125" t="s">
        <v>168</v>
      </c>
      <c r="Q386" s="125" t="s">
        <v>168</v>
      </c>
      <c r="R386" s="125" t="s">
        <v>168</v>
      </c>
      <c r="S386" s="125" t="s">
        <v>168</v>
      </c>
      <c r="T386" s="125" t="s">
        <v>169</v>
      </c>
      <c r="U386" s="125" t="s">
        <v>169</v>
      </c>
      <c r="V386" s="125" t="s">
        <v>169</v>
      </c>
      <c r="W386" s="125" t="s">
        <v>169</v>
      </c>
      <c r="X386" s="125" t="s">
        <v>169</v>
      </c>
      <c r="Y386" s="125" t="s">
        <v>169</v>
      </c>
      <c r="Z386" s="125" t="s">
        <v>169</v>
      </c>
      <c r="AA386" s="125" t="s">
        <v>169</v>
      </c>
      <c r="AB386" s="125" t="s">
        <v>169</v>
      </c>
      <c r="AC386" s="125" t="s">
        <v>169</v>
      </c>
      <c r="AD386" s="125" t="s">
        <v>169</v>
      </c>
      <c r="AE386" s="125" t="s">
        <v>169</v>
      </c>
      <c r="AF386" s="125" t="s">
        <v>169</v>
      </c>
      <c r="AG386" s="125" t="s">
        <v>169</v>
      </c>
      <c r="AH386" s="125" t="s">
        <v>169</v>
      </c>
      <c r="AI386" s="125" t="s">
        <v>169</v>
      </c>
      <c r="AJ386" s="125" t="s">
        <v>169</v>
      </c>
      <c r="AK386" s="125" t="s">
        <v>169</v>
      </c>
      <c r="AL386" s="126" t="s">
        <v>169</v>
      </c>
      <c r="AM386" s="126" t="s">
        <v>169</v>
      </c>
      <c r="AN386" s="126" t="s">
        <v>169</v>
      </c>
      <c r="AO386" s="126" t="s">
        <v>169</v>
      </c>
      <c r="AP386" s="126" t="s">
        <v>169</v>
      </c>
      <c r="AQ386" s="126" t="s">
        <v>167</v>
      </c>
      <c r="AR386" s="126" t="s">
        <v>167</v>
      </c>
      <c r="AS386" s="126" t="s">
        <v>167</v>
      </c>
      <c r="AT386" s="126" t="s">
        <v>167</v>
      </c>
      <c r="AU386" s="126" t="s">
        <v>167</v>
      </c>
      <c r="AV386" s="126" t="s">
        <v>167</v>
      </c>
      <c r="AW386" s="126" t="s">
        <v>167</v>
      </c>
      <c r="AX386" s="126" t="s">
        <v>167</v>
      </c>
      <c r="AY386" s="126" t="s">
        <v>167</v>
      </c>
      <c r="AZ386" s="126" t="s">
        <v>167</v>
      </c>
      <c r="BA386" s="126" t="s">
        <v>167</v>
      </c>
      <c r="BB386" s="126" t="s">
        <v>167</v>
      </c>
      <c r="BC386" s="126" t="s">
        <v>170</v>
      </c>
      <c r="BD386" s="126" t="s">
        <v>170</v>
      </c>
      <c r="BE386" s="126" t="s">
        <v>170</v>
      </c>
      <c r="BF386" s="126" t="s">
        <v>1377</v>
      </c>
      <c r="BG386" s="126" t="s">
        <v>1377</v>
      </c>
      <c r="BH386" s="126" t="s">
        <v>1377</v>
      </c>
      <c r="BI386" s="126" t="s">
        <v>1377</v>
      </c>
      <c r="BJ386" s="126" t="s">
        <v>1377</v>
      </c>
      <c r="BK386" s="126" t="s">
        <v>1377</v>
      </c>
      <c r="BL386" s="126" t="s">
        <v>1377</v>
      </c>
      <c r="BM386" s="126" t="s">
        <v>1377</v>
      </c>
      <c r="BN386" s="126" t="s">
        <v>1377</v>
      </c>
      <c r="BO386" s="126" t="s">
        <v>1377</v>
      </c>
      <c r="BP386" s="126" t="s">
        <v>1377</v>
      </c>
      <c r="BQ386" s="126" t="s">
        <v>1377</v>
      </c>
      <c r="BR386" s="126" t="s">
        <v>1377</v>
      </c>
      <c r="BS386" s="126" t="s">
        <v>1377</v>
      </c>
      <c r="BT386" s="126" t="s">
        <v>1377</v>
      </c>
      <c r="BU386" s="126" t="s">
        <v>1377</v>
      </c>
      <c r="BV386" s="126" t="s">
        <v>1377</v>
      </c>
      <c r="BW386" s="126" t="s">
        <v>1377</v>
      </c>
      <c r="BX386" s="126" t="s">
        <v>1377</v>
      </c>
      <c r="BY386" s="126" t="s">
        <v>1377</v>
      </c>
      <c r="BZ386" s="126" t="s">
        <v>1377</v>
      </c>
      <c r="CA386" s="126" t="s">
        <v>1377</v>
      </c>
      <c r="CB386" s="126" t="s">
        <v>1377</v>
      </c>
      <c r="CC386" s="126" t="s">
        <v>1377</v>
      </c>
      <c r="CD386" s="126" t="s">
        <v>1377</v>
      </c>
      <c r="CE386" s="126" t="s">
        <v>1377</v>
      </c>
      <c r="CF386" s="126" t="s">
        <v>1377</v>
      </c>
      <c r="CG386" s="126" t="s">
        <v>1377</v>
      </c>
      <c r="CH386" s="126" t="s">
        <v>1377</v>
      </c>
      <c r="CI386" s="126" t="s">
        <v>1377</v>
      </c>
      <c r="CJ386" s="126" t="s">
        <v>1377</v>
      </c>
      <c r="CK386" s="126" t="s">
        <v>1377</v>
      </c>
      <c r="CL386" s="126" t="s">
        <v>1377</v>
      </c>
      <c r="CM386" s="126" t="s">
        <v>1377</v>
      </c>
      <c r="CN386" s="126" t="s">
        <v>1377</v>
      </c>
      <c r="CO386" s="126" t="s">
        <v>1377</v>
      </c>
      <c r="CP386" s="126" t="s">
        <v>170</v>
      </c>
    </row>
    <row r="387" spans="1:94" s="13" customFormat="1" ht="14">
      <c r="A387" s="73"/>
      <c r="B387" s="125" t="s">
        <v>170</v>
      </c>
      <c r="C387" s="125" t="s">
        <v>170</v>
      </c>
      <c r="D387" s="125" t="s">
        <v>170</v>
      </c>
      <c r="E387" s="125" t="s">
        <v>170</v>
      </c>
      <c r="F387" s="125" t="s">
        <v>170</v>
      </c>
      <c r="G387" s="125" t="s">
        <v>170</v>
      </c>
      <c r="H387" s="125" t="s">
        <v>170</v>
      </c>
      <c r="I387" s="125" t="s">
        <v>170</v>
      </c>
      <c r="J387" s="125" t="s">
        <v>170</v>
      </c>
      <c r="K387" s="125" t="s">
        <v>170</v>
      </c>
      <c r="L387" s="125" t="s">
        <v>170</v>
      </c>
      <c r="M387" s="125" t="s">
        <v>170</v>
      </c>
      <c r="N387" s="125" t="s">
        <v>170</v>
      </c>
      <c r="O387" s="125" t="s">
        <v>170</v>
      </c>
      <c r="P387" s="125" t="s">
        <v>170</v>
      </c>
      <c r="Q387" s="125" t="s">
        <v>170</v>
      </c>
      <c r="R387" s="125" t="s">
        <v>170</v>
      </c>
      <c r="S387" s="125" t="s">
        <v>170</v>
      </c>
      <c r="T387" s="125" t="s">
        <v>170</v>
      </c>
      <c r="U387" s="125" t="s">
        <v>170</v>
      </c>
      <c r="V387" s="125" t="s">
        <v>170</v>
      </c>
      <c r="W387" s="125" t="s">
        <v>170</v>
      </c>
      <c r="X387" s="125" t="s">
        <v>170</v>
      </c>
      <c r="Y387" s="125" t="s">
        <v>170</v>
      </c>
      <c r="Z387" s="125" t="s">
        <v>170</v>
      </c>
      <c r="AA387" s="125" t="s">
        <v>170</v>
      </c>
      <c r="AB387" s="125" t="s">
        <v>170</v>
      </c>
      <c r="AC387" s="125" t="s">
        <v>170</v>
      </c>
      <c r="AD387" s="125" t="s">
        <v>170</v>
      </c>
      <c r="AE387" s="125" t="s">
        <v>170</v>
      </c>
      <c r="AF387" s="125" t="s">
        <v>170</v>
      </c>
      <c r="AG387" s="125" t="s">
        <v>170</v>
      </c>
      <c r="AH387" s="125" t="s">
        <v>170</v>
      </c>
      <c r="AI387" s="125" t="s">
        <v>170</v>
      </c>
      <c r="AJ387" s="125" t="s">
        <v>170</v>
      </c>
      <c r="AK387" s="125" t="s">
        <v>170</v>
      </c>
      <c r="AL387" s="126" t="s">
        <v>170</v>
      </c>
      <c r="AM387" s="126" t="s">
        <v>167</v>
      </c>
      <c r="AN387" s="126" t="s">
        <v>167</v>
      </c>
      <c r="AO387" s="126" t="s">
        <v>167</v>
      </c>
      <c r="AP387" s="126" t="s">
        <v>167</v>
      </c>
      <c r="AQ387" s="126" t="s">
        <v>167</v>
      </c>
      <c r="AR387" s="126" t="s">
        <v>167</v>
      </c>
      <c r="AS387" s="126" t="s">
        <v>167</v>
      </c>
      <c r="AT387" s="126" t="s">
        <v>167</v>
      </c>
      <c r="AU387" s="126" t="s">
        <v>167</v>
      </c>
      <c r="AV387" s="126" t="s">
        <v>167</v>
      </c>
      <c r="AW387" s="126" t="s">
        <v>167</v>
      </c>
      <c r="AX387" s="126" t="s">
        <v>167</v>
      </c>
      <c r="AY387" s="126" t="s">
        <v>167</v>
      </c>
      <c r="AZ387" s="126" t="s">
        <v>167</v>
      </c>
      <c r="BA387" s="126" t="s">
        <v>167</v>
      </c>
      <c r="BB387" s="126" t="s">
        <v>167</v>
      </c>
      <c r="BC387" s="126" t="s">
        <v>170</v>
      </c>
      <c r="BD387" s="126" t="s">
        <v>170</v>
      </c>
      <c r="BE387" s="126" t="s">
        <v>170</v>
      </c>
      <c r="BF387" s="126" t="s">
        <v>1377</v>
      </c>
      <c r="BG387" s="126" t="s">
        <v>1377</v>
      </c>
      <c r="BH387" s="126" t="s">
        <v>1377</v>
      </c>
      <c r="BI387" s="126" t="s">
        <v>1377</v>
      </c>
      <c r="BJ387" s="126" t="s">
        <v>1377</v>
      </c>
      <c r="BK387" s="126" t="s">
        <v>1377</v>
      </c>
      <c r="BL387" s="126" t="s">
        <v>1377</v>
      </c>
      <c r="BM387" s="126" t="s">
        <v>1377</v>
      </c>
      <c r="BN387" s="126" t="s">
        <v>1377</v>
      </c>
      <c r="BO387" s="126" t="s">
        <v>1377</v>
      </c>
      <c r="BP387" s="126" t="s">
        <v>1377</v>
      </c>
      <c r="BQ387" s="126" t="s">
        <v>1377</v>
      </c>
      <c r="BR387" s="126" t="s">
        <v>1377</v>
      </c>
      <c r="BS387" s="126" t="s">
        <v>1377</v>
      </c>
      <c r="BT387" s="126" t="s">
        <v>1377</v>
      </c>
      <c r="BU387" s="126" t="s">
        <v>1377</v>
      </c>
      <c r="BV387" s="126" t="s">
        <v>1377</v>
      </c>
      <c r="BW387" s="126" t="s">
        <v>1377</v>
      </c>
      <c r="BX387" s="126" t="s">
        <v>1377</v>
      </c>
      <c r="BY387" s="126" t="s">
        <v>1377</v>
      </c>
      <c r="BZ387" s="126" t="s">
        <v>1377</v>
      </c>
      <c r="CA387" s="126" t="s">
        <v>1377</v>
      </c>
      <c r="CB387" s="126" t="s">
        <v>1377</v>
      </c>
      <c r="CC387" s="126" t="s">
        <v>1377</v>
      </c>
      <c r="CD387" s="126" t="s">
        <v>1377</v>
      </c>
      <c r="CE387" s="126" t="s">
        <v>1377</v>
      </c>
      <c r="CF387" s="126" t="s">
        <v>1377</v>
      </c>
      <c r="CG387" s="126" t="s">
        <v>1377</v>
      </c>
      <c r="CH387" s="126" t="s">
        <v>1377</v>
      </c>
      <c r="CI387" s="126" t="s">
        <v>1377</v>
      </c>
      <c r="CJ387" s="126" t="s">
        <v>1377</v>
      </c>
      <c r="CK387" s="126" t="s">
        <v>1377</v>
      </c>
      <c r="CL387" s="126" t="s">
        <v>1377</v>
      </c>
      <c r="CM387" s="126" t="s">
        <v>1377</v>
      </c>
      <c r="CN387" s="126" t="s">
        <v>1377</v>
      </c>
      <c r="CO387" s="126" t="s">
        <v>1377</v>
      </c>
      <c r="CP387" s="126" t="s">
        <v>170</v>
      </c>
    </row>
    <row r="388" spans="1:94" s="13" customFormat="1" ht="14">
      <c r="A388" s="73"/>
      <c r="B388" s="125" t="s">
        <v>171</v>
      </c>
      <c r="C388" s="125" t="s">
        <v>171</v>
      </c>
      <c r="D388" s="125" t="s">
        <v>172</v>
      </c>
      <c r="E388" s="125" t="s">
        <v>172</v>
      </c>
      <c r="F388" s="125" t="s">
        <v>172</v>
      </c>
      <c r="G388" s="125" t="s">
        <v>172</v>
      </c>
      <c r="H388" s="125" t="s">
        <v>172</v>
      </c>
      <c r="I388" s="125" t="s">
        <v>172</v>
      </c>
      <c r="J388" s="125" t="s">
        <v>172</v>
      </c>
      <c r="K388" s="125" t="s">
        <v>172</v>
      </c>
      <c r="L388" s="125" t="s">
        <v>171</v>
      </c>
      <c r="M388" s="125" t="s">
        <v>171</v>
      </c>
      <c r="N388" s="125" t="s">
        <v>171</v>
      </c>
      <c r="O388" s="125" t="s">
        <v>173</v>
      </c>
      <c r="P388" s="125" t="s">
        <v>173</v>
      </c>
      <c r="Q388" s="125" t="s">
        <v>174</v>
      </c>
      <c r="R388" s="125" t="s">
        <v>174</v>
      </c>
      <c r="S388" s="125" t="s">
        <v>174</v>
      </c>
      <c r="T388" s="125" t="s">
        <v>175</v>
      </c>
      <c r="U388" s="125" t="s">
        <v>175</v>
      </c>
      <c r="V388" s="125" t="s">
        <v>175</v>
      </c>
      <c r="W388" s="125" t="s">
        <v>175</v>
      </c>
      <c r="X388" s="125" t="s">
        <v>175</v>
      </c>
      <c r="Y388" s="125" t="s">
        <v>175</v>
      </c>
      <c r="Z388" s="125" t="s">
        <v>175</v>
      </c>
      <c r="AA388" s="125" t="s">
        <v>175</v>
      </c>
      <c r="AB388" s="125" t="s">
        <v>175</v>
      </c>
      <c r="AC388" s="125" t="s">
        <v>175</v>
      </c>
      <c r="AD388" s="125" t="s">
        <v>175</v>
      </c>
      <c r="AE388" s="125" t="s">
        <v>175</v>
      </c>
      <c r="AF388" s="125" t="s">
        <v>176</v>
      </c>
      <c r="AG388" s="125" t="s">
        <v>176</v>
      </c>
      <c r="AH388" s="125" t="s">
        <v>176</v>
      </c>
      <c r="AI388" s="125" t="s">
        <v>176</v>
      </c>
      <c r="AJ388" s="125" t="s">
        <v>176</v>
      </c>
      <c r="AK388" s="125" t="s">
        <v>176</v>
      </c>
      <c r="AL388" s="126" t="s">
        <v>176</v>
      </c>
      <c r="AM388" s="126" t="s">
        <v>1378</v>
      </c>
      <c r="AN388" s="126" t="s">
        <v>1378</v>
      </c>
      <c r="AO388" s="126" t="s">
        <v>1378</v>
      </c>
      <c r="AP388" s="126" t="s">
        <v>1378</v>
      </c>
      <c r="AQ388" s="126" t="s">
        <v>1378</v>
      </c>
      <c r="AR388" s="126" t="s">
        <v>1378</v>
      </c>
      <c r="AS388" s="126" t="s">
        <v>1378</v>
      </c>
      <c r="AT388" s="126" t="s">
        <v>1378</v>
      </c>
      <c r="AU388" s="126" t="s">
        <v>1378</v>
      </c>
      <c r="AV388" s="126" t="s">
        <v>1378</v>
      </c>
      <c r="AW388" s="126" t="s">
        <v>176</v>
      </c>
      <c r="AX388" s="126" t="s">
        <v>176</v>
      </c>
      <c r="AY388" s="126" t="s">
        <v>176</v>
      </c>
      <c r="AZ388" s="126" t="s">
        <v>176</v>
      </c>
      <c r="BA388" s="126" t="s">
        <v>176</v>
      </c>
      <c r="BB388" s="126" t="s">
        <v>176</v>
      </c>
      <c r="BC388" s="126" t="s">
        <v>175</v>
      </c>
      <c r="BD388" s="126" t="s">
        <v>175</v>
      </c>
      <c r="BE388" s="126" t="s">
        <v>175</v>
      </c>
      <c r="BF388" s="126" t="s">
        <v>175</v>
      </c>
      <c r="BG388" s="126" t="s">
        <v>171</v>
      </c>
      <c r="BH388" s="126" t="s">
        <v>171</v>
      </c>
      <c r="BI388" s="126" t="s">
        <v>171</v>
      </c>
      <c r="BJ388" s="126" t="s">
        <v>171</v>
      </c>
      <c r="BK388" s="126" t="s">
        <v>171</v>
      </c>
      <c r="BL388" s="126" t="s">
        <v>171</v>
      </c>
      <c r="BM388" s="126" t="s">
        <v>171</v>
      </c>
      <c r="BN388" s="126" t="s">
        <v>171</v>
      </c>
      <c r="BO388" s="126" t="s">
        <v>171</v>
      </c>
      <c r="BP388" s="126" t="s">
        <v>171</v>
      </c>
      <c r="BQ388" s="126" t="s">
        <v>171</v>
      </c>
      <c r="BR388" s="126" t="s">
        <v>171</v>
      </c>
      <c r="BS388" s="126" t="s">
        <v>171</v>
      </c>
      <c r="BT388" s="126" t="s">
        <v>171</v>
      </c>
      <c r="BU388" s="126" t="s">
        <v>171</v>
      </c>
      <c r="BV388" s="126" t="s">
        <v>171</v>
      </c>
      <c r="BW388" s="126" t="s">
        <v>171</v>
      </c>
      <c r="BX388" s="126" t="s">
        <v>171</v>
      </c>
      <c r="BY388" s="126" t="s">
        <v>171</v>
      </c>
      <c r="BZ388" s="126" t="s">
        <v>171</v>
      </c>
      <c r="CA388" s="126" t="s">
        <v>171</v>
      </c>
      <c r="CB388" s="126" t="s">
        <v>171</v>
      </c>
      <c r="CC388" s="126" t="s">
        <v>171</v>
      </c>
      <c r="CD388" s="126" t="s">
        <v>171</v>
      </c>
      <c r="CE388" s="126" t="s">
        <v>1376</v>
      </c>
      <c r="CF388" s="126" t="s">
        <v>1376</v>
      </c>
      <c r="CG388" s="126" t="s">
        <v>1376</v>
      </c>
      <c r="CH388" s="126" t="s">
        <v>1376</v>
      </c>
      <c r="CI388" s="126" t="s">
        <v>1376</v>
      </c>
      <c r="CJ388" s="126" t="s">
        <v>1376</v>
      </c>
      <c r="CK388" s="126" t="s">
        <v>1376</v>
      </c>
      <c r="CL388" s="126" t="s">
        <v>1376</v>
      </c>
      <c r="CM388" s="126" t="s">
        <v>1376</v>
      </c>
      <c r="CN388" s="126" t="s">
        <v>1376</v>
      </c>
      <c r="CO388" s="126" t="s">
        <v>1376</v>
      </c>
      <c r="CP388" s="126" t="s">
        <v>1376</v>
      </c>
    </row>
    <row r="389" spans="1:94" s="13" customFormat="1" ht="14">
      <c r="A389" s="73"/>
      <c r="B389" s="125" t="s">
        <v>177</v>
      </c>
      <c r="C389" s="125" t="s">
        <v>177</v>
      </c>
      <c r="D389" s="125" t="s">
        <v>178</v>
      </c>
      <c r="E389" s="125" t="s">
        <v>178</v>
      </c>
      <c r="F389" s="125" t="s">
        <v>178</v>
      </c>
      <c r="G389" s="125" t="s">
        <v>178</v>
      </c>
      <c r="H389" s="125" t="s">
        <v>178</v>
      </c>
      <c r="I389" s="125" t="s">
        <v>178</v>
      </c>
      <c r="J389" s="125" t="s">
        <v>178</v>
      </c>
      <c r="K389" s="125" t="s">
        <v>178</v>
      </c>
      <c r="L389" s="125" t="s">
        <v>178</v>
      </c>
      <c r="M389" s="125" t="s">
        <v>178</v>
      </c>
      <c r="N389" s="125" t="s">
        <v>178</v>
      </c>
      <c r="O389" s="125" t="s">
        <v>179</v>
      </c>
      <c r="P389" s="125" t="s">
        <v>179</v>
      </c>
      <c r="Q389" s="125" t="s">
        <v>179</v>
      </c>
      <c r="R389" s="125" t="s">
        <v>179</v>
      </c>
      <c r="S389" s="125" t="s">
        <v>179</v>
      </c>
      <c r="T389" s="125" t="s">
        <v>180</v>
      </c>
      <c r="U389" s="125" t="s">
        <v>180</v>
      </c>
      <c r="V389" s="125" t="s">
        <v>180</v>
      </c>
      <c r="W389" s="125" t="s">
        <v>180</v>
      </c>
      <c r="X389" s="125" t="s">
        <v>180</v>
      </c>
      <c r="Y389" s="125" t="s">
        <v>180</v>
      </c>
      <c r="Z389" s="125" t="s">
        <v>180</v>
      </c>
      <c r="AA389" s="125" t="s">
        <v>180</v>
      </c>
      <c r="AB389" s="125" t="s">
        <v>180</v>
      </c>
      <c r="AC389" s="125" t="s">
        <v>180</v>
      </c>
      <c r="AD389" s="125" t="s">
        <v>180</v>
      </c>
      <c r="AE389" s="125" t="s">
        <v>180</v>
      </c>
      <c r="AF389" s="125" t="s">
        <v>180</v>
      </c>
      <c r="AG389" s="126" t="s">
        <v>177</v>
      </c>
      <c r="AH389" s="126" t="s">
        <v>177</v>
      </c>
      <c r="AI389" s="126" t="s">
        <v>177</v>
      </c>
      <c r="AJ389" s="126" t="s">
        <v>177</v>
      </c>
      <c r="AK389" s="126" t="s">
        <v>177</v>
      </c>
      <c r="AL389" s="126" t="s">
        <v>177</v>
      </c>
      <c r="AM389" s="126" t="s">
        <v>177</v>
      </c>
      <c r="AN389" s="126" t="s">
        <v>177</v>
      </c>
      <c r="AO389" s="126" t="s">
        <v>177</v>
      </c>
      <c r="AP389" s="126" t="s">
        <v>177</v>
      </c>
      <c r="AQ389" s="126" t="s">
        <v>178</v>
      </c>
      <c r="AR389" s="126" t="s">
        <v>178</v>
      </c>
      <c r="AS389" s="126" t="s">
        <v>178</v>
      </c>
      <c r="AT389" s="126" t="s">
        <v>178</v>
      </c>
      <c r="AU389" s="126" t="s">
        <v>178</v>
      </c>
      <c r="AV389" s="126" t="s">
        <v>178</v>
      </c>
      <c r="AW389" s="126" t="s">
        <v>176</v>
      </c>
      <c r="AX389" s="126" t="s">
        <v>176</v>
      </c>
      <c r="AY389" s="126" t="s">
        <v>176</v>
      </c>
      <c r="AZ389" s="126" t="s">
        <v>176</v>
      </c>
      <c r="BA389" s="126" t="s">
        <v>176</v>
      </c>
      <c r="BB389" s="126" t="s">
        <v>176</v>
      </c>
      <c r="BC389" s="126" t="s">
        <v>175</v>
      </c>
      <c r="BD389" s="126" t="s">
        <v>1379</v>
      </c>
      <c r="BE389" s="126" t="s">
        <v>1379</v>
      </c>
      <c r="BF389" s="126" t="s">
        <v>171</v>
      </c>
      <c r="BG389" s="126" t="s">
        <v>171</v>
      </c>
      <c r="BH389" s="126" t="s">
        <v>171</v>
      </c>
      <c r="BI389" s="126" t="s">
        <v>171</v>
      </c>
      <c r="BJ389" s="126" t="s">
        <v>171</v>
      </c>
      <c r="BK389" s="126" t="s">
        <v>171</v>
      </c>
      <c r="BL389" s="126" t="s">
        <v>171</v>
      </c>
      <c r="BM389" s="126" t="s">
        <v>171</v>
      </c>
      <c r="BN389" s="126" t="s">
        <v>171</v>
      </c>
      <c r="BO389" s="126" t="s">
        <v>171</v>
      </c>
      <c r="BP389" s="126" t="s">
        <v>171</v>
      </c>
      <c r="BQ389" s="126" t="s">
        <v>171</v>
      </c>
      <c r="BR389" s="126" t="s">
        <v>171</v>
      </c>
      <c r="BS389" s="126" t="s">
        <v>171</v>
      </c>
      <c r="BT389" s="126" t="s">
        <v>171</v>
      </c>
      <c r="BU389" s="126" t="s">
        <v>171</v>
      </c>
      <c r="BV389" s="126" t="s">
        <v>171</v>
      </c>
      <c r="BW389" s="126" t="s">
        <v>171</v>
      </c>
      <c r="BX389" s="126" t="s">
        <v>171</v>
      </c>
      <c r="BY389" s="126" t="s">
        <v>171</v>
      </c>
      <c r="BZ389" s="126" t="s">
        <v>171</v>
      </c>
      <c r="CA389" s="126" t="s">
        <v>171</v>
      </c>
      <c r="CB389" s="126" t="s">
        <v>171</v>
      </c>
      <c r="CC389" s="126" t="s">
        <v>171</v>
      </c>
      <c r="CD389" s="126" t="s">
        <v>171</v>
      </c>
      <c r="CE389" s="126" t="s">
        <v>171</v>
      </c>
      <c r="CF389" s="126" t="s">
        <v>171</v>
      </c>
      <c r="CG389" s="126" t="s">
        <v>171</v>
      </c>
      <c r="CH389" s="126" t="s">
        <v>171</v>
      </c>
      <c r="CI389" s="126" t="s">
        <v>171</v>
      </c>
      <c r="CJ389" s="126" t="s">
        <v>171</v>
      </c>
      <c r="CK389" s="126" t="s">
        <v>171</v>
      </c>
      <c r="CL389" s="126" t="s">
        <v>171</v>
      </c>
      <c r="CM389" s="126" t="s">
        <v>171</v>
      </c>
      <c r="CN389" s="126" t="s">
        <v>1380</v>
      </c>
      <c r="CO389" s="126" t="s">
        <v>1380</v>
      </c>
      <c r="CP389" s="126" t="s">
        <v>1380</v>
      </c>
    </row>
    <row r="390" spans="1:94" s="13" customFormat="1" ht="14">
      <c r="A390" s="73"/>
      <c r="B390" s="125" t="s">
        <v>181</v>
      </c>
      <c r="C390" s="125" t="s">
        <v>181</v>
      </c>
      <c r="D390" s="125" t="s">
        <v>182</v>
      </c>
      <c r="E390" s="125" t="s">
        <v>182</v>
      </c>
      <c r="F390" s="125" t="s">
        <v>182</v>
      </c>
      <c r="G390" s="125" t="s">
        <v>182</v>
      </c>
      <c r="H390" s="125" t="s">
        <v>182</v>
      </c>
      <c r="I390" s="125" t="s">
        <v>182</v>
      </c>
      <c r="J390" s="125" t="s">
        <v>182</v>
      </c>
      <c r="K390" s="125" t="s">
        <v>182</v>
      </c>
      <c r="L390" s="125" t="s">
        <v>181</v>
      </c>
      <c r="M390" s="125" t="s">
        <v>181</v>
      </c>
      <c r="N390" s="125" t="s">
        <v>181</v>
      </c>
      <c r="O390" s="125" t="s">
        <v>183</v>
      </c>
      <c r="P390" s="125" t="s">
        <v>183</v>
      </c>
      <c r="Q390" s="125" t="s">
        <v>184</v>
      </c>
      <c r="R390" s="125" t="s">
        <v>184</v>
      </c>
      <c r="S390" s="125" t="s">
        <v>184</v>
      </c>
      <c r="T390" s="125" t="s">
        <v>172</v>
      </c>
      <c r="U390" s="125" t="s">
        <v>172</v>
      </c>
      <c r="V390" s="125" t="s">
        <v>172</v>
      </c>
      <c r="W390" s="125" t="s">
        <v>172</v>
      </c>
      <c r="X390" s="125" t="s">
        <v>171</v>
      </c>
      <c r="Y390" s="125" t="s">
        <v>171</v>
      </c>
      <c r="Z390" s="125" t="s">
        <v>171</v>
      </c>
      <c r="AA390" s="125" t="s">
        <v>171</v>
      </c>
      <c r="AB390" s="125" t="s">
        <v>171</v>
      </c>
      <c r="AC390" s="125" t="s">
        <v>171</v>
      </c>
      <c r="AD390" s="125" t="s">
        <v>171</v>
      </c>
      <c r="AE390" s="125" t="s">
        <v>171</v>
      </c>
      <c r="AF390" s="125" t="s">
        <v>175</v>
      </c>
      <c r="AG390" s="125" t="s">
        <v>175</v>
      </c>
      <c r="AH390" s="125" t="s">
        <v>175</v>
      </c>
      <c r="AI390" s="125" t="s">
        <v>175</v>
      </c>
      <c r="AJ390" s="125" t="s">
        <v>175</v>
      </c>
      <c r="AK390" s="125" t="s">
        <v>175</v>
      </c>
      <c r="AL390" s="126" t="s">
        <v>175</v>
      </c>
      <c r="AM390" s="126" t="s">
        <v>176</v>
      </c>
      <c r="AN390" s="126" t="s">
        <v>176</v>
      </c>
      <c r="AO390" s="126" t="s">
        <v>176</v>
      </c>
      <c r="AP390" s="126" t="s">
        <v>176</v>
      </c>
      <c r="AQ390" s="126" t="s">
        <v>176</v>
      </c>
      <c r="AR390" s="126" t="s">
        <v>176</v>
      </c>
      <c r="AS390" s="126" t="s">
        <v>176</v>
      </c>
      <c r="AT390" s="126" t="s">
        <v>176</v>
      </c>
      <c r="AU390" s="126" t="s">
        <v>176</v>
      </c>
      <c r="AV390" s="126" t="s">
        <v>176</v>
      </c>
      <c r="AW390" s="126" t="s">
        <v>176</v>
      </c>
      <c r="AX390" s="126" t="s">
        <v>176</v>
      </c>
      <c r="AY390" s="126" t="s">
        <v>176</v>
      </c>
      <c r="AZ390" s="126" t="s">
        <v>176</v>
      </c>
      <c r="BA390" s="126" t="s">
        <v>176</v>
      </c>
      <c r="BB390" s="126" t="s">
        <v>176</v>
      </c>
      <c r="BC390" s="126" t="s">
        <v>175</v>
      </c>
      <c r="BD390" s="126" t="s">
        <v>175</v>
      </c>
      <c r="BE390" s="126" t="s">
        <v>175</v>
      </c>
      <c r="BF390" s="126" t="s">
        <v>172</v>
      </c>
      <c r="BG390" s="126" t="s">
        <v>172</v>
      </c>
      <c r="BH390" s="126" t="s">
        <v>172</v>
      </c>
      <c r="BI390" s="126" t="s">
        <v>172</v>
      </c>
      <c r="BJ390" s="126" t="s">
        <v>172</v>
      </c>
      <c r="BK390" s="126" t="s">
        <v>172</v>
      </c>
      <c r="BL390" s="126" t="s">
        <v>172</v>
      </c>
      <c r="BM390" s="126" t="s">
        <v>172</v>
      </c>
      <c r="BN390" s="126" t="s">
        <v>172</v>
      </c>
      <c r="BO390" s="126" t="s">
        <v>172</v>
      </c>
      <c r="BP390" s="126" t="s">
        <v>172</v>
      </c>
      <c r="BQ390" s="126" t="s">
        <v>172</v>
      </c>
      <c r="BR390" s="126" t="s">
        <v>172</v>
      </c>
      <c r="BS390" s="126" t="s">
        <v>172</v>
      </c>
      <c r="BT390" s="126" t="s">
        <v>172</v>
      </c>
      <c r="BU390" s="126" t="s">
        <v>172</v>
      </c>
      <c r="BV390" s="126" t="s">
        <v>172</v>
      </c>
      <c r="BW390" s="126" t="s">
        <v>172</v>
      </c>
      <c r="BX390" s="126" t="s">
        <v>172</v>
      </c>
      <c r="BY390" s="126" t="s">
        <v>171</v>
      </c>
      <c r="BZ390" s="126" t="s">
        <v>171</v>
      </c>
      <c r="CA390" s="126" t="s">
        <v>171</v>
      </c>
      <c r="CB390" s="126" t="s">
        <v>171</v>
      </c>
      <c r="CC390" s="126" t="s">
        <v>171</v>
      </c>
      <c r="CD390" s="126" t="s">
        <v>171</v>
      </c>
      <c r="CE390" s="126" t="s">
        <v>171</v>
      </c>
      <c r="CF390" s="126" t="s">
        <v>171</v>
      </c>
      <c r="CG390" s="126" t="s">
        <v>171</v>
      </c>
      <c r="CH390" s="126" t="s">
        <v>171</v>
      </c>
      <c r="CI390" s="126" t="s">
        <v>171</v>
      </c>
      <c r="CJ390" s="126" t="s">
        <v>171</v>
      </c>
      <c r="CK390" s="126" t="s">
        <v>171</v>
      </c>
      <c r="CL390" s="126" t="s">
        <v>171</v>
      </c>
      <c r="CM390" s="126" t="s">
        <v>171</v>
      </c>
      <c r="CN390" s="126" t="s">
        <v>1380</v>
      </c>
      <c r="CO390" s="126" t="s">
        <v>1380</v>
      </c>
      <c r="CP390" s="126" t="s">
        <v>1380</v>
      </c>
    </row>
    <row r="391" spans="1:94" s="13" customFormat="1" ht="14">
      <c r="A391" s="73"/>
      <c r="B391" s="126" t="e">
        <v>#N/A</v>
      </c>
      <c r="C391" s="126" t="e">
        <v>#N/A</v>
      </c>
      <c r="D391" s="126" t="e">
        <v>#N/A</v>
      </c>
      <c r="E391" s="126" t="e">
        <v>#N/A</v>
      </c>
      <c r="F391" s="126" t="e">
        <v>#N/A</v>
      </c>
      <c r="G391" s="126" t="e">
        <v>#N/A</v>
      </c>
      <c r="H391" s="126" t="e">
        <v>#N/A</v>
      </c>
      <c r="I391" s="126" t="e">
        <v>#N/A</v>
      </c>
      <c r="J391" s="126" t="e">
        <v>#N/A</v>
      </c>
      <c r="K391" s="126" t="e">
        <v>#N/A</v>
      </c>
      <c r="L391" s="126" t="e">
        <v>#N/A</v>
      </c>
      <c r="M391" s="126" t="e">
        <v>#N/A</v>
      </c>
      <c r="N391" s="126" t="e">
        <v>#N/A</v>
      </c>
      <c r="O391" s="126" t="e">
        <v>#N/A</v>
      </c>
      <c r="P391" s="126" t="e">
        <v>#N/A</v>
      </c>
      <c r="Q391" s="126" t="e">
        <v>#N/A</v>
      </c>
      <c r="R391" s="126" t="e">
        <v>#N/A</v>
      </c>
      <c r="S391" s="126" t="e">
        <v>#N/A</v>
      </c>
      <c r="T391" s="126" t="e">
        <v>#N/A</v>
      </c>
      <c r="U391" s="126" t="e">
        <v>#N/A</v>
      </c>
      <c r="V391" s="126" t="e">
        <v>#N/A</v>
      </c>
      <c r="W391" s="126" t="e">
        <v>#N/A</v>
      </c>
      <c r="X391" s="126" t="e">
        <v>#N/A</v>
      </c>
      <c r="Y391" s="126" t="e">
        <v>#N/A</v>
      </c>
      <c r="Z391" s="126" t="e">
        <v>#N/A</v>
      </c>
      <c r="AA391" s="126" t="e">
        <v>#N/A</v>
      </c>
      <c r="AB391" s="126" t="e">
        <v>#N/A</v>
      </c>
      <c r="AC391" s="126" t="e">
        <v>#N/A</v>
      </c>
      <c r="AD391" s="126" t="e">
        <v>#N/A</v>
      </c>
      <c r="AE391" s="126" t="e">
        <v>#N/A</v>
      </c>
      <c r="AF391" s="126" t="e">
        <v>#N/A</v>
      </c>
      <c r="AG391" s="126" t="e">
        <v>#N/A</v>
      </c>
      <c r="AH391" s="126" t="e">
        <v>#N/A</v>
      </c>
      <c r="AI391" s="126" t="e">
        <v>#N/A</v>
      </c>
      <c r="AJ391" s="126" t="e">
        <v>#N/A</v>
      </c>
      <c r="AK391" s="126" t="e">
        <v>#N/A</v>
      </c>
      <c r="AL391" s="126" t="s">
        <v>1393</v>
      </c>
      <c r="AM391" s="126" t="s">
        <v>1393</v>
      </c>
      <c r="AN391" s="126" t="s">
        <v>1393</v>
      </c>
      <c r="AO391" s="126" t="s">
        <v>1393</v>
      </c>
      <c r="AP391" s="126" t="s">
        <v>1393</v>
      </c>
      <c r="AQ391" s="126" t="s">
        <v>1393</v>
      </c>
      <c r="AR391" s="126" t="s">
        <v>1393</v>
      </c>
      <c r="AS391" s="126" t="s">
        <v>1393</v>
      </c>
      <c r="AT391" s="126" t="s">
        <v>1393</v>
      </c>
      <c r="AU391" s="126" t="s">
        <v>1382</v>
      </c>
      <c r="AV391" s="126" t="s">
        <v>1394</v>
      </c>
      <c r="AW391" s="126" t="s">
        <v>1394</v>
      </c>
      <c r="AX391" s="126" t="s">
        <v>1394</v>
      </c>
      <c r="AY391" s="126" t="s">
        <v>1394</v>
      </c>
      <c r="AZ391" s="126" t="s">
        <v>1395</v>
      </c>
      <c r="BA391" s="126" t="s">
        <v>1395</v>
      </c>
      <c r="BB391" s="126" t="s">
        <v>1395</v>
      </c>
      <c r="BC391" s="126" t="s">
        <v>1394</v>
      </c>
      <c r="BD391" s="126" t="s">
        <v>1394</v>
      </c>
      <c r="BE391" s="126" t="s">
        <v>1395</v>
      </c>
      <c r="BF391" s="126" t="s">
        <v>1395</v>
      </c>
      <c r="BG391" s="126" t="s">
        <v>1395</v>
      </c>
      <c r="BH391" s="126" t="s">
        <v>1395</v>
      </c>
      <c r="BI391" s="126" t="s">
        <v>1395</v>
      </c>
      <c r="BJ391" s="126" t="s">
        <v>1394</v>
      </c>
      <c r="BK391" s="126" t="s">
        <v>1395</v>
      </c>
      <c r="BL391" s="126" t="s">
        <v>1395</v>
      </c>
      <c r="BM391" s="126" t="s">
        <v>1395</v>
      </c>
      <c r="BN391" s="126" t="s">
        <v>1395</v>
      </c>
      <c r="BO391" s="126" t="s">
        <v>1394</v>
      </c>
      <c r="BP391" s="126" t="s">
        <v>1394</v>
      </c>
      <c r="BQ391" s="126" t="s">
        <v>1394</v>
      </c>
      <c r="BR391" s="126" t="s">
        <v>1394</v>
      </c>
      <c r="BS391" s="126" t="s">
        <v>1394</v>
      </c>
      <c r="BT391" s="126" t="s">
        <v>1394</v>
      </c>
      <c r="BU391" s="126" t="s">
        <v>1394</v>
      </c>
      <c r="BV391" s="126" t="s">
        <v>1394</v>
      </c>
      <c r="BW391" s="126" t="s">
        <v>1394</v>
      </c>
      <c r="BX391" s="126" t="s">
        <v>1394</v>
      </c>
      <c r="BY391" s="126" t="s">
        <v>1394</v>
      </c>
      <c r="BZ391" s="126" t="s">
        <v>1394</v>
      </c>
      <c r="CA391" s="126" t="s">
        <v>1394</v>
      </c>
      <c r="CB391" s="126" t="s">
        <v>1394</v>
      </c>
      <c r="CC391" s="126" t="s">
        <v>1394</v>
      </c>
      <c r="CD391" s="126" t="s">
        <v>1394</v>
      </c>
      <c r="CE391" s="126" t="s">
        <v>1394</v>
      </c>
      <c r="CF391" s="126" t="s">
        <v>1394</v>
      </c>
      <c r="CG391" s="126" t="s">
        <v>1394</v>
      </c>
      <c r="CH391" s="126" t="s">
        <v>1394</v>
      </c>
      <c r="CI391" s="126" t="s">
        <v>1394</v>
      </c>
      <c r="CJ391" s="126" t="s">
        <v>1394</v>
      </c>
      <c r="CK391" s="126" t="s">
        <v>1394</v>
      </c>
      <c r="CL391" s="126" t="s">
        <v>1382</v>
      </c>
      <c r="CM391" s="126" t="s">
        <v>1382</v>
      </c>
      <c r="CN391" s="126" t="s">
        <v>1382</v>
      </c>
      <c r="CO391" s="126" t="s">
        <v>1382</v>
      </c>
      <c r="CP391" s="126" t="s">
        <v>1382</v>
      </c>
    </row>
    <row r="392" spans="1:94" s="13" customFormat="1" ht="14">
      <c r="A392" s="73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  <c r="AP392" s="126"/>
      <c r="AQ392" s="126"/>
      <c r="AR392" s="126"/>
      <c r="AS392" s="126"/>
      <c r="AT392" s="126"/>
      <c r="AU392" s="126"/>
      <c r="AV392" s="126"/>
      <c r="AW392" s="126"/>
      <c r="AX392" s="126"/>
      <c r="AY392" s="126"/>
      <c r="AZ392" s="126"/>
      <c r="BA392" s="126"/>
      <c r="BB392" s="126"/>
      <c r="BC392" s="126"/>
      <c r="BD392" s="126"/>
      <c r="BE392" s="126"/>
      <c r="BF392" s="126"/>
      <c r="BG392" s="126"/>
      <c r="BH392" s="126"/>
      <c r="BI392" s="126"/>
      <c r="BJ392" s="126"/>
      <c r="BK392" s="126"/>
      <c r="BL392" s="126"/>
      <c r="BM392" s="126"/>
      <c r="BN392" s="126"/>
      <c r="BO392" s="126"/>
      <c r="BP392" s="126"/>
      <c r="BQ392" s="126"/>
      <c r="BR392" s="126"/>
      <c r="BS392" s="126"/>
      <c r="BT392" s="126"/>
      <c r="BU392" s="126"/>
      <c r="BV392" s="126"/>
      <c r="BW392" s="126"/>
      <c r="BX392" s="126"/>
      <c r="BY392" s="126"/>
      <c r="BZ392" s="126"/>
      <c r="CA392" s="126"/>
      <c r="CB392" s="126"/>
      <c r="CC392" s="126"/>
      <c r="CD392" s="126"/>
      <c r="CE392" s="126"/>
      <c r="CF392" s="126"/>
      <c r="CG392" s="126"/>
      <c r="CH392" s="126"/>
      <c r="CI392" s="126"/>
      <c r="CJ392" s="126"/>
      <c r="CK392" s="126"/>
      <c r="CL392" s="126"/>
      <c r="CM392" s="126"/>
      <c r="CN392" s="126"/>
      <c r="CO392" s="126"/>
      <c r="CP392" s="126"/>
    </row>
    <row r="393" spans="1:94" s="13" customFormat="1" ht="14">
      <c r="A393" s="73"/>
      <c r="B393" s="125" t="s">
        <v>162</v>
      </c>
      <c r="C393" s="125" t="s">
        <v>161</v>
      </c>
      <c r="D393" s="125" t="s">
        <v>161</v>
      </c>
      <c r="E393" s="125" t="s">
        <v>161</v>
      </c>
      <c r="F393" s="125" t="s">
        <v>161</v>
      </c>
      <c r="G393" s="125" t="s">
        <v>161</v>
      </c>
      <c r="H393" s="125" t="s">
        <v>161</v>
      </c>
      <c r="I393" s="125" t="s">
        <v>161</v>
      </c>
      <c r="J393" s="125" t="s">
        <v>161</v>
      </c>
      <c r="K393" s="125" t="s">
        <v>161</v>
      </c>
      <c r="L393" s="125" t="s">
        <v>161</v>
      </c>
      <c r="M393" s="125" t="s">
        <v>161</v>
      </c>
      <c r="N393" s="125" t="s">
        <v>161</v>
      </c>
      <c r="O393" s="125" t="s">
        <v>185</v>
      </c>
      <c r="P393" s="125" t="s">
        <v>185</v>
      </c>
      <c r="Q393" s="125" t="s">
        <v>185</v>
      </c>
      <c r="R393" s="125" t="s">
        <v>185</v>
      </c>
      <c r="S393" s="125" t="s">
        <v>185</v>
      </c>
      <c r="T393" s="125" t="s">
        <v>161</v>
      </c>
      <c r="U393" s="125" t="s">
        <v>161</v>
      </c>
      <c r="V393" s="125" t="s">
        <v>161</v>
      </c>
      <c r="W393" s="125" t="s">
        <v>162</v>
      </c>
      <c r="X393" s="125" t="s">
        <v>162</v>
      </c>
      <c r="Y393" s="125" t="s">
        <v>162</v>
      </c>
      <c r="Z393" s="125" t="s">
        <v>162</v>
      </c>
      <c r="AA393" s="125" t="s">
        <v>163</v>
      </c>
      <c r="AB393" s="125" t="s">
        <v>163</v>
      </c>
      <c r="AC393" s="125" t="s">
        <v>163</v>
      </c>
      <c r="AD393" s="125" t="s">
        <v>163</v>
      </c>
      <c r="AE393" s="125" t="s">
        <v>163</v>
      </c>
      <c r="AF393" s="125" t="s">
        <v>163</v>
      </c>
      <c r="AG393" s="126" t="s">
        <v>163</v>
      </c>
      <c r="AH393" s="126" t="s">
        <v>163</v>
      </c>
      <c r="AI393" s="126" t="s">
        <v>163</v>
      </c>
      <c r="AJ393" s="126" t="s">
        <v>163</v>
      </c>
      <c r="AK393" s="126" t="s">
        <v>163</v>
      </c>
      <c r="AL393" s="126" t="s">
        <v>163</v>
      </c>
      <c r="AM393" s="126" t="s">
        <v>163</v>
      </c>
      <c r="AN393" s="126" t="s">
        <v>163</v>
      </c>
      <c r="AO393" s="126" t="s">
        <v>1372</v>
      </c>
      <c r="AP393" s="126" t="s">
        <v>1372</v>
      </c>
      <c r="AQ393" s="126" t="s">
        <v>1372</v>
      </c>
      <c r="AR393" s="126" t="s">
        <v>1372</v>
      </c>
      <c r="AS393" s="126" t="s">
        <v>1372</v>
      </c>
      <c r="AT393" s="126" t="s">
        <v>1372</v>
      </c>
      <c r="AU393" s="126" t="s">
        <v>1372</v>
      </c>
      <c r="AV393" s="126" t="s">
        <v>1372</v>
      </c>
      <c r="AW393" s="126" t="s">
        <v>1372</v>
      </c>
      <c r="AX393" s="126" t="s">
        <v>163</v>
      </c>
      <c r="AY393" s="126" t="s">
        <v>163</v>
      </c>
      <c r="AZ393" s="126" t="s">
        <v>163</v>
      </c>
      <c r="BA393" s="126" t="s">
        <v>163</v>
      </c>
      <c r="BB393" s="126" t="s">
        <v>163</v>
      </c>
      <c r="BC393" s="126" t="s">
        <v>163</v>
      </c>
      <c r="BD393" s="126" t="s">
        <v>162</v>
      </c>
      <c r="BE393" s="126" t="s">
        <v>162</v>
      </c>
      <c r="BF393" s="126" t="s">
        <v>161</v>
      </c>
      <c r="BG393" s="126" t="s">
        <v>161</v>
      </c>
      <c r="BH393" s="126" t="s">
        <v>161</v>
      </c>
      <c r="BI393" s="126" t="s">
        <v>161</v>
      </c>
      <c r="BJ393" s="126" t="s">
        <v>161</v>
      </c>
      <c r="BK393" s="126" t="s">
        <v>161</v>
      </c>
      <c r="BL393" s="126" t="s">
        <v>161</v>
      </c>
      <c r="BM393" s="126" t="s">
        <v>160</v>
      </c>
      <c r="BN393" s="126" t="s">
        <v>160</v>
      </c>
      <c r="BO393" s="126" t="s">
        <v>160</v>
      </c>
      <c r="BP393" s="126" t="s">
        <v>160</v>
      </c>
      <c r="BQ393" s="126" t="s">
        <v>160</v>
      </c>
      <c r="BR393" s="126" t="s">
        <v>160</v>
      </c>
      <c r="BS393" s="126" t="s">
        <v>160</v>
      </c>
      <c r="BT393" s="126" t="s">
        <v>160</v>
      </c>
      <c r="BU393" s="126" t="s">
        <v>160</v>
      </c>
      <c r="BV393" s="126" t="s">
        <v>160</v>
      </c>
      <c r="BW393" s="126" t="s">
        <v>160</v>
      </c>
      <c r="BX393" s="126" t="s">
        <v>160</v>
      </c>
      <c r="BY393" s="126" t="s">
        <v>160</v>
      </c>
      <c r="BZ393" s="126" t="s">
        <v>160</v>
      </c>
      <c r="CA393" s="126" t="s">
        <v>160</v>
      </c>
      <c r="CB393" s="126" t="s">
        <v>160</v>
      </c>
      <c r="CC393" s="126" t="s">
        <v>160</v>
      </c>
      <c r="CD393" s="126" t="s">
        <v>160</v>
      </c>
      <c r="CE393" s="126" t="s">
        <v>160</v>
      </c>
      <c r="CF393" s="126" t="s">
        <v>160</v>
      </c>
      <c r="CG393" s="126" t="s">
        <v>160</v>
      </c>
      <c r="CH393" s="126" t="s">
        <v>160</v>
      </c>
      <c r="CI393" s="126" t="s">
        <v>160</v>
      </c>
      <c r="CJ393" s="126" t="s">
        <v>160</v>
      </c>
      <c r="CK393" s="126" t="s">
        <v>161</v>
      </c>
      <c r="CL393" s="126" t="s">
        <v>161</v>
      </c>
      <c r="CM393" s="126" t="s">
        <v>161</v>
      </c>
      <c r="CN393" s="126" t="s">
        <v>161</v>
      </c>
      <c r="CO393" s="126" t="s">
        <v>161</v>
      </c>
      <c r="CP393" s="126" t="s">
        <v>161</v>
      </c>
    </row>
    <row r="394" spans="1:94" s="13" customFormat="1" ht="14">
      <c r="A394" s="73"/>
      <c r="B394" s="126" t="e">
        <v>#N/A</v>
      </c>
      <c r="C394" s="126" t="e">
        <v>#N/A</v>
      </c>
      <c r="D394" s="126" t="e">
        <v>#N/A</v>
      </c>
      <c r="E394" s="126" t="e">
        <v>#N/A</v>
      </c>
      <c r="F394" s="126" t="e">
        <v>#N/A</v>
      </c>
      <c r="G394" s="126" t="e">
        <v>#N/A</v>
      </c>
      <c r="H394" s="126" t="e">
        <v>#N/A</v>
      </c>
      <c r="I394" s="126" t="e">
        <v>#N/A</v>
      </c>
      <c r="J394" s="126" t="e">
        <v>#N/A</v>
      </c>
      <c r="K394" s="126" t="e">
        <v>#N/A</v>
      </c>
      <c r="L394" s="126" t="e">
        <v>#N/A</v>
      </c>
      <c r="M394" s="126" t="e">
        <v>#N/A</v>
      </c>
      <c r="N394" s="126" t="e">
        <v>#N/A</v>
      </c>
      <c r="O394" s="126" t="e">
        <v>#N/A</v>
      </c>
      <c r="P394" s="126" t="e">
        <v>#N/A</v>
      </c>
      <c r="Q394" s="126" t="e">
        <v>#N/A</v>
      </c>
      <c r="R394" s="126" t="e">
        <v>#N/A</v>
      </c>
      <c r="S394" s="126" t="e">
        <v>#N/A</v>
      </c>
      <c r="T394" s="126" t="e">
        <v>#N/A</v>
      </c>
      <c r="U394" s="126" t="e">
        <v>#N/A</v>
      </c>
      <c r="V394" s="126" t="e">
        <v>#N/A</v>
      </c>
      <c r="W394" s="126" t="e">
        <v>#N/A</v>
      </c>
      <c r="X394" s="126" t="e">
        <v>#N/A</v>
      </c>
      <c r="Y394" s="126" t="e">
        <v>#N/A</v>
      </c>
      <c r="Z394" s="126" t="e">
        <v>#N/A</v>
      </c>
      <c r="AA394" s="126" t="e">
        <v>#N/A</v>
      </c>
      <c r="AB394" s="126" t="e">
        <v>#N/A</v>
      </c>
      <c r="AC394" s="126" t="e">
        <v>#N/A</v>
      </c>
      <c r="AD394" s="126" t="e">
        <v>#N/A</v>
      </c>
      <c r="AE394" s="126" t="e">
        <v>#N/A</v>
      </c>
      <c r="AF394" s="126" t="e">
        <v>#N/A</v>
      </c>
      <c r="AG394" s="126" t="e">
        <v>#N/A</v>
      </c>
      <c r="AH394" s="126" t="e">
        <v>#N/A</v>
      </c>
      <c r="AI394" s="126" t="e">
        <v>#N/A</v>
      </c>
      <c r="AJ394" s="126" t="e">
        <v>#N/A</v>
      </c>
      <c r="AK394" s="126" t="e">
        <v>#N/A</v>
      </c>
      <c r="AL394" s="126" t="s">
        <v>1393</v>
      </c>
      <c r="AM394" s="126" t="s">
        <v>1382</v>
      </c>
      <c r="AN394" s="126" t="s">
        <v>1382</v>
      </c>
      <c r="AO394" s="126" t="s">
        <v>1394</v>
      </c>
      <c r="AP394" s="126" t="s">
        <v>1394</v>
      </c>
      <c r="AQ394" s="126" t="s">
        <v>1394</v>
      </c>
      <c r="AR394" s="126" t="s">
        <v>1394</v>
      </c>
      <c r="AS394" s="126" t="s">
        <v>1394</v>
      </c>
      <c r="AT394" s="126" t="s">
        <v>1394</v>
      </c>
      <c r="AU394" s="126" t="s">
        <v>1395</v>
      </c>
      <c r="AV394" s="126" t="s">
        <v>1395</v>
      </c>
      <c r="AW394" s="126" t="s">
        <v>1395</v>
      </c>
      <c r="AX394" s="126" t="s">
        <v>1394</v>
      </c>
      <c r="AY394" s="126" t="s">
        <v>1394</v>
      </c>
      <c r="AZ394" s="126" t="s">
        <v>1394</v>
      </c>
      <c r="BA394" s="126" t="s">
        <v>1394</v>
      </c>
      <c r="BB394" s="126" t="s">
        <v>1394</v>
      </c>
      <c r="BC394" s="126" t="s">
        <v>1395</v>
      </c>
      <c r="BD394" s="126" t="s">
        <v>1395</v>
      </c>
      <c r="BE394" s="126" t="s">
        <v>1395</v>
      </c>
      <c r="BF394" s="126" t="s">
        <v>1395</v>
      </c>
      <c r="BG394" s="126" t="s">
        <v>1395</v>
      </c>
      <c r="BH394" s="126" t="s">
        <v>1395</v>
      </c>
      <c r="BI394" s="126" t="s">
        <v>1395</v>
      </c>
      <c r="BJ394" s="126" t="s">
        <v>1395</v>
      </c>
      <c r="BK394" s="126" t="s">
        <v>1395</v>
      </c>
      <c r="BL394" s="126" t="s">
        <v>1395</v>
      </c>
      <c r="BM394" s="126" t="s">
        <v>1394</v>
      </c>
      <c r="BN394" s="126" t="s">
        <v>1394</v>
      </c>
      <c r="BO394" s="126" t="s">
        <v>1394</v>
      </c>
      <c r="BP394" s="126" t="s">
        <v>1394</v>
      </c>
      <c r="BQ394" s="126" t="s">
        <v>1394</v>
      </c>
      <c r="BR394" s="126" t="s">
        <v>1394</v>
      </c>
      <c r="BS394" s="126" t="s">
        <v>1394</v>
      </c>
      <c r="BT394" s="126" t="s">
        <v>1394</v>
      </c>
      <c r="BU394" s="126" t="s">
        <v>1394</v>
      </c>
      <c r="BV394" s="126" t="s">
        <v>1394</v>
      </c>
      <c r="BW394" s="126" t="s">
        <v>1394</v>
      </c>
      <c r="BX394" s="126" t="s">
        <v>1394</v>
      </c>
      <c r="BY394" s="126" t="s">
        <v>1394</v>
      </c>
      <c r="BZ394" s="126" t="s">
        <v>1394</v>
      </c>
      <c r="CA394" s="126" t="s">
        <v>1394</v>
      </c>
      <c r="CB394" s="126" t="s">
        <v>1394</v>
      </c>
      <c r="CC394" s="126" t="s">
        <v>1394</v>
      </c>
      <c r="CD394" s="126" t="s">
        <v>1394</v>
      </c>
      <c r="CE394" s="126" t="s">
        <v>1394</v>
      </c>
      <c r="CF394" s="126" t="s">
        <v>1394</v>
      </c>
      <c r="CG394" s="126" t="s">
        <v>1394</v>
      </c>
      <c r="CH394" s="126" t="s">
        <v>1394</v>
      </c>
      <c r="CI394" s="126" t="e">
        <v>#N/A</v>
      </c>
      <c r="CJ394" s="126" t="e">
        <v>#N/A</v>
      </c>
      <c r="CK394" s="126" t="s">
        <v>1394</v>
      </c>
      <c r="CL394" s="126" t="s">
        <v>1394</v>
      </c>
      <c r="CM394" s="126" t="s">
        <v>1394</v>
      </c>
      <c r="CN394" s="126" t="s">
        <v>1394</v>
      </c>
      <c r="CO394" s="126" t="s">
        <v>1394</v>
      </c>
      <c r="CP394" s="126" t="s">
        <v>1394</v>
      </c>
    </row>
    <row r="395" spans="1:94" s="13" customFormat="1" ht="14">
      <c r="A395" s="73"/>
      <c r="B395" s="125" t="s">
        <v>1245</v>
      </c>
      <c r="C395" s="125" t="s">
        <v>1245</v>
      </c>
      <c r="D395" s="125" t="s">
        <v>1245</v>
      </c>
      <c r="E395" s="125" t="s">
        <v>1245</v>
      </c>
      <c r="F395" s="125" t="s">
        <v>1245</v>
      </c>
      <c r="G395" s="125" t="s">
        <v>1245</v>
      </c>
      <c r="H395" s="125" t="s">
        <v>1245</v>
      </c>
      <c r="I395" s="125" t="s">
        <v>1245</v>
      </c>
      <c r="J395" s="125" t="s">
        <v>1245</v>
      </c>
      <c r="K395" s="125" t="s">
        <v>1245</v>
      </c>
      <c r="L395" s="125" t="s">
        <v>1245</v>
      </c>
      <c r="M395" s="125" t="s">
        <v>1245</v>
      </c>
      <c r="N395" s="125" t="s">
        <v>1245</v>
      </c>
      <c r="O395" s="125" t="s">
        <v>1245</v>
      </c>
      <c r="P395" s="125" t="s">
        <v>1245</v>
      </c>
      <c r="Q395" s="125" t="s">
        <v>1245</v>
      </c>
      <c r="R395" s="125" t="s">
        <v>1245</v>
      </c>
      <c r="S395" s="125" t="s">
        <v>1245</v>
      </c>
      <c r="T395" s="125" t="s">
        <v>1245</v>
      </c>
      <c r="U395" s="125" t="s">
        <v>1245</v>
      </c>
      <c r="V395" s="125" t="s">
        <v>1245</v>
      </c>
      <c r="W395" s="125" t="s">
        <v>1245</v>
      </c>
      <c r="X395" s="125" t="s">
        <v>1245</v>
      </c>
      <c r="Y395" s="125" t="s">
        <v>1245</v>
      </c>
      <c r="Z395" s="125" t="s">
        <v>1245</v>
      </c>
      <c r="AA395" s="125" t="s">
        <v>1245</v>
      </c>
      <c r="AB395" s="125" t="s">
        <v>1245</v>
      </c>
      <c r="AC395" s="125" t="s">
        <v>1245</v>
      </c>
      <c r="AD395" s="125" t="s">
        <v>1245</v>
      </c>
      <c r="AE395" s="125" t="s">
        <v>1245</v>
      </c>
      <c r="AF395" s="125" t="s">
        <v>1245</v>
      </c>
      <c r="AG395" s="125" t="s">
        <v>1245</v>
      </c>
      <c r="AH395" s="125" t="s">
        <v>1245</v>
      </c>
      <c r="AI395" s="125" t="s">
        <v>1245</v>
      </c>
      <c r="AJ395" s="125" t="s">
        <v>1245</v>
      </c>
      <c r="AK395" s="125" t="s">
        <v>1245</v>
      </c>
      <c r="AL395" s="126" t="s">
        <v>1383</v>
      </c>
      <c r="AM395" s="126" t="s">
        <v>1383</v>
      </c>
      <c r="AN395" s="126" t="s">
        <v>1383</v>
      </c>
      <c r="AO395" s="126" t="s">
        <v>1383</v>
      </c>
      <c r="AP395" s="126" t="s">
        <v>1383</v>
      </c>
      <c r="AQ395" s="126" t="s">
        <v>1384</v>
      </c>
      <c r="AR395" s="126" t="s">
        <v>1384</v>
      </c>
      <c r="AS395" s="126" t="s">
        <v>1384</v>
      </c>
      <c r="AT395" s="126" t="s">
        <v>1384</v>
      </c>
      <c r="AU395" s="126" t="s">
        <v>1384</v>
      </c>
      <c r="AV395" s="126" t="s">
        <v>1384</v>
      </c>
      <c r="AW395" s="126" t="s">
        <v>1384</v>
      </c>
      <c r="AX395" s="126" t="s">
        <v>1383</v>
      </c>
      <c r="AY395" s="126" t="s">
        <v>1383</v>
      </c>
      <c r="AZ395" s="126" t="s">
        <v>1383</v>
      </c>
      <c r="BA395" s="126" t="s">
        <v>1383</v>
      </c>
      <c r="BB395" s="126" t="s">
        <v>1383</v>
      </c>
      <c r="BC395" s="126" t="s">
        <v>1383</v>
      </c>
      <c r="BD395" s="126" t="s">
        <v>79</v>
      </c>
      <c r="BE395" s="126" t="s">
        <v>79</v>
      </c>
      <c r="BF395" s="126" t="s">
        <v>79</v>
      </c>
      <c r="BG395" s="126" t="s">
        <v>79</v>
      </c>
      <c r="BH395" s="126" t="s">
        <v>79</v>
      </c>
      <c r="BI395" s="126" t="s">
        <v>79</v>
      </c>
      <c r="BJ395" s="126" t="s">
        <v>79</v>
      </c>
      <c r="BK395" s="126" t="s">
        <v>79</v>
      </c>
      <c r="BL395" s="126" t="s">
        <v>79</v>
      </c>
      <c r="BM395" s="126" t="s">
        <v>79</v>
      </c>
      <c r="BN395" s="126" t="s">
        <v>79</v>
      </c>
      <c r="BO395" s="126" t="s">
        <v>79</v>
      </c>
      <c r="BP395" s="126" t="s">
        <v>79</v>
      </c>
      <c r="BQ395" s="126" t="s">
        <v>79</v>
      </c>
      <c r="BR395" s="126" t="s">
        <v>79</v>
      </c>
      <c r="BS395" s="126" t="s">
        <v>79</v>
      </c>
      <c r="BT395" s="126" t="s">
        <v>79</v>
      </c>
      <c r="BU395" s="126" t="s">
        <v>79</v>
      </c>
      <c r="BV395" s="126" t="s">
        <v>79</v>
      </c>
      <c r="BW395" s="126" t="s">
        <v>79</v>
      </c>
      <c r="BX395" s="126" t="s">
        <v>79</v>
      </c>
      <c r="BY395" s="126" t="s">
        <v>79</v>
      </c>
      <c r="BZ395" s="126" t="s">
        <v>1385</v>
      </c>
      <c r="CA395" s="126" t="s">
        <v>1385</v>
      </c>
      <c r="CB395" s="126" t="s">
        <v>1385</v>
      </c>
      <c r="CC395" s="126" t="s">
        <v>1385</v>
      </c>
      <c r="CD395" s="126" t="s">
        <v>1385</v>
      </c>
      <c r="CE395" s="126" t="s">
        <v>1385</v>
      </c>
      <c r="CF395" s="126" t="s">
        <v>1385</v>
      </c>
      <c r="CG395" s="126" t="s">
        <v>1385</v>
      </c>
      <c r="CH395" s="126" t="s">
        <v>1385</v>
      </c>
      <c r="CI395" s="126" t="s">
        <v>1385</v>
      </c>
      <c r="CJ395" s="126" t="s">
        <v>1385</v>
      </c>
      <c r="CK395" s="126" t="s">
        <v>1385</v>
      </c>
      <c r="CL395" s="126" t="s">
        <v>79</v>
      </c>
      <c r="CM395" s="126" t="s">
        <v>79</v>
      </c>
      <c r="CN395" s="126" t="s">
        <v>79</v>
      </c>
      <c r="CO395" s="126" t="s">
        <v>79</v>
      </c>
      <c r="CP395" s="126" t="s">
        <v>79</v>
      </c>
    </row>
    <row r="396" spans="1:94" s="13" customFormat="1" ht="14">
      <c r="A396" s="73"/>
      <c r="B396" s="125" t="s">
        <v>160</v>
      </c>
      <c r="C396" s="125" t="s">
        <v>160</v>
      </c>
      <c r="D396" s="125" t="s">
        <v>159</v>
      </c>
      <c r="E396" s="125" t="s">
        <v>159</v>
      </c>
      <c r="F396" s="125" t="s">
        <v>159</v>
      </c>
      <c r="G396" s="125" t="s">
        <v>159</v>
      </c>
      <c r="H396" s="125" t="s">
        <v>159</v>
      </c>
      <c r="I396" s="125" t="s">
        <v>159</v>
      </c>
      <c r="J396" s="125" t="s">
        <v>159</v>
      </c>
      <c r="K396" s="125" t="s">
        <v>159</v>
      </c>
      <c r="L396" s="125" t="s">
        <v>160</v>
      </c>
      <c r="M396" s="125" t="s">
        <v>160</v>
      </c>
      <c r="N396" s="125" t="s">
        <v>160</v>
      </c>
      <c r="O396" s="125" t="s">
        <v>160</v>
      </c>
      <c r="P396" s="125" t="s">
        <v>160</v>
      </c>
      <c r="Q396" s="125" t="s">
        <v>160</v>
      </c>
      <c r="R396" s="125" t="s">
        <v>161</v>
      </c>
      <c r="S396" s="125" t="s">
        <v>161</v>
      </c>
      <c r="T396" s="125" t="s">
        <v>161</v>
      </c>
      <c r="U396" s="125" t="s">
        <v>161</v>
      </c>
      <c r="V396" s="125" t="s">
        <v>161</v>
      </c>
      <c r="W396" s="125" t="s">
        <v>162</v>
      </c>
      <c r="X396" s="125" t="s">
        <v>162</v>
      </c>
      <c r="Y396" s="125" t="s">
        <v>162</v>
      </c>
      <c r="Z396" s="125" t="s">
        <v>162</v>
      </c>
      <c r="AA396" s="125" t="s">
        <v>163</v>
      </c>
      <c r="AB396" s="125" t="s">
        <v>163</v>
      </c>
      <c r="AC396" s="125" t="s">
        <v>163</v>
      </c>
      <c r="AD396" s="125" t="s">
        <v>163</v>
      </c>
      <c r="AE396" s="125" t="s">
        <v>163</v>
      </c>
      <c r="AF396" s="125" t="s">
        <v>163</v>
      </c>
      <c r="AG396" s="126" t="s">
        <v>163</v>
      </c>
      <c r="AH396" s="126" t="s">
        <v>163</v>
      </c>
      <c r="AI396" s="126" t="s">
        <v>163</v>
      </c>
      <c r="AJ396" s="126" t="s">
        <v>163</v>
      </c>
      <c r="AK396" s="126" t="s">
        <v>163</v>
      </c>
      <c r="AL396" s="126" t="s">
        <v>163</v>
      </c>
      <c r="AM396" s="126" t="s">
        <v>163</v>
      </c>
      <c r="AN396" s="126" t="s">
        <v>163</v>
      </c>
      <c r="AO396" s="126" t="s">
        <v>1372</v>
      </c>
      <c r="AP396" s="126" t="s">
        <v>1372</v>
      </c>
      <c r="AQ396" s="126" t="s">
        <v>1372</v>
      </c>
      <c r="AR396" s="126" t="s">
        <v>1372</v>
      </c>
      <c r="AS396" s="126" t="s">
        <v>1372</v>
      </c>
      <c r="AT396" s="126" t="s">
        <v>1372</v>
      </c>
      <c r="AU396" s="126" t="s">
        <v>1372</v>
      </c>
      <c r="AV396" s="126" t="s">
        <v>1372</v>
      </c>
      <c r="AW396" s="126" t="s">
        <v>1372</v>
      </c>
      <c r="AX396" s="126" t="s">
        <v>163</v>
      </c>
      <c r="AY396" s="126" t="s">
        <v>163</v>
      </c>
      <c r="AZ396" s="126" t="s">
        <v>163</v>
      </c>
      <c r="BA396" s="126" t="s">
        <v>163</v>
      </c>
      <c r="BB396" s="126" t="s">
        <v>163</v>
      </c>
      <c r="BC396" s="126" t="s">
        <v>163</v>
      </c>
      <c r="BD396" s="126" t="s">
        <v>162</v>
      </c>
      <c r="BE396" s="126" t="s">
        <v>162</v>
      </c>
      <c r="BF396" s="126" t="s">
        <v>161</v>
      </c>
      <c r="BG396" s="126" t="s">
        <v>161</v>
      </c>
      <c r="BH396" s="126" t="s">
        <v>161</v>
      </c>
      <c r="BI396" s="126" t="s">
        <v>161</v>
      </c>
      <c r="BJ396" s="126" t="s">
        <v>161</v>
      </c>
      <c r="BK396" s="126" t="s">
        <v>161</v>
      </c>
      <c r="BL396" s="126" t="s">
        <v>161</v>
      </c>
      <c r="BM396" s="126" t="s">
        <v>160</v>
      </c>
      <c r="BN396" s="126" t="s">
        <v>160</v>
      </c>
      <c r="BO396" s="126" t="s">
        <v>160</v>
      </c>
      <c r="BP396" s="126" t="s">
        <v>160</v>
      </c>
      <c r="BQ396" s="126" t="s">
        <v>160</v>
      </c>
      <c r="BR396" s="126" t="s">
        <v>160</v>
      </c>
      <c r="BS396" s="126" t="s">
        <v>160</v>
      </c>
      <c r="BT396" s="126" t="s">
        <v>160</v>
      </c>
      <c r="BU396" s="126" t="s">
        <v>160</v>
      </c>
      <c r="BV396" s="126" t="s">
        <v>160</v>
      </c>
      <c r="BW396" s="126" t="s">
        <v>160</v>
      </c>
      <c r="BX396" s="126" t="s">
        <v>160</v>
      </c>
      <c r="BY396" s="126" t="s">
        <v>160</v>
      </c>
      <c r="BZ396" s="126" t="s">
        <v>160</v>
      </c>
      <c r="CA396" s="126" t="s">
        <v>160</v>
      </c>
      <c r="CB396" s="126" t="s">
        <v>160</v>
      </c>
      <c r="CC396" s="126" t="s">
        <v>160</v>
      </c>
      <c r="CD396" s="126" t="s">
        <v>160</v>
      </c>
      <c r="CE396" s="126" t="s">
        <v>160</v>
      </c>
      <c r="CF396" s="126" t="s">
        <v>160</v>
      </c>
      <c r="CG396" s="126" t="s">
        <v>160</v>
      </c>
      <c r="CH396" s="126" t="s">
        <v>160</v>
      </c>
      <c r="CI396" s="126" t="s">
        <v>160</v>
      </c>
      <c r="CJ396" s="126" t="s">
        <v>160</v>
      </c>
      <c r="CK396" s="126" t="s">
        <v>161</v>
      </c>
      <c r="CL396" s="126" t="s">
        <v>161</v>
      </c>
      <c r="CM396" s="126" t="s">
        <v>161</v>
      </c>
      <c r="CN396" s="126" t="s">
        <v>161</v>
      </c>
      <c r="CO396" s="126" t="s">
        <v>161</v>
      </c>
      <c r="CP396" s="126" t="s">
        <v>161</v>
      </c>
    </row>
    <row r="397" spans="1:94" s="13" customFormat="1" ht="14">
      <c r="A397" s="73"/>
      <c r="B397" s="126" t="e">
        <v>#N/A</v>
      </c>
      <c r="C397" s="126" t="e">
        <v>#N/A</v>
      </c>
      <c r="D397" s="126" t="e">
        <v>#N/A</v>
      </c>
      <c r="E397" s="126" t="e">
        <v>#N/A</v>
      </c>
      <c r="F397" s="126" t="e">
        <v>#N/A</v>
      </c>
      <c r="G397" s="126" t="e">
        <v>#N/A</v>
      </c>
      <c r="H397" s="126" t="e">
        <v>#N/A</v>
      </c>
      <c r="I397" s="126" t="e">
        <v>#N/A</v>
      </c>
      <c r="J397" s="126" t="e">
        <v>#N/A</v>
      </c>
      <c r="K397" s="126" t="e">
        <v>#N/A</v>
      </c>
      <c r="L397" s="126" t="e">
        <v>#N/A</v>
      </c>
      <c r="M397" s="126" t="e">
        <v>#N/A</v>
      </c>
      <c r="N397" s="126" t="e">
        <v>#N/A</v>
      </c>
      <c r="O397" s="126" t="e">
        <v>#N/A</v>
      </c>
      <c r="P397" s="126" t="e">
        <v>#N/A</v>
      </c>
      <c r="Q397" s="126" t="e">
        <v>#N/A</v>
      </c>
      <c r="R397" s="126" t="e">
        <v>#N/A</v>
      </c>
      <c r="S397" s="126" t="e">
        <v>#N/A</v>
      </c>
      <c r="T397" s="126" t="e">
        <v>#N/A</v>
      </c>
      <c r="U397" s="126" t="e">
        <v>#N/A</v>
      </c>
      <c r="V397" s="126" t="e">
        <v>#N/A</v>
      </c>
      <c r="W397" s="126" t="e">
        <v>#N/A</v>
      </c>
      <c r="X397" s="126" t="e">
        <v>#N/A</v>
      </c>
      <c r="Y397" s="126" t="e">
        <v>#N/A</v>
      </c>
      <c r="Z397" s="126" t="e">
        <v>#N/A</v>
      </c>
      <c r="AA397" s="126" t="e">
        <v>#N/A</v>
      </c>
      <c r="AB397" s="126" t="e">
        <v>#N/A</v>
      </c>
      <c r="AC397" s="126" t="e">
        <v>#N/A</v>
      </c>
      <c r="AD397" s="126" t="e">
        <v>#N/A</v>
      </c>
      <c r="AE397" s="126" t="e">
        <v>#N/A</v>
      </c>
      <c r="AF397" s="126" t="e">
        <v>#N/A</v>
      </c>
      <c r="AG397" s="126" t="e">
        <v>#N/A</v>
      </c>
      <c r="AH397" s="126" t="e">
        <v>#N/A</v>
      </c>
      <c r="AI397" s="126" t="e">
        <v>#N/A</v>
      </c>
      <c r="AJ397" s="126" t="e">
        <v>#N/A</v>
      </c>
      <c r="AK397" s="126" t="e">
        <v>#N/A</v>
      </c>
      <c r="AL397" s="126" t="s">
        <v>1393</v>
      </c>
      <c r="AM397" s="126" t="s">
        <v>1393</v>
      </c>
      <c r="AN397" s="126" t="s">
        <v>1393</v>
      </c>
      <c r="AO397" s="126" t="s">
        <v>1393</v>
      </c>
      <c r="AP397" s="126" t="s">
        <v>1394</v>
      </c>
      <c r="AQ397" s="126" t="s">
        <v>1394</v>
      </c>
      <c r="AR397" s="126" t="s">
        <v>1394</v>
      </c>
      <c r="AS397" s="126" t="s">
        <v>1394</v>
      </c>
      <c r="AT397" s="126" t="s">
        <v>1394</v>
      </c>
      <c r="AU397" s="126" t="s">
        <v>1395</v>
      </c>
      <c r="AV397" s="126" t="s">
        <v>1395</v>
      </c>
      <c r="AW397" s="126" t="s">
        <v>1395</v>
      </c>
      <c r="AX397" s="126" t="s">
        <v>1394</v>
      </c>
      <c r="AY397" s="126" t="s">
        <v>1394</v>
      </c>
      <c r="AZ397" s="126" t="s">
        <v>1394</v>
      </c>
      <c r="BA397" s="126" t="s">
        <v>1394</v>
      </c>
      <c r="BB397" s="126" t="s">
        <v>1394</v>
      </c>
      <c r="BC397" s="126" t="s">
        <v>1395</v>
      </c>
      <c r="BD397" s="126" t="s">
        <v>1395</v>
      </c>
      <c r="BE397" s="126" t="s">
        <v>1395</v>
      </c>
      <c r="BF397" s="126" t="s">
        <v>1395</v>
      </c>
      <c r="BG397" s="126" t="s">
        <v>1395</v>
      </c>
      <c r="BH397" s="126" t="s">
        <v>1395</v>
      </c>
      <c r="BI397" s="126" t="s">
        <v>1395</v>
      </c>
      <c r="BJ397" s="126" t="s">
        <v>1395</v>
      </c>
      <c r="BK397" s="126" t="s">
        <v>1395</v>
      </c>
      <c r="BL397" s="126" t="s">
        <v>1395</v>
      </c>
      <c r="BM397" s="126" t="s">
        <v>1394</v>
      </c>
      <c r="BN397" s="126" t="s">
        <v>1394</v>
      </c>
      <c r="BO397" s="126" t="s">
        <v>1394</v>
      </c>
      <c r="BP397" s="126" t="s">
        <v>1394</v>
      </c>
      <c r="BQ397" s="126" t="s">
        <v>1394</v>
      </c>
      <c r="BR397" s="126" t="s">
        <v>1394</v>
      </c>
      <c r="BS397" s="126" t="s">
        <v>1394</v>
      </c>
      <c r="BT397" s="126" t="s">
        <v>1394</v>
      </c>
      <c r="BU397" s="126" t="s">
        <v>1394</v>
      </c>
      <c r="BV397" s="126" t="s">
        <v>1394</v>
      </c>
      <c r="BW397" s="126" t="s">
        <v>1394</v>
      </c>
      <c r="BX397" s="126" t="s">
        <v>1394</v>
      </c>
      <c r="BY397" s="126" t="s">
        <v>1394</v>
      </c>
      <c r="BZ397" s="126" t="s">
        <v>1394</v>
      </c>
      <c r="CA397" s="126" t="s">
        <v>1394</v>
      </c>
      <c r="CB397" s="126" t="s">
        <v>1394</v>
      </c>
      <c r="CC397" s="126" t="s">
        <v>1394</v>
      </c>
      <c r="CD397" s="126" t="s">
        <v>1394</v>
      </c>
      <c r="CE397" s="126" t="s">
        <v>1394</v>
      </c>
      <c r="CF397" s="126" t="s">
        <v>1394</v>
      </c>
      <c r="CG397" s="126" t="s">
        <v>1394</v>
      </c>
      <c r="CH397" s="126" t="s">
        <v>1394</v>
      </c>
      <c r="CI397" s="126" t="e">
        <v>#N/A</v>
      </c>
      <c r="CJ397" s="126" t="e">
        <v>#N/A</v>
      </c>
      <c r="CK397" s="126" t="s">
        <v>1394</v>
      </c>
      <c r="CL397" s="126" t="s">
        <v>1394</v>
      </c>
      <c r="CM397" s="126" t="s">
        <v>1394</v>
      </c>
      <c r="CN397" s="126" t="s">
        <v>1394</v>
      </c>
      <c r="CO397" s="126" t="s">
        <v>1394</v>
      </c>
      <c r="CP397" s="126" t="s">
        <v>1394</v>
      </c>
    </row>
    <row r="398" spans="1:94" s="13" customFormat="1" ht="14">
      <c r="A398" s="73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30"/>
      <c r="AH398" s="130"/>
      <c r="AI398" s="130"/>
      <c r="AJ398" s="130"/>
      <c r="AK398" s="130"/>
      <c r="AL398" s="130"/>
      <c r="AM398" s="130"/>
      <c r="AN398" s="130"/>
      <c r="AO398" s="130"/>
      <c r="AP398" s="130"/>
      <c r="AQ398" s="130"/>
      <c r="AR398" s="130"/>
      <c r="AS398" s="130"/>
      <c r="AT398" s="130"/>
      <c r="AU398" s="130"/>
      <c r="AV398" s="130"/>
      <c r="AW398" s="130"/>
      <c r="AX398" s="130"/>
      <c r="AY398" s="130"/>
      <c r="AZ398" s="130"/>
      <c r="BA398" s="130"/>
      <c r="BB398" s="130"/>
      <c r="BC398" s="130"/>
      <c r="BD398" s="130"/>
      <c r="BE398" s="130"/>
      <c r="BF398" s="130"/>
      <c r="BG398" s="130"/>
      <c r="BH398" s="130"/>
      <c r="BI398" s="130"/>
      <c r="BJ398" s="130"/>
      <c r="BK398" s="130"/>
      <c r="BL398" s="130"/>
      <c r="BM398" s="130"/>
      <c r="BN398" s="130"/>
      <c r="BO398" s="130"/>
      <c r="BP398" s="130"/>
      <c r="BQ398" s="130"/>
      <c r="BR398" s="130"/>
      <c r="BS398" s="130"/>
      <c r="BT398" s="130"/>
      <c r="BU398" s="130"/>
      <c r="BV398" s="130"/>
      <c r="BW398" s="130"/>
      <c r="BX398" s="130"/>
      <c r="BY398" s="130"/>
      <c r="BZ398" s="130"/>
      <c r="CA398" s="130"/>
      <c r="CB398" s="130"/>
      <c r="CC398" s="130"/>
      <c r="CD398" s="130"/>
      <c r="CE398" s="130"/>
      <c r="CF398" s="130"/>
      <c r="CG398" s="130"/>
      <c r="CH398" s="130"/>
      <c r="CI398" s="130"/>
      <c r="CJ398" s="130"/>
      <c r="CK398" s="130"/>
      <c r="CL398" s="130"/>
      <c r="CM398" s="130"/>
      <c r="CN398" s="130"/>
      <c r="CO398" s="130"/>
      <c r="CP398" s="130"/>
    </row>
    <row r="399" spans="1:94" s="13" customFormat="1" ht="14">
      <c r="A399" s="73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  <c r="AG399" s="126"/>
      <c r="AH399" s="126"/>
      <c r="AI399" s="126"/>
      <c r="AJ399" s="126"/>
      <c r="AK399" s="126"/>
      <c r="AL399" s="126"/>
      <c r="AM399" s="126"/>
      <c r="AN399" s="126"/>
      <c r="AO399" s="126"/>
      <c r="AP399" s="126"/>
      <c r="AQ399" s="126"/>
      <c r="AR399" s="126"/>
      <c r="AS399" s="126"/>
      <c r="AT399" s="126"/>
      <c r="AU399" s="126"/>
      <c r="AV399" s="126"/>
      <c r="AW399" s="126"/>
      <c r="AX399" s="126"/>
      <c r="AY399" s="126"/>
      <c r="AZ399" s="126"/>
      <c r="BA399" s="126"/>
      <c r="BB399" s="126"/>
      <c r="BC399" s="126"/>
      <c r="BD399" s="126"/>
      <c r="BE399" s="126"/>
      <c r="BF399" s="126"/>
      <c r="BG399" s="126"/>
      <c r="BH399" s="126"/>
      <c r="BI399" s="126"/>
      <c r="BJ399" s="126"/>
      <c r="BK399" s="126"/>
      <c r="BL399" s="126"/>
      <c r="BM399" s="126"/>
      <c r="BN399" s="126"/>
      <c r="BO399" s="126"/>
      <c r="BP399" s="126"/>
      <c r="BQ399" s="126"/>
      <c r="BR399" s="126"/>
      <c r="BS399" s="126"/>
      <c r="BT399" s="126"/>
      <c r="BU399" s="126"/>
      <c r="BV399" s="126"/>
      <c r="BW399" s="126"/>
      <c r="BX399" s="126"/>
      <c r="BY399" s="126"/>
      <c r="BZ399" s="126"/>
      <c r="CA399" s="126"/>
      <c r="CB399" s="126"/>
      <c r="CC399" s="126"/>
      <c r="CD399" s="126"/>
      <c r="CE399" s="126"/>
      <c r="CF399" s="126"/>
      <c r="CG399" s="126"/>
      <c r="CH399" s="126"/>
      <c r="CI399" s="126"/>
      <c r="CJ399" s="126"/>
      <c r="CK399" s="126"/>
      <c r="CL399" s="126"/>
      <c r="CM399" s="126"/>
      <c r="CN399" s="126"/>
      <c r="CO399" s="126"/>
      <c r="CP399" s="126"/>
    </row>
    <row r="400" spans="1:94" s="13" customFormat="1" ht="14">
      <c r="A400" s="73"/>
      <c r="B400" s="125" t="s">
        <v>1245</v>
      </c>
      <c r="C400" s="125" t="s">
        <v>1245</v>
      </c>
      <c r="D400" s="125" t="s">
        <v>1245</v>
      </c>
      <c r="E400" s="125" t="s">
        <v>187</v>
      </c>
      <c r="F400" s="125" t="s">
        <v>187</v>
      </c>
      <c r="G400" s="125" t="s">
        <v>187</v>
      </c>
      <c r="H400" s="125" t="s">
        <v>187</v>
      </c>
      <c r="I400" s="125" t="s">
        <v>187</v>
      </c>
      <c r="J400" s="125" t="s">
        <v>187</v>
      </c>
      <c r="K400" s="125" t="s">
        <v>187</v>
      </c>
      <c r="L400" s="125" t="s">
        <v>187</v>
      </c>
      <c r="M400" s="125" t="s">
        <v>187</v>
      </c>
      <c r="N400" s="125" t="s">
        <v>187</v>
      </c>
      <c r="O400" s="125" t="s">
        <v>188</v>
      </c>
      <c r="P400" s="125" t="s">
        <v>188</v>
      </c>
      <c r="Q400" s="125" t="s">
        <v>188</v>
      </c>
      <c r="R400" s="125" t="s">
        <v>188</v>
      </c>
      <c r="S400" s="125" t="s">
        <v>188</v>
      </c>
      <c r="T400" s="125" t="s">
        <v>187</v>
      </c>
      <c r="U400" s="125" t="s">
        <v>187</v>
      </c>
      <c r="V400" s="125" t="s">
        <v>187</v>
      </c>
      <c r="W400" s="125" t="s">
        <v>187</v>
      </c>
      <c r="X400" s="125" t="s">
        <v>187</v>
      </c>
      <c r="Y400" s="125" t="s">
        <v>187</v>
      </c>
      <c r="Z400" s="125" t="s">
        <v>187</v>
      </c>
      <c r="AA400" s="125" t="s">
        <v>187</v>
      </c>
      <c r="AB400" s="125" t="s">
        <v>187</v>
      </c>
      <c r="AC400" s="125" t="s">
        <v>187</v>
      </c>
      <c r="AD400" s="125" t="s">
        <v>187</v>
      </c>
      <c r="AE400" s="125" t="s">
        <v>187</v>
      </c>
      <c r="AF400" s="125" t="s">
        <v>187</v>
      </c>
      <c r="AG400" s="126" t="s">
        <v>187</v>
      </c>
      <c r="AH400" s="126" t="s">
        <v>187</v>
      </c>
      <c r="AI400" s="126" t="s">
        <v>187</v>
      </c>
      <c r="AJ400" s="126" t="s">
        <v>187</v>
      </c>
      <c r="AK400" s="126" t="s">
        <v>187</v>
      </c>
      <c r="AL400" s="126" t="s">
        <v>187</v>
      </c>
      <c r="AM400" s="126" t="s">
        <v>187</v>
      </c>
      <c r="AN400" s="126" t="s">
        <v>187</v>
      </c>
      <c r="AO400" s="126" t="s">
        <v>187</v>
      </c>
      <c r="AP400" s="126" t="s">
        <v>187</v>
      </c>
      <c r="AQ400" s="126" t="s">
        <v>187</v>
      </c>
      <c r="AR400" s="126" t="s">
        <v>187</v>
      </c>
      <c r="AS400" s="126" t="s">
        <v>187</v>
      </c>
      <c r="AT400" s="126" t="s">
        <v>187</v>
      </c>
      <c r="AU400" s="126" t="s">
        <v>187</v>
      </c>
      <c r="AV400" s="126" t="s">
        <v>187</v>
      </c>
      <c r="AW400" s="126" t="s">
        <v>187</v>
      </c>
      <c r="AX400" s="126" t="s">
        <v>187</v>
      </c>
      <c r="AY400" s="126" t="s">
        <v>187</v>
      </c>
      <c r="AZ400" s="126" t="s">
        <v>187</v>
      </c>
      <c r="BA400" s="126" t="s">
        <v>187</v>
      </c>
      <c r="BB400" s="126" t="s">
        <v>187</v>
      </c>
      <c r="BC400" s="126" t="s">
        <v>187</v>
      </c>
      <c r="BD400" s="126" t="s">
        <v>187</v>
      </c>
      <c r="BE400" s="126" t="s">
        <v>187</v>
      </c>
      <c r="BF400" s="126" t="s">
        <v>187</v>
      </c>
      <c r="BG400" s="126" t="s">
        <v>187</v>
      </c>
      <c r="BH400" s="126" t="s">
        <v>187</v>
      </c>
      <c r="BI400" s="126" t="s">
        <v>187</v>
      </c>
      <c r="BJ400" s="126" t="s">
        <v>187</v>
      </c>
      <c r="BK400" s="126" t="s">
        <v>187</v>
      </c>
      <c r="BL400" s="126" t="s">
        <v>187</v>
      </c>
      <c r="BM400" s="126" t="s">
        <v>187</v>
      </c>
      <c r="BN400" s="126" t="s">
        <v>187</v>
      </c>
      <c r="BO400" s="126" t="s">
        <v>187</v>
      </c>
      <c r="BP400" s="126" t="s">
        <v>187</v>
      </c>
      <c r="BQ400" s="126" t="s">
        <v>187</v>
      </c>
      <c r="BR400" s="126" t="s">
        <v>187</v>
      </c>
      <c r="BS400" s="126" t="s">
        <v>187</v>
      </c>
      <c r="BT400" s="126" t="s">
        <v>187</v>
      </c>
      <c r="BU400" s="126" t="s">
        <v>187</v>
      </c>
      <c r="BV400" s="126" t="s">
        <v>187</v>
      </c>
      <c r="BW400" s="126" t="s">
        <v>187</v>
      </c>
      <c r="BX400" s="126" t="s">
        <v>187</v>
      </c>
      <c r="BY400" s="126" t="s">
        <v>187</v>
      </c>
      <c r="BZ400" s="126" t="s">
        <v>187</v>
      </c>
      <c r="CA400" s="126" t="s">
        <v>187</v>
      </c>
      <c r="CB400" s="126" t="s">
        <v>187</v>
      </c>
      <c r="CC400" s="126" t="s">
        <v>187</v>
      </c>
      <c r="CD400" s="126" t="s">
        <v>187</v>
      </c>
      <c r="CE400" s="126" t="s">
        <v>187</v>
      </c>
      <c r="CF400" s="126" t="s">
        <v>187</v>
      </c>
      <c r="CG400" s="126" t="s">
        <v>187</v>
      </c>
      <c r="CH400" s="126" t="s">
        <v>187</v>
      </c>
      <c r="CI400" s="126" t="s">
        <v>187</v>
      </c>
      <c r="CJ400" s="126" t="s">
        <v>187</v>
      </c>
      <c r="CK400" s="126" t="s">
        <v>187</v>
      </c>
      <c r="CL400" s="126" t="s">
        <v>187</v>
      </c>
      <c r="CM400" s="126" t="s">
        <v>187</v>
      </c>
      <c r="CN400" s="126" t="s">
        <v>187</v>
      </c>
      <c r="CO400" s="126" t="s">
        <v>187</v>
      </c>
      <c r="CP400" s="126" t="s">
        <v>187</v>
      </c>
    </row>
    <row r="401" spans="1:94" s="13" customFormat="1" ht="14">
      <c r="A401" s="73"/>
      <c r="B401" s="125" t="s">
        <v>1245</v>
      </c>
      <c r="C401" s="125" t="s">
        <v>1245</v>
      </c>
      <c r="D401" s="125" t="s">
        <v>1245</v>
      </c>
      <c r="E401" s="125" t="s">
        <v>189</v>
      </c>
      <c r="F401" s="125" t="s">
        <v>189</v>
      </c>
      <c r="G401" s="125" t="s">
        <v>189</v>
      </c>
      <c r="H401" s="125" t="s">
        <v>189</v>
      </c>
      <c r="I401" s="125" t="s">
        <v>189</v>
      </c>
      <c r="J401" s="125" t="s">
        <v>189</v>
      </c>
      <c r="K401" s="125" t="s">
        <v>189</v>
      </c>
      <c r="L401" s="125" t="s">
        <v>189</v>
      </c>
      <c r="M401" s="125" t="s">
        <v>189</v>
      </c>
      <c r="N401" s="125" t="s">
        <v>189</v>
      </c>
      <c r="O401" s="125" t="s">
        <v>190</v>
      </c>
      <c r="P401" s="125" t="s">
        <v>190</v>
      </c>
      <c r="Q401" s="125" t="s">
        <v>190</v>
      </c>
      <c r="R401" s="125" t="s">
        <v>190</v>
      </c>
      <c r="S401" s="125" t="s">
        <v>190</v>
      </c>
      <c r="T401" s="125" t="s">
        <v>189</v>
      </c>
      <c r="U401" s="125" t="s">
        <v>189</v>
      </c>
      <c r="V401" s="125" t="s">
        <v>189</v>
      </c>
      <c r="W401" s="125" t="s">
        <v>191</v>
      </c>
      <c r="X401" s="125" t="s">
        <v>191</v>
      </c>
      <c r="Y401" s="125" t="s">
        <v>191</v>
      </c>
      <c r="Z401" s="125" t="s">
        <v>191</v>
      </c>
      <c r="AA401" s="125" t="s">
        <v>191</v>
      </c>
      <c r="AB401" s="125" t="s">
        <v>191</v>
      </c>
      <c r="AC401" s="125" t="s">
        <v>191</v>
      </c>
      <c r="AD401" s="125" t="s">
        <v>191</v>
      </c>
      <c r="AE401" s="125" t="s">
        <v>191</v>
      </c>
      <c r="AF401" s="125" t="s">
        <v>191</v>
      </c>
      <c r="AG401" s="126" t="s">
        <v>191</v>
      </c>
      <c r="AH401" s="126" t="s">
        <v>191</v>
      </c>
      <c r="AI401" s="126" t="s">
        <v>191</v>
      </c>
      <c r="AJ401" s="126" t="s">
        <v>191</v>
      </c>
      <c r="AK401" s="126" t="s">
        <v>191</v>
      </c>
      <c r="AL401" s="126" t="s">
        <v>1386</v>
      </c>
      <c r="AM401" s="126" t="s">
        <v>1386</v>
      </c>
      <c r="AN401" s="126" t="s">
        <v>1386</v>
      </c>
      <c r="AO401" s="126" t="s">
        <v>1386</v>
      </c>
      <c r="AP401" s="126" t="s">
        <v>1386</v>
      </c>
      <c r="AQ401" s="126" t="s">
        <v>1386</v>
      </c>
      <c r="AR401" s="126" t="s">
        <v>1386</v>
      </c>
      <c r="AS401" s="126" t="s">
        <v>1386</v>
      </c>
      <c r="AT401" s="126" t="s">
        <v>1386</v>
      </c>
      <c r="AU401" s="126" t="s">
        <v>1386</v>
      </c>
      <c r="AV401" s="126" t="s">
        <v>1386</v>
      </c>
      <c r="AW401" s="126" t="s">
        <v>1386</v>
      </c>
      <c r="AX401" s="126" t="s">
        <v>1386</v>
      </c>
      <c r="AY401" s="126" t="s">
        <v>1386</v>
      </c>
      <c r="AZ401" s="126" t="s">
        <v>1386</v>
      </c>
      <c r="BA401" s="126" t="s">
        <v>1386</v>
      </c>
      <c r="BB401" s="126" t="s">
        <v>1386</v>
      </c>
      <c r="BC401" s="126" t="s">
        <v>1386</v>
      </c>
      <c r="BD401" s="126" t="s">
        <v>1386</v>
      </c>
      <c r="BE401" s="126" t="s">
        <v>1386</v>
      </c>
      <c r="BF401" s="126" t="s">
        <v>1386</v>
      </c>
      <c r="BG401" s="126" t="s">
        <v>191</v>
      </c>
      <c r="BH401" s="126" t="s">
        <v>191</v>
      </c>
      <c r="BI401" s="126" t="s">
        <v>191</v>
      </c>
      <c r="BJ401" s="126" t="s">
        <v>191</v>
      </c>
      <c r="BK401" s="126" t="s">
        <v>191</v>
      </c>
      <c r="BL401" s="126" t="s">
        <v>191</v>
      </c>
      <c r="BM401" s="126" t="s">
        <v>191</v>
      </c>
      <c r="BN401" s="126" t="s">
        <v>191</v>
      </c>
      <c r="BO401" s="126" t="s">
        <v>189</v>
      </c>
      <c r="BP401" s="126" t="s">
        <v>189</v>
      </c>
      <c r="BQ401" s="126" t="s">
        <v>189</v>
      </c>
      <c r="BR401" s="126" t="s">
        <v>189</v>
      </c>
      <c r="BS401" s="126" t="s">
        <v>189</v>
      </c>
      <c r="BT401" s="126" t="s">
        <v>189</v>
      </c>
      <c r="BU401" s="126" t="s">
        <v>189</v>
      </c>
      <c r="BV401" s="126" t="s">
        <v>189</v>
      </c>
      <c r="BW401" s="126" t="s">
        <v>189</v>
      </c>
      <c r="BX401" s="126" t="s">
        <v>189</v>
      </c>
      <c r="BY401" s="126" t="s">
        <v>189</v>
      </c>
      <c r="BZ401" s="126" t="s">
        <v>189</v>
      </c>
      <c r="CA401" s="126" t="s">
        <v>189</v>
      </c>
      <c r="CB401" s="126" t="s">
        <v>189</v>
      </c>
      <c r="CC401" s="126" t="s">
        <v>189</v>
      </c>
      <c r="CD401" s="126" t="s">
        <v>189</v>
      </c>
      <c r="CE401" s="126" t="s">
        <v>189</v>
      </c>
      <c r="CF401" s="126" t="s">
        <v>189</v>
      </c>
      <c r="CG401" s="126" t="s">
        <v>189</v>
      </c>
      <c r="CH401" s="126" t="s">
        <v>189</v>
      </c>
      <c r="CI401" s="126" t="s">
        <v>189</v>
      </c>
      <c r="CJ401" s="126" t="s">
        <v>189</v>
      </c>
      <c r="CK401" s="126" t="s">
        <v>1387</v>
      </c>
      <c r="CL401" s="126" t="s">
        <v>1387</v>
      </c>
      <c r="CM401" s="126" t="s">
        <v>1388</v>
      </c>
      <c r="CN401" s="126" t="s">
        <v>1388</v>
      </c>
      <c r="CO401" s="126" t="s">
        <v>1387</v>
      </c>
      <c r="CP401" s="126" t="s">
        <v>1387</v>
      </c>
    </row>
    <row r="402" spans="1:94" s="13" customFormat="1" ht="14">
      <c r="A402" s="73"/>
      <c r="B402" s="126" t="e">
        <v>#N/A</v>
      </c>
      <c r="C402" s="126" t="e">
        <v>#N/A</v>
      </c>
      <c r="D402" s="126" t="e">
        <v>#N/A</v>
      </c>
      <c r="E402" s="126" t="e">
        <v>#N/A</v>
      </c>
      <c r="F402" s="126" t="e">
        <v>#N/A</v>
      </c>
      <c r="G402" s="126" t="e">
        <v>#N/A</v>
      </c>
      <c r="H402" s="126" t="e">
        <v>#N/A</v>
      </c>
      <c r="I402" s="126" t="e">
        <v>#N/A</v>
      </c>
      <c r="J402" s="126" t="e">
        <v>#N/A</v>
      </c>
      <c r="K402" s="126" t="e">
        <v>#N/A</v>
      </c>
      <c r="L402" s="126" t="e">
        <v>#N/A</v>
      </c>
      <c r="M402" s="126" t="e">
        <v>#N/A</v>
      </c>
      <c r="N402" s="126" t="e">
        <v>#N/A</v>
      </c>
      <c r="O402" s="126" t="e">
        <v>#N/A</v>
      </c>
      <c r="P402" s="126" t="e">
        <v>#N/A</v>
      </c>
      <c r="Q402" s="126" t="e">
        <v>#N/A</v>
      </c>
      <c r="R402" s="126" t="e">
        <v>#N/A</v>
      </c>
      <c r="S402" s="126" t="e">
        <v>#N/A</v>
      </c>
      <c r="T402" s="126" t="e">
        <v>#N/A</v>
      </c>
      <c r="U402" s="126" t="e">
        <v>#N/A</v>
      </c>
      <c r="V402" s="126" t="e">
        <v>#N/A</v>
      </c>
      <c r="W402" s="126" t="e">
        <v>#N/A</v>
      </c>
      <c r="X402" s="126" t="e">
        <v>#N/A</v>
      </c>
      <c r="Y402" s="126" t="e">
        <v>#N/A</v>
      </c>
      <c r="Z402" s="126" t="e">
        <v>#N/A</v>
      </c>
      <c r="AA402" s="126" t="e">
        <v>#N/A</v>
      </c>
      <c r="AB402" s="126" t="e">
        <v>#N/A</v>
      </c>
      <c r="AC402" s="126" t="e">
        <v>#N/A</v>
      </c>
      <c r="AD402" s="126" t="e">
        <v>#N/A</v>
      </c>
      <c r="AE402" s="126" t="e">
        <v>#N/A</v>
      </c>
      <c r="AF402" s="126" t="e">
        <v>#N/A</v>
      </c>
      <c r="AG402" s="126" t="e">
        <v>#N/A</v>
      </c>
      <c r="AH402" s="126" t="e">
        <v>#N/A</v>
      </c>
      <c r="AI402" s="126" t="e">
        <v>#N/A</v>
      </c>
      <c r="AJ402" s="126" t="e">
        <v>#N/A</v>
      </c>
      <c r="AK402" s="126" t="e">
        <v>#N/A</v>
      </c>
      <c r="AL402" s="126" t="s">
        <v>1393</v>
      </c>
      <c r="AM402" s="126" t="s">
        <v>1393</v>
      </c>
      <c r="AN402" s="126" t="s">
        <v>1393</v>
      </c>
      <c r="AO402" s="126" t="s">
        <v>1393</v>
      </c>
      <c r="AP402" s="126" t="s">
        <v>1394</v>
      </c>
      <c r="AQ402" s="126" t="s">
        <v>1394</v>
      </c>
      <c r="AR402" s="126" t="s">
        <v>1394</v>
      </c>
      <c r="AS402" s="126" t="s">
        <v>1394</v>
      </c>
      <c r="AT402" s="126" t="s">
        <v>1394</v>
      </c>
      <c r="AU402" s="126" t="s">
        <v>1394</v>
      </c>
      <c r="AV402" s="126" t="s">
        <v>1394</v>
      </c>
      <c r="AW402" s="126" t="s">
        <v>1394</v>
      </c>
      <c r="AX402" s="126" t="s">
        <v>1394</v>
      </c>
      <c r="AY402" s="126" t="s">
        <v>1394</v>
      </c>
      <c r="AZ402" s="126" t="s">
        <v>1394</v>
      </c>
      <c r="BA402" s="126" t="s">
        <v>1394</v>
      </c>
      <c r="BB402" s="126" t="s">
        <v>1394</v>
      </c>
      <c r="BC402" s="126" t="s">
        <v>1394</v>
      </c>
      <c r="BD402" s="126" t="s">
        <v>1395</v>
      </c>
      <c r="BE402" s="126" t="s">
        <v>1395</v>
      </c>
      <c r="BF402" s="126" t="s">
        <v>1395</v>
      </c>
      <c r="BG402" s="126" t="s">
        <v>1395</v>
      </c>
      <c r="BH402" s="126" t="s">
        <v>1395</v>
      </c>
      <c r="BI402" s="126" t="s">
        <v>1395</v>
      </c>
      <c r="BJ402" s="126" t="s">
        <v>1395</v>
      </c>
      <c r="BK402" s="126" t="s">
        <v>1395</v>
      </c>
      <c r="BL402" s="126" t="s">
        <v>1395</v>
      </c>
      <c r="BM402" s="126" t="s">
        <v>1395</v>
      </c>
      <c r="BN402" s="126" t="s">
        <v>1395</v>
      </c>
      <c r="BO402" s="126" t="s">
        <v>1394</v>
      </c>
      <c r="BP402" s="126" t="s">
        <v>1394</v>
      </c>
      <c r="BQ402" s="126" t="s">
        <v>1394</v>
      </c>
      <c r="BR402" s="126" t="s">
        <v>1394</v>
      </c>
      <c r="BS402" s="126" t="s">
        <v>1394</v>
      </c>
      <c r="BT402" s="126" t="s">
        <v>1394</v>
      </c>
      <c r="BU402" s="126" t="s">
        <v>1394</v>
      </c>
      <c r="BV402" s="126" t="s">
        <v>1394</v>
      </c>
      <c r="BW402" s="126" t="s">
        <v>1394</v>
      </c>
      <c r="BX402" s="126" t="s">
        <v>1394</v>
      </c>
      <c r="BY402" s="126" t="e">
        <v>#N/A</v>
      </c>
      <c r="BZ402" s="126" t="e">
        <v>#N/A</v>
      </c>
      <c r="CA402" s="126" t="s">
        <v>1393</v>
      </c>
      <c r="CB402" s="126" t="s">
        <v>1393</v>
      </c>
      <c r="CC402" s="126" t="s">
        <v>1393</v>
      </c>
      <c r="CD402" s="126" t="s">
        <v>1393</v>
      </c>
      <c r="CE402" s="126" t="s">
        <v>1393</v>
      </c>
      <c r="CF402" s="126" t="s">
        <v>1393</v>
      </c>
      <c r="CG402" s="126" t="e">
        <v>#N/A</v>
      </c>
      <c r="CH402" s="126" t="e">
        <v>#N/A</v>
      </c>
      <c r="CI402" s="126" t="e">
        <v>#N/A</v>
      </c>
      <c r="CJ402" s="126" t="e">
        <v>#N/A</v>
      </c>
      <c r="CK402" s="126" t="e">
        <v>#N/A</v>
      </c>
      <c r="CL402" s="126" t="e">
        <v>#N/A</v>
      </c>
      <c r="CM402" s="126" t="s">
        <v>1394</v>
      </c>
      <c r="CN402" s="126" t="s">
        <v>1394</v>
      </c>
      <c r="CO402" s="126" t="s">
        <v>1394</v>
      </c>
      <c r="CP402" s="126" t="s">
        <v>1394</v>
      </c>
    </row>
    <row r="403" spans="1:94" s="13" customFormat="1" ht="14">
      <c r="A403" s="73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  <c r="AA403" s="126"/>
      <c r="AB403" s="126"/>
      <c r="AC403" s="126"/>
      <c r="AD403" s="126"/>
      <c r="AE403" s="126"/>
      <c r="AF403" s="126"/>
      <c r="AG403" s="126"/>
      <c r="AH403" s="126"/>
      <c r="AI403" s="126"/>
      <c r="AJ403" s="126"/>
      <c r="AK403" s="126"/>
      <c r="AL403" s="126"/>
      <c r="AM403" s="126"/>
      <c r="AN403" s="126"/>
      <c r="AO403" s="126"/>
      <c r="AP403" s="126"/>
      <c r="AQ403" s="126"/>
      <c r="AR403" s="126"/>
      <c r="AS403" s="126"/>
      <c r="AT403" s="126"/>
      <c r="AU403" s="126"/>
      <c r="AV403" s="126"/>
      <c r="AW403" s="126"/>
      <c r="AX403" s="126"/>
      <c r="AY403" s="126"/>
      <c r="AZ403" s="126"/>
      <c r="BA403" s="126"/>
      <c r="BB403" s="126"/>
      <c r="BC403" s="126"/>
      <c r="BD403" s="126"/>
      <c r="BE403" s="126"/>
      <c r="BF403" s="126"/>
      <c r="BG403" s="126"/>
      <c r="BH403" s="126"/>
      <c r="BI403" s="126"/>
      <c r="BJ403" s="126"/>
      <c r="BK403" s="126"/>
      <c r="BL403" s="126"/>
      <c r="BM403" s="126"/>
      <c r="BN403" s="126"/>
      <c r="BO403" s="126"/>
      <c r="BP403" s="126"/>
      <c r="BQ403" s="126"/>
      <c r="BR403" s="126"/>
      <c r="BS403" s="126"/>
      <c r="BT403" s="126"/>
      <c r="BU403" s="126"/>
      <c r="BV403" s="126"/>
      <c r="BW403" s="126"/>
      <c r="BX403" s="126"/>
      <c r="BY403" s="126"/>
      <c r="BZ403" s="126"/>
      <c r="CA403" s="126"/>
      <c r="CB403" s="126"/>
      <c r="CC403" s="126"/>
      <c r="CD403" s="126"/>
      <c r="CE403" s="126"/>
      <c r="CF403" s="126"/>
      <c r="CG403" s="126"/>
      <c r="CH403" s="126"/>
      <c r="CI403" s="126"/>
      <c r="CJ403" s="126"/>
      <c r="CK403" s="126"/>
      <c r="CL403" s="126"/>
      <c r="CM403" s="126"/>
      <c r="CN403" s="126"/>
      <c r="CO403" s="126"/>
      <c r="CP403" s="126"/>
    </row>
    <row r="404" spans="1:94" s="13" customFormat="1" ht="14">
      <c r="A404" s="73"/>
      <c r="B404" s="125" t="s">
        <v>1245</v>
      </c>
      <c r="C404" s="125" t="s">
        <v>1245</v>
      </c>
      <c r="D404" s="125" t="s">
        <v>1245</v>
      </c>
      <c r="E404" s="125" t="s">
        <v>192</v>
      </c>
      <c r="F404" s="125" t="s">
        <v>192</v>
      </c>
      <c r="G404" s="125" t="s">
        <v>192</v>
      </c>
      <c r="H404" s="125" t="s">
        <v>192</v>
      </c>
      <c r="I404" s="125" t="s">
        <v>192</v>
      </c>
      <c r="J404" s="125" t="s">
        <v>192</v>
      </c>
      <c r="K404" s="125" t="s">
        <v>192</v>
      </c>
      <c r="L404" s="125" t="s">
        <v>192</v>
      </c>
      <c r="M404" s="125" t="s">
        <v>192</v>
      </c>
      <c r="N404" s="125" t="s">
        <v>192</v>
      </c>
      <c r="O404" s="125" t="s">
        <v>193</v>
      </c>
      <c r="P404" s="125" t="s">
        <v>193</v>
      </c>
      <c r="Q404" s="125" t="s">
        <v>193</v>
      </c>
      <c r="R404" s="125" t="s">
        <v>193</v>
      </c>
      <c r="S404" s="125" t="s">
        <v>193</v>
      </c>
      <c r="T404" s="125" t="s">
        <v>192</v>
      </c>
      <c r="U404" s="125" t="s">
        <v>192</v>
      </c>
      <c r="V404" s="125" t="s">
        <v>192</v>
      </c>
      <c r="W404" s="125" t="s">
        <v>192</v>
      </c>
      <c r="X404" s="125" t="s">
        <v>192</v>
      </c>
      <c r="Y404" s="125" t="s">
        <v>192</v>
      </c>
      <c r="Z404" s="125" t="s">
        <v>192</v>
      </c>
      <c r="AA404" s="125" t="s">
        <v>192</v>
      </c>
      <c r="AB404" s="125" t="s">
        <v>192</v>
      </c>
      <c r="AC404" s="125" t="s">
        <v>192</v>
      </c>
      <c r="AD404" s="125" t="s">
        <v>192</v>
      </c>
      <c r="AE404" s="125" t="s">
        <v>192</v>
      </c>
      <c r="AF404" s="125" t="s">
        <v>192</v>
      </c>
      <c r="AG404" s="126" t="s">
        <v>192</v>
      </c>
      <c r="AH404" s="126" t="s">
        <v>192</v>
      </c>
      <c r="AI404" s="126" t="s">
        <v>192</v>
      </c>
      <c r="AJ404" s="126" t="s">
        <v>192</v>
      </c>
      <c r="AK404" s="126" t="s">
        <v>192</v>
      </c>
      <c r="AL404" s="126" t="s">
        <v>192</v>
      </c>
      <c r="AM404" s="126" t="s">
        <v>192</v>
      </c>
      <c r="AN404" s="126" t="s">
        <v>192</v>
      </c>
      <c r="AO404" s="126" t="s">
        <v>192</v>
      </c>
      <c r="AP404" s="126" t="s">
        <v>192</v>
      </c>
      <c r="AQ404" s="126" t="s">
        <v>192</v>
      </c>
      <c r="AR404" s="126" t="s">
        <v>192</v>
      </c>
      <c r="AS404" s="126" t="s">
        <v>192</v>
      </c>
      <c r="AT404" s="126" t="s">
        <v>192</v>
      </c>
      <c r="AU404" s="126" t="s">
        <v>192</v>
      </c>
      <c r="AV404" s="126" t="s">
        <v>192</v>
      </c>
      <c r="AW404" s="126" t="s">
        <v>192</v>
      </c>
      <c r="AX404" s="126" t="s">
        <v>192</v>
      </c>
      <c r="AY404" s="126" t="s">
        <v>192</v>
      </c>
      <c r="AZ404" s="126" t="s">
        <v>192</v>
      </c>
      <c r="BA404" s="126" t="s">
        <v>192</v>
      </c>
      <c r="BB404" s="126" t="s">
        <v>192</v>
      </c>
      <c r="BC404" s="126" t="s">
        <v>192</v>
      </c>
      <c r="BD404" s="126" t="s">
        <v>192</v>
      </c>
      <c r="BE404" s="126" t="s">
        <v>192</v>
      </c>
      <c r="BF404" s="126" t="s">
        <v>192</v>
      </c>
      <c r="BG404" s="126" t="s">
        <v>192</v>
      </c>
      <c r="BH404" s="126" t="s">
        <v>192</v>
      </c>
      <c r="BI404" s="126" t="s">
        <v>192</v>
      </c>
      <c r="BJ404" s="126" t="s">
        <v>192</v>
      </c>
      <c r="BK404" s="126" t="s">
        <v>192</v>
      </c>
      <c r="BL404" s="126" t="s">
        <v>192</v>
      </c>
      <c r="BM404" s="126" t="s">
        <v>192</v>
      </c>
      <c r="BN404" s="126" t="s">
        <v>192</v>
      </c>
      <c r="BO404" s="126" t="s">
        <v>192</v>
      </c>
      <c r="BP404" s="126" t="s">
        <v>192</v>
      </c>
      <c r="BQ404" s="126" t="s">
        <v>192</v>
      </c>
      <c r="BR404" s="126" t="s">
        <v>192</v>
      </c>
      <c r="BS404" s="126" t="s">
        <v>192</v>
      </c>
      <c r="BT404" s="126" t="s">
        <v>192</v>
      </c>
      <c r="BU404" s="126" t="s">
        <v>192</v>
      </c>
      <c r="BV404" s="126" t="s">
        <v>192</v>
      </c>
      <c r="BW404" s="126" t="s">
        <v>192</v>
      </c>
      <c r="BX404" s="126" t="s">
        <v>192</v>
      </c>
      <c r="BY404" s="126" t="s">
        <v>192</v>
      </c>
      <c r="BZ404" s="126" t="s">
        <v>192</v>
      </c>
      <c r="CA404" s="126" t="s">
        <v>192</v>
      </c>
      <c r="CB404" s="126" t="s">
        <v>1389</v>
      </c>
      <c r="CC404" s="126" t="s">
        <v>1389</v>
      </c>
      <c r="CD404" s="126" t="s">
        <v>1389</v>
      </c>
      <c r="CE404" s="126" t="s">
        <v>1389</v>
      </c>
      <c r="CF404" s="126" t="s">
        <v>1389</v>
      </c>
      <c r="CG404" s="126" t="s">
        <v>1389</v>
      </c>
      <c r="CH404" s="126" t="s">
        <v>1389</v>
      </c>
      <c r="CI404" s="126" t="s">
        <v>1389</v>
      </c>
      <c r="CJ404" s="126" t="s">
        <v>1389</v>
      </c>
      <c r="CK404" s="126" t="s">
        <v>1389</v>
      </c>
      <c r="CL404" s="126" t="s">
        <v>1389</v>
      </c>
      <c r="CM404" s="126" t="s">
        <v>1389</v>
      </c>
      <c r="CN404" s="126" t="s">
        <v>1389</v>
      </c>
      <c r="CO404" s="126" t="s">
        <v>1389</v>
      </c>
      <c r="CP404" s="126" t="s">
        <v>1389</v>
      </c>
    </row>
    <row r="405" spans="1:94" s="13" customFormat="1" ht="14">
      <c r="A405" s="73"/>
      <c r="B405" s="125" t="s">
        <v>1245</v>
      </c>
      <c r="C405" s="125" t="s">
        <v>1245</v>
      </c>
      <c r="D405" s="125" t="s">
        <v>1245</v>
      </c>
      <c r="E405" s="125" t="s">
        <v>194</v>
      </c>
      <c r="F405" s="125" t="s">
        <v>194</v>
      </c>
      <c r="G405" s="125" t="s">
        <v>194</v>
      </c>
      <c r="H405" s="125" t="s">
        <v>194</v>
      </c>
      <c r="I405" s="125" t="s">
        <v>194</v>
      </c>
      <c r="J405" s="125" t="s">
        <v>194</v>
      </c>
      <c r="K405" s="125" t="s">
        <v>194</v>
      </c>
      <c r="L405" s="125" t="s">
        <v>194</v>
      </c>
      <c r="M405" s="125" t="s">
        <v>194</v>
      </c>
      <c r="N405" s="125" t="s">
        <v>194</v>
      </c>
      <c r="O405" s="125" t="s">
        <v>195</v>
      </c>
      <c r="P405" s="125" t="s">
        <v>195</v>
      </c>
      <c r="Q405" s="125" t="s">
        <v>195</v>
      </c>
      <c r="R405" s="125" t="s">
        <v>195</v>
      </c>
      <c r="S405" s="125" t="s">
        <v>195</v>
      </c>
      <c r="T405" s="125" t="s">
        <v>194</v>
      </c>
      <c r="U405" s="125" t="s">
        <v>194</v>
      </c>
      <c r="V405" s="125" t="s">
        <v>196</v>
      </c>
      <c r="W405" s="125" t="s">
        <v>196</v>
      </c>
      <c r="X405" s="125" t="s">
        <v>196</v>
      </c>
      <c r="Y405" s="125" t="s">
        <v>196</v>
      </c>
      <c r="Z405" s="125" t="s">
        <v>196</v>
      </c>
      <c r="AA405" s="125" t="s">
        <v>196</v>
      </c>
      <c r="AB405" s="125" t="s">
        <v>196</v>
      </c>
      <c r="AC405" s="125" t="s">
        <v>196</v>
      </c>
      <c r="AD405" s="125" t="s">
        <v>196</v>
      </c>
      <c r="AE405" s="125" t="s">
        <v>196</v>
      </c>
      <c r="AF405" s="125" t="s">
        <v>196</v>
      </c>
      <c r="AG405" s="126" t="s">
        <v>196</v>
      </c>
      <c r="AH405" s="126" t="s">
        <v>196</v>
      </c>
      <c r="AI405" s="126" t="s">
        <v>196</v>
      </c>
      <c r="AJ405" s="126" t="s">
        <v>196</v>
      </c>
      <c r="AK405" s="126" t="s">
        <v>196</v>
      </c>
      <c r="AL405" s="126" t="s">
        <v>196</v>
      </c>
      <c r="AM405" s="126" t="s">
        <v>196</v>
      </c>
      <c r="AN405" s="126" t="s">
        <v>196</v>
      </c>
      <c r="AO405" s="126" t="s">
        <v>196</v>
      </c>
      <c r="AP405" s="126" t="s">
        <v>196</v>
      </c>
      <c r="AQ405" s="126" t="s">
        <v>196</v>
      </c>
      <c r="AR405" s="126" t="s">
        <v>196</v>
      </c>
      <c r="AS405" s="126" t="s">
        <v>196</v>
      </c>
      <c r="AT405" s="126" t="s">
        <v>196</v>
      </c>
      <c r="AU405" s="126" t="s">
        <v>196</v>
      </c>
      <c r="AV405" s="126" t="s">
        <v>196</v>
      </c>
      <c r="AW405" s="126" t="s">
        <v>196</v>
      </c>
      <c r="AX405" s="126" t="s">
        <v>196</v>
      </c>
      <c r="AY405" s="126" t="s">
        <v>196</v>
      </c>
      <c r="AZ405" s="126" t="s">
        <v>196</v>
      </c>
      <c r="BA405" s="126" t="s">
        <v>196</v>
      </c>
      <c r="BB405" s="126" t="s">
        <v>196</v>
      </c>
      <c r="BC405" s="126" t="s">
        <v>196</v>
      </c>
      <c r="BD405" s="126" t="s">
        <v>196</v>
      </c>
      <c r="BE405" s="126" t="s">
        <v>196</v>
      </c>
      <c r="BF405" s="126" t="s">
        <v>1390</v>
      </c>
      <c r="BG405" s="126" t="s">
        <v>1390</v>
      </c>
      <c r="BH405" s="126" t="s">
        <v>1391</v>
      </c>
      <c r="BI405" s="126" t="s">
        <v>1391</v>
      </c>
      <c r="BJ405" s="126" t="s">
        <v>1391</v>
      </c>
      <c r="BK405" s="126" t="s">
        <v>1391</v>
      </c>
      <c r="BL405" s="126" t="s">
        <v>1391</v>
      </c>
      <c r="BM405" s="126" t="s">
        <v>1391</v>
      </c>
      <c r="BN405" s="126" t="s">
        <v>1391</v>
      </c>
      <c r="BO405" s="126" t="s">
        <v>1391</v>
      </c>
      <c r="BP405" s="126" t="s">
        <v>1391</v>
      </c>
      <c r="BQ405" s="126" t="s">
        <v>1391</v>
      </c>
      <c r="BR405" s="126" t="s">
        <v>1391</v>
      </c>
      <c r="BS405" s="126" t="s">
        <v>1391</v>
      </c>
      <c r="BT405" s="126" t="s">
        <v>1391</v>
      </c>
      <c r="BU405" s="126" t="s">
        <v>1391</v>
      </c>
      <c r="BV405" s="126" t="s">
        <v>1391</v>
      </c>
      <c r="BW405" s="126" t="s">
        <v>1391</v>
      </c>
      <c r="BX405" s="126" t="s">
        <v>1391</v>
      </c>
      <c r="BY405" s="126" t="s">
        <v>1391</v>
      </c>
      <c r="BZ405" s="126" t="s">
        <v>1391</v>
      </c>
      <c r="CA405" s="126" t="s">
        <v>1391</v>
      </c>
      <c r="CB405" s="126" t="s">
        <v>1392</v>
      </c>
      <c r="CC405" s="126" t="s">
        <v>1392</v>
      </c>
      <c r="CD405" s="126" t="s">
        <v>1392</v>
      </c>
      <c r="CE405" s="126" t="s">
        <v>1392</v>
      </c>
      <c r="CF405" s="126" t="s">
        <v>1392</v>
      </c>
      <c r="CG405" s="126" t="s">
        <v>1392</v>
      </c>
      <c r="CH405" s="126" t="s">
        <v>1392</v>
      </c>
      <c r="CI405" s="126" t="s">
        <v>1392</v>
      </c>
      <c r="CJ405" s="126" t="s">
        <v>1392</v>
      </c>
      <c r="CK405" s="126" t="s">
        <v>1392</v>
      </c>
      <c r="CL405" s="126" t="s">
        <v>1392</v>
      </c>
      <c r="CM405" s="126" t="s">
        <v>1392</v>
      </c>
      <c r="CN405" s="126" t="s">
        <v>1392</v>
      </c>
      <c r="CO405" s="126" t="s">
        <v>1392</v>
      </c>
      <c r="CP405" s="126" t="s">
        <v>1392</v>
      </c>
    </row>
    <row r="406" spans="1:94" s="13" customFormat="1" ht="14.5" thickBot="1">
      <c r="A406" s="73"/>
      <c r="B406" s="134" t="e">
        <v>#N/A</v>
      </c>
      <c r="C406" s="134" t="e">
        <v>#N/A</v>
      </c>
      <c r="D406" s="134" t="e">
        <v>#N/A</v>
      </c>
      <c r="E406" s="134" t="e">
        <v>#N/A</v>
      </c>
      <c r="F406" s="134" t="e">
        <v>#N/A</v>
      </c>
      <c r="G406" s="134" t="e">
        <v>#N/A</v>
      </c>
      <c r="H406" s="134" t="e">
        <v>#N/A</v>
      </c>
      <c r="I406" s="134" t="e">
        <v>#N/A</v>
      </c>
      <c r="J406" s="134" t="e">
        <v>#N/A</v>
      </c>
      <c r="K406" s="134" t="e">
        <v>#N/A</v>
      </c>
      <c r="L406" s="134" t="e">
        <v>#N/A</v>
      </c>
      <c r="M406" s="134" t="e">
        <v>#N/A</v>
      </c>
      <c r="N406" s="134" t="e">
        <v>#N/A</v>
      </c>
      <c r="O406" s="134" t="e">
        <v>#N/A</v>
      </c>
      <c r="P406" s="134" t="e">
        <v>#N/A</v>
      </c>
      <c r="Q406" s="134" t="e">
        <v>#N/A</v>
      </c>
      <c r="R406" s="134" t="e">
        <v>#N/A</v>
      </c>
      <c r="S406" s="134" t="e">
        <v>#N/A</v>
      </c>
      <c r="T406" s="134" t="e">
        <v>#N/A</v>
      </c>
      <c r="U406" s="134" t="e">
        <v>#N/A</v>
      </c>
      <c r="V406" s="134" t="e">
        <v>#N/A</v>
      </c>
      <c r="W406" s="134" t="e">
        <v>#N/A</v>
      </c>
      <c r="X406" s="134" t="e">
        <v>#N/A</v>
      </c>
      <c r="Y406" s="134" t="e">
        <v>#N/A</v>
      </c>
      <c r="Z406" s="134" t="e">
        <v>#N/A</v>
      </c>
      <c r="AA406" s="134" t="e">
        <v>#N/A</v>
      </c>
      <c r="AB406" s="134" t="e">
        <v>#N/A</v>
      </c>
      <c r="AC406" s="134" t="e">
        <v>#N/A</v>
      </c>
      <c r="AD406" s="134" t="e">
        <v>#N/A</v>
      </c>
      <c r="AE406" s="134" t="e">
        <v>#N/A</v>
      </c>
      <c r="AF406" s="134" t="e">
        <v>#N/A</v>
      </c>
      <c r="AG406" s="134" t="e">
        <v>#N/A</v>
      </c>
      <c r="AH406" s="134" t="e">
        <v>#N/A</v>
      </c>
      <c r="AI406" s="134" t="e">
        <v>#N/A</v>
      </c>
      <c r="AJ406" s="134" t="e">
        <v>#N/A</v>
      </c>
      <c r="AK406" s="134" t="e">
        <v>#N/A</v>
      </c>
      <c r="AL406" s="134" t="s">
        <v>1393</v>
      </c>
      <c r="AM406" s="134" t="s">
        <v>1393</v>
      </c>
      <c r="AN406" s="134" t="s">
        <v>1393</v>
      </c>
      <c r="AO406" s="134" t="s">
        <v>1393</v>
      </c>
      <c r="AP406" s="134" t="s">
        <v>1393</v>
      </c>
      <c r="AQ406" s="134" t="s">
        <v>1393</v>
      </c>
      <c r="AR406" s="134" t="s">
        <v>1393</v>
      </c>
      <c r="AS406" s="134" t="s">
        <v>1393</v>
      </c>
      <c r="AT406" s="134" t="s">
        <v>1393</v>
      </c>
      <c r="AU406" s="134" t="s">
        <v>1382</v>
      </c>
      <c r="AV406" s="134" t="s">
        <v>1394</v>
      </c>
      <c r="AW406" s="134" t="s">
        <v>1394</v>
      </c>
      <c r="AX406" s="134" t="s">
        <v>1394</v>
      </c>
      <c r="AY406" s="134" t="s">
        <v>1394</v>
      </c>
      <c r="AZ406" s="134" t="s">
        <v>1395</v>
      </c>
      <c r="BA406" s="134" t="s">
        <v>1395</v>
      </c>
      <c r="BB406" s="134" t="s">
        <v>1395</v>
      </c>
      <c r="BC406" s="134" t="s">
        <v>1395</v>
      </c>
      <c r="BD406" s="134" t="s">
        <v>1394</v>
      </c>
      <c r="BE406" s="134" t="s">
        <v>1395</v>
      </c>
      <c r="BF406" s="134" t="s">
        <v>1395</v>
      </c>
      <c r="BG406" s="134" t="s">
        <v>1395</v>
      </c>
      <c r="BH406" s="134" t="s">
        <v>1395</v>
      </c>
      <c r="BI406" s="134" t="s">
        <v>1395</v>
      </c>
      <c r="BJ406" s="134" t="s">
        <v>1394</v>
      </c>
      <c r="BK406" s="134" t="s">
        <v>1395</v>
      </c>
      <c r="BL406" s="134" t="s">
        <v>1395</v>
      </c>
      <c r="BM406" s="134" t="s">
        <v>1395</v>
      </c>
      <c r="BN406" s="134" t="s">
        <v>1395</v>
      </c>
      <c r="BO406" s="134" t="s">
        <v>1394</v>
      </c>
      <c r="BP406" s="134" t="s">
        <v>1394</v>
      </c>
      <c r="BQ406" s="134" t="s">
        <v>1394</v>
      </c>
      <c r="BR406" s="134" t="s">
        <v>1394</v>
      </c>
      <c r="BS406" s="134" t="s">
        <v>1394</v>
      </c>
      <c r="BT406" s="134" t="s">
        <v>1394</v>
      </c>
      <c r="BU406" s="134" t="s">
        <v>1394</v>
      </c>
      <c r="BV406" s="134" t="s">
        <v>1394</v>
      </c>
      <c r="BW406" s="134" t="s">
        <v>1394</v>
      </c>
      <c r="BX406" s="134" t="s">
        <v>1394</v>
      </c>
      <c r="BY406" s="134" t="s">
        <v>1394</v>
      </c>
      <c r="BZ406" s="134" t="s">
        <v>1394</v>
      </c>
      <c r="CA406" s="134" t="s">
        <v>1394</v>
      </c>
      <c r="CB406" s="134" t="s">
        <v>1394</v>
      </c>
      <c r="CC406" s="134" t="s">
        <v>1394</v>
      </c>
      <c r="CD406" s="134" t="s">
        <v>1394</v>
      </c>
      <c r="CE406" s="134" t="s">
        <v>1394</v>
      </c>
      <c r="CF406" s="134" t="s">
        <v>1394</v>
      </c>
      <c r="CG406" s="134" t="s">
        <v>1394</v>
      </c>
      <c r="CH406" s="134" t="s">
        <v>1394</v>
      </c>
      <c r="CI406" s="134" t="s">
        <v>1394</v>
      </c>
      <c r="CJ406" s="134" t="s">
        <v>1394</v>
      </c>
      <c r="CK406" s="134" t="s">
        <v>1394</v>
      </c>
      <c r="CL406" s="134" t="s">
        <v>1394</v>
      </c>
      <c r="CM406" s="134" t="s">
        <v>1394</v>
      </c>
      <c r="CN406" s="134" t="s">
        <v>1394</v>
      </c>
      <c r="CO406" s="134" t="s">
        <v>1394</v>
      </c>
      <c r="CP406" s="134" t="s">
        <v>1394</v>
      </c>
    </row>
    <row r="407" spans="1:94" s="13" customFormat="1" ht="14.5" thickTop="1">
      <c r="A407" s="73"/>
      <c r="B407" s="73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65"/>
      <c r="AT407" s="65"/>
      <c r="AU407" s="65"/>
      <c r="AV407" s="65"/>
      <c r="AW407" s="65"/>
      <c r="AX407" s="65"/>
      <c r="AY407" s="65"/>
      <c r="AZ407" s="65"/>
      <c r="BA407" s="65"/>
      <c r="BB407" s="65"/>
      <c r="BC407" s="65"/>
      <c r="BD407" s="65"/>
      <c r="BE407" s="65"/>
      <c r="BF407" s="65"/>
      <c r="BG407" s="65"/>
      <c r="BH407" s="65"/>
      <c r="BI407" s="65"/>
      <c r="BJ407" s="65"/>
      <c r="BK407" s="65"/>
      <c r="BL407" s="65"/>
      <c r="BM407" s="65"/>
      <c r="BN407" s="65"/>
      <c r="BO407" s="65"/>
      <c r="BP407" s="65"/>
      <c r="BQ407" s="65"/>
      <c r="BR407" s="65"/>
    </row>
    <row r="408" spans="1:94" s="13" customFormat="1" ht="14">
      <c r="A408" s="73"/>
      <c r="B408" s="73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65"/>
      <c r="AT408" s="65"/>
      <c r="AU408" s="65"/>
      <c r="AV408" s="65"/>
      <c r="AW408" s="65"/>
      <c r="AX408" s="65"/>
      <c r="AY408" s="65"/>
      <c r="AZ408" s="65"/>
      <c r="BA408" s="65"/>
      <c r="BB408" s="65"/>
      <c r="BC408" s="65"/>
      <c r="BD408" s="65"/>
      <c r="BE408" s="65"/>
      <c r="BF408" s="65"/>
      <c r="BG408" s="65"/>
      <c r="BH408" s="65"/>
      <c r="BI408" s="65"/>
      <c r="BJ408" s="65"/>
      <c r="BK408" s="65"/>
      <c r="BL408" s="65"/>
      <c r="BM408" s="65"/>
      <c r="BN408" s="65"/>
      <c r="BO408" s="65"/>
      <c r="BP408" s="65"/>
      <c r="BQ408" s="65"/>
      <c r="BR408" s="65"/>
    </row>
    <row r="409" spans="1:94" s="13" customFormat="1" ht="14">
      <c r="A409" s="73"/>
      <c r="B409" s="73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65"/>
      <c r="AT409" s="65"/>
      <c r="AU409" s="65"/>
      <c r="AV409" s="65"/>
      <c r="AW409" s="65"/>
      <c r="AX409" s="65"/>
      <c r="AY409" s="65"/>
      <c r="AZ409" s="65"/>
      <c r="BA409" s="65"/>
      <c r="BB409" s="65"/>
      <c r="BC409" s="65"/>
      <c r="BD409" s="65"/>
      <c r="BE409" s="65"/>
      <c r="BF409" s="65"/>
      <c r="BG409" s="65"/>
      <c r="BH409" s="65"/>
      <c r="BI409" s="65"/>
      <c r="BJ409" s="65"/>
      <c r="BK409" s="65"/>
      <c r="BL409" s="65"/>
      <c r="BM409" s="65"/>
      <c r="BN409" s="65"/>
      <c r="BO409" s="65"/>
      <c r="BP409" s="65"/>
      <c r="BQ409" s="65"/>
      <c r="BR409" s="65"/>
    </row>
    <row r="410" spans="1:94" s="13" customFormat="1" ht="14">
      <c r="A410" s="73"/>
      <c r="B410" s="73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  <c r="AZ410" s="65"/>
      <c r="BA410" s="65"/>
      <c r="BB410" s="65"/>
      <c r="BC410" s="65"/>
      <c r="BD410" s="65"/>
      <c r="BE410" s="65"/>
      <c r="BF410" s="65"/>
      <c r="BG410" s="65"/>
      <c r="BH410" s="6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</row>
    <row r="411" spans="1:94" s="13" customFormat="1" ht="14">
      <c r="A411" s="73"/>
      <c r="B411" s="73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65"/>
      <c r="AT411" s="65"/>
      <c r="AU411" s="65"/>
      <c r="AV411" s="65"/>
      <c r="AW411" s="65"/>
      <c r="AX411" s="65"/>
      <c r="AY411" s="65"/>
      <c r="AZ411" s="65"/>
      <c r="BA411" s="65"/>
      <c r="BB411" s="65"/>
      <c r="BC411" s="65"/>
      <c r="BD411" s="65"/>
      <c r="BE411" s="65"/>
      <c r="BF411" s="65"/>
      <c r="BG411" s="65"/>
      <c r="BH411" s="65"/>
      <c r="BI411" s="65"/>
      <c r="BJ411" s="65"/>
      <c r="BK411" s="65"/>
      <c r="BL411" s="65"/>
      <c r="BM411" s="65"/>
      <c r="BN411" s="65"/>
      <c r="BO411" s="65"/>
      <c r="BP411" s="65"/>
      <c r="BQ411" s="65"/>
      <c r="BR411" s="65"/>
    </row>
  </sheetData>
  <sheetProtection sheet="1" objects="1" scenarios="1"/>
  <hyperlinks>
    <hyperlink ref="A4" location="Índice!A1" display="Índice!A1" xr:uid="{A7BD9578-F100-4D90-ACFE-7143200A0CC3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60A0-ED05-41D6-9958-D831B89C10B3}">
  <sheetPr codeName="Plan69">
    <tabColor theme="0"/>
  </sheetPr>
  <dimension ref="A1:AQ20"/>
  <sheetViews>
    <sheetView showGridLines="0" showRowColHeaders="0" zoomScaleNormal="100" workbookViewId="0">
      <pane xSplit="1" ySplit="5" topLeftCell="AJ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3" s="71" customFormat="1" ht="16.399999999999999" customHeight="1">
      <c r="A1" s="360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</row>
    <row r="2" spans="1:43" s="71" customFormat="1" ht="33" customHeight="1">
      <c r="A2" s="361" t="s">
        <v>1238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</row>
    <row r="3" spans="1:43" s="71" customFormat="1" ht="16.399999999999999" customHeight="1">
      <c r="A3" s="525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</row>
    <row r="4" spans="1:43" s="71" customFormat="1" ht="28">
      <c r="A4" s="843" t="s">
        <v>531</v>
      </c>
      <c r="B4" s="522" t="s">
        <v>1396</v>
      </c>
      <c r="C4" s="522" t="s">
        <v>1397</v>
      </c>
      <c r="D4" s="522" t="s">
        <v>1398</v>
      </c>
      <c r="E4" s="522" t="s">
        <v>1399</v>
      </c>
      <c r="F4" s="522" t="s">
        <v>1400</v>
      </c>
      <c r="G4" s="522" t="s">
        <v>1401</v>
      </c>
      <c r="H4" s="522" t="s">
        <v>1402</v>
      </c>
      <c r="I4" s="522" t="s">
        <v>1403</v>
      </c>
      <c r="J4" s="522" t="s">
        <v>1404</v>
      </c>
      <c r="K4" s="522" t="s">
        <v>1405</v>
      </c>
      <c r="L4" s="522" t="s">
        <v>1406</v>
      </c>
      <c r="M4" s="522" t="s">
        <v>1407</v>
      </c>
      <c r="N4" s="522" t="s">
        <v>1408</v>
      </c>
      <c r="O4" s="522" t="s">
        <v>1409</v>
      </c>
      <c r="P4" s="522" t="s">
        <v>1410</v>
      </c>
      <c r="Q4" s="522" t="s">
        <v>1411</v>
      </c>
      <c r="R4" s="522" t="s">
        <v>1412</v>
      </c>
      <c r="S4" s="522" t="s">
        <v>1413</v>
      </c>
      <c r="T4" s="522" t="s">
        <v>1414</v>
      </c>
      <c r="U4" s="522" t="s">
        <v>1415</v>
      </c>
      <c r="V4" s="522" t="s">
        <v>1416</v>
      </c>
      <c r="W4" s="522" t="s">
        <v>1417</v>
      </c>
      <c r="X4" s="522" t="s">
        <v>1418</v>
      </c>
      <c r="Y4" s="522" t="s">
        <v>1419</v>
      </c>
      <c r="Z4" s="522" t="s">
        <v>1420</v>
      </c>
      <c r="AA4" s="522" t="s">
        <v>1421</v>
      </c>
      <c r="AB4" s="522" t="s">
        <v>1422</v>
      </c>
      <c r="AC4" s="522" t="s">
        <v>1423</v>
      </c>
      <c r="AD4" s="522" t="s">
        <v>1424</v>
      </c>
      <c r="AE4" s="522" t="s">
        <v>1425</v>
      </c>
      <c r="AF4" s="522" t="s">
        <v>1426</v>
      </c>
      <c r="AG4" s="522" t="s">
        <v>1427</v>
      </c>
      <c r="AH4" s="522" t="s">
        <v>1428</v>
      </c>
      <c r="AI4" s="522" t="s">
        <v>1429</v>
      </c>
      <c r="AJ4" s="522" t="s">
        <v>1430</v>
      </c>
      <c r="AK4" s="522" t="s">
        <v>1431</v>
      </c>
      <c r="AL4" s="522" t="s">
        <v>1432</v>
      </c>
      <c r="AM4" s="522" t="s">
        <v>1433</v>
      </c>
      <c r="AN4" s="522" t="s">
        <v>1434</v>
      </c>
      <c r="AO4" s="522" t="s">
        <v>1435</v>
      </c>
      <c r="AP4" s="935" t="s">
        <v>1436</v>
      </c>
      <c r="AQ4" s="935" t="s">
        <v>1437</v>
      </c>
    </row>
    <row r="5" spans="1:43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845"/>
      <c r="AQ5" s="845"/>
    </row>
    <row r="6" spans="1:43" s="112" customFormat="1" ht="14">
      <c r="A6" s="939" t="s">
        <v>758</v>
      </c>
      <c r="B6" s="523"/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  <c r="AP6" s="936"/>
      <c r="AQ6" s="936"/>
    </row>
    <row r="7" spans="1:43" s="113" customFormat="1" ht="14">
      <c r="A7" s="940" t="s">
        <v>759</v>
      </c>
      <c r="B7" s="524">
        <v>3.1360000000000001</v>
      </c>
      <c r="C7" s="524">
        <v>3.17</v>
      </c>
      <c r="D7" s="524">
        <v>3.169</v>
      </c>
      <c r="E7" s="524">
        <v>3.0819999999999999</v>
      </c>
      <c r="F7" s="524">
        <v>2.9039999999999999</v>
      </c>
      <c r="G7" s="524">
        <v>2.8639999999999999</v>
      </c>
      <c r="H7" s="524">
        <v>2.7879999999999998</v>
      </c>
      <c r="I7" s="524">
        <v>2.72</v>
      </c>
      <c r="J7" s="524">
        <v>2.2770000000000001</v>
      </c>
      <c r="K7" s="524">
        <v>2.6760000000000002</v>
      </c>
      <c r="L7" s="524">
        <v>2.3239999999999998</v>
      </c>
      <c r="M7" s="524">
        <v>2.3809999999999998</v>
      </c>
      <c r="N7" s="524">
        <v>1.871</v>
      </c>
      <c r="O7" s="524">
        <v>1.7439</v>
      </c>
      <c r="P7" s="524">
        <v>2.9535999999999998</v>
      </c>
      <c r="Q7" s="524">
        <v>2.9312</v>
      </c>
      <c r="R7" s="524">
        <v>3.4462000000000002</v>
      </c>
      <c r="S7" s="524">
        <v>3.726</v>
      </c>
      <c r="T7" s="524">
        <v>3.302</v>
      </c>
      <c r="U7" s="524">
        <v>3.0760000000000001</v>
      </c>
      <c r="V7" s="524">
        <v>3.335</v>
      </c>
      <c r="W7" s="524">
        <v>3.8839999999999999</v>
      </c>
      <c r="X7" s="524">
        <v>4.37</v>
      </c>
      <c r="Y7" s="524">
        <v>4.1909999999999998</v>
      </c>
      <c r="Z7" s="524">
        <v>3.5249999999999999</v>
      </c>
      <c r="AA7" s="524">
        <v>3.6629999999999998</v>
      </c>
      <c r="AB7" s="524">
        <v>2.78</v>
      </c>
      <c r="AC7" s="524">
        <v>2.3410000000000002</v>
      </c>
      <c r="AD7" s="524">
        <v>2.274</v>
      </c>
      <c r="AE7" s="524">
        <v>1.766</v>
      </c>
      <c r="AF7" s="524">
        <v>1.7969999999999999</v>
      </c>
      <c r="AG7" s="524">
        <v>2.0533000000000001</v>
      </c>
      <c r="AH7" s="524">
        <v>2.3426</v>
      </c>
      <c r="AI7" s="524">
        <v>2.8925000000000001</v>
      </c>
      <c r="AJ7" s="524">
        <v>2.5369999999999999</v>
      </c>
      <c r="AK7" s="524">
        <v>3.3140000000000001</v>
      </c>
      <c r="AL7" s="524">
        <v>3.262</v>
      </c>
      <c r="AM7" s="524">
        <v>3.44</v>
      </c>
      <c r="AN7" s="524">
        <v>3.7669999999999999</v>
      </c>
      <c r="AO7" s="524">
        <v>3.5089999999999999</v>
      </c>
      <c r="AP7" s="937">
        <v>3.4969999999999999</v>
      </c>
      <c r="AQ7" s="937">
        <v>3.8130000000000002</v>
      </c>
    </row>
    <row r="8" spans="1:43" s="113" customFormat="1" ht="14">
      <c r="A8" s="940" t="s">
        <v>760</v>
      </c>
      <c r="B8" s="524">
        <v>3.1859999999999999</v>
      </c>
      <c r="C8" s="524">
        <v>2.6970000000000001</v>
      </c>
      <c r="D8" s="524">
        <v>2.4670000000000001</v>
      </c>
      <c r="E8" s="524">
        <v>2.4860000000000002</v>
      </c>
      <c r="F8" s="524">
        <v>2.645</v>
      </c>
      <c r="G8" s="524">
        <v>2.6339999999999999</v>
      </c>
      <c r="H8" s="524">
        <v>2.5150000000000001</v>
      </c>
      <c r="I8" s="524">
        <v>2.4710000000000001</v>
      </c>
      <c r="J8" s="524">
        <v>2.3250000000000002</v>
      </c>
      <c r="K8" s="524">
        <v>2.7719999999999998</v>
      </c>
      <c r="L8" s="524">
        <v>2.3119999999999998</v>
      </c>
      <c r="M8" s="524">
        <v>2.3650000000000002</v>
      </c>
      <c r="N8" s="524">
        <v>1.8089999999999999</v>
      </c>
      <c r="O8" s="524">
        <v>1.6995</v>
      </c>
      <c r="P8" s="524">
        <v>2.9739</v>
      </c>
      <c r="Q8" s="524">
        <v>2.6358000000000001</v>
      </c>
      <c r="R8" s="524">
        <v>3.5327000000000002</v>
      </c>
      <c r="S8" s="524">
        <v>3.8079999999999998</v>
      </c>
      <c r="T8" s="524">
        <v>3.39</v>
      </c>
      <c r="U8" s="524">
        <v>3.2010000000000001</v>
      </c>
      <c r="V8" s="524">
        <v>3.496</v>
      </c>
      <c r="W8" s="524">
        <v>4.0720000000000001</v>
      </c>
      <c r="X8" s="524">
        <v>4.57</v>
      </c>
      <c r="Y8" s="524">
        <v>4.4850000000000003</v>
      </c>
      <c r="Z8" s="524">
        <v>3.9</v>
      </c>
      <c r="AA8" s="524">
        <v>4.1219999999999999</v>
      </c>
      <c r="AB8" s="524">
        <v>3.2050000000000001</v>
      </c>
      <c r="AC8" s="524">
        <v>2.621</v>
      </c>
      <c r="AD8" s="524">
        <v>2.3639999999999999</v>
      </c>
      <c r="AE8" s="524">
        <v>1.7869999999999999</v>
      </c>
      <c r="AF8" s="524">
        <v>1.9930000000000001</v>
      </c>
      <c r="AG8" s="524">
        <v>1.9074</v>
      </c>
      <c r="AH8" s="524">
        <v>2.1739000000000002</v>
      </c>
      <c r="AI8" s="524">
        <v>3.2989999999999999</v>
      </c>
      <c r="AJ8" s="524">
        <v>2.7280000000000002</v>
      </c>
      <c r="AK8" s="524">
        <v>3.6219999999999999</v>
      </c>
      <c r="AL8" s="524">
        <v>3.6179999999999999</v>
      </c>
      <c r="AM8" s="524">
        <v>3.762</v>
      </c>
      <c r="AN8" s="524">
        <v>4.0890000000000004</v>
      </c>
      <c r="AO8" s="524">
        <v>3.7509999999999999</v>
      </c>
      <c r="AP8" s="937">
        <v>3.7330000000000001</v>
      </c>
      <c r="AQ8" s="937">
        <v>4.1180000000000003</v>
      </c>
    </row>
    <row r="9" spans="1:43" s="113" customFormat="1" ht="14">
      <c r="A9" s="940" t="s">
        <v>761</v>
      </c>
      <c r="B9" s="524">
        <v>5.2359999999999998</v>
      </c>
      <c r="C9" s="524">
        <v>4.6040000000000001</v>
      </c>
      <c r="D9" s="524">
        <v>4.1900000000000004</v>
      </c>
      <c r="E9" s="524">
        <v>4.2240000000000002</v>
      </c>
      <c r="F9" s="524">
        <v>4.0570000000000004</v>
      </c>
      <c r="G9" s="524">
        <v>3.8839999999999999</v>
      </c>
      <c r="H9" s="524">
        <v>3.6989999999999998</v>
      </c>
      <c r="I9" s="524">
        <v>4.141</v>
      </c>
      <c r="J9" s="524">
        <v>3.8809999999999998</v>
      </c>
      <c r="K9" s="524">
        <v>4.6139999999999999</v>
      </c>
      <c r="L9" s="524">
        <v>3.6629999999999998</v>
      </c>
      <c r="M9" s="524">
        <v>3.742</v>
      </c>
      <c r="N9" s="524">
        <v>2.9860000000000002</v>
      </c>
      <c r="O9" s="524">
        <v>2.8895</v>
      </c>
      <c r="P9" s="524">
        <v>4.6464999999999996</v>
      </c>
      <c r="Q9" s="524">
        <v>4.7891000000000004</v>
      </c>
      <c r="R9" s="524">
        <v>5.9379</v>
      </c>
      <c r="S9" s="524">
        <v>6.1429999999999998</v>
      </c>
      <c r="T9" s="524">
        <v>5.6239999999999997</v>
      </c>
      <c r="U9" s="524">
        <v>5.2720000000000002</v>
      </c>
      <c r="V9" s="524">
        <v>5.8840000000000003</v>
      </c>
      <c r="W9" s="524">
        <v>7.0049999999999999</v>
      </c>
      <c r="X9" s="524">
        <v>7.7</v>
      </c>
      <c r="Y9" s="524">
        <v>7.5229999999999997</v>
      </c>
      <c r="Z9" s="524">
        <v>6.8049999999999997</v>
      </c>
      <c r="AA9" s="524">
        <v>6.9889999999999999</v>
      </c>
      <c r="AB9" s="524">
        <v>5.7439999999999998</v>
      </c>
      <c r="AC9" s="524">
        <v>5.5860000000000003</v>
      </c>
      <c r="AD9" s="524">
        <v>3.6440000000000001</v>
      </c>
      <c r="AE9" s="524">
        <v>3.012</v>
      </c>
      <c r="AF9" s="524">
        <v>3.2120000000000002</v>
      </c>
      <c r="AG9" s="524">
        <v>3.3407</v>
      </c>
      <c r="AH9" s="524">
        <v>3.9045999999999998</v>
      </c>
      <c r="AI9" s="524">
        <v>4.4686000000000003</v>
      </c>
      <c r="AJ9" s="524">
        <v>3.6469999999999998</v>
      </c>
      <c r="AK9" s="524">
        <v>4.5839999999999996</v>
      </c>
      <c r="AL9" s="524">
        <v>4.5949999999999998</v>
      </c>
      <c r="AM9" s="524">
        <v>4.8760000000000003</v>
      </c>
      <c r="AN9" s="524">
        <v>5.1509999999999998</v>
      </c>
      <c r="AO9" s="524">
        <v>4.891</v>
      </c>
      <c r="AP9" s="937">
        <v>6.2030000000000003</v>
      </c>
      <c r="AQ9" s="937">
        <v>6.3479999999999999</v>
      </c>
    </row>
    <row r="10" spans="1:43" s="113" customFormat="1" ht="14">
      <c r="A10" s="940" t="s">
        <v>762</v>
      </c>
      <c r="B10" s="524">
        <v>13.379</v>
      </c>
      <c r="C10" s="524">
        <v>11.186</v>
      </c>
      <c r="D10" s="524">
        <v>10.382</v>
      </c>
      <c r="E10" s="524">
        <v>9.8079999999999998</v>
      </c>
      <c r="F10" s="524">
        <v>11.092000000000001</v>
      </c>
      <c r="G10" s="524">
        <v>10.823</v>
      </c>
      <c r="H10" s="524">
        <v>10.715999999999999</v>
      </c>
      <c r="I10" s="524">
        <v>9.5350000000000001</v>
      </c>
      <c r="J10" s="524">
        <v>8.5350000000000001</v>
      </c>
      <c r="K10" s="524">
        <v>10.08</v>
      </c>
      <c r="L10" s="524">
        <v>8.4049999999999994</v>
      </c>
      <c r="M10" s="524">
        <v>8.3490000000000002</v>
      </c>
      <c r="N10" s="524">
        <v>6.7380000000000004</v>
      </c>
      <c r="O10" s="524">
        <v>6.1109</v>
      </c>
      <c r="P10" s="524">
        <v>9.6997999999999998</v>
      </c>
      <c r="Q10" s="524">
        <v>9.9291999999999998</v>
      </c>
      <c r="R10" s="524">
        <v>11.9709</v>
      </c>
      <c r="S10" s="524">
        <v>13.031000000000001</v>
      </c>
      <c r="T10" s="524">
        <v>12.023999999999999</v>
      </c>
      <c r="U10" s="524">
        <v>11.711</v>
      </c>
      <c r="V10" s="524">
        <v>12.369</v>
      </c>
      <c r="W10" s="524">
        <v>14.202</v>
      </c>
      <c r="X10" s="524">
        <v>14.9</v>
      </c>
      <c r="Y10" s="524">
        <v>14.454000000000001</v>
      </c>
      <c r="Z10" s="524">
        <v>10.977</v>
      </c>
      <c r="AA10" s="524">
        <v>12.183999999999999</v>
      </c>
      <c r="AB10" s="524">
        <v>10.452</v>
      </c>
      <c r="AC10" s="524">
        <v>9.4320000000000004</v>
      </c>
      <c r="AD10" s="524">
        <v>9.23</v>
      </c>
      <c r="AE10" s="524">
        <v>7.3140000000000001</v>
      </c>
      <c r="AF10" s="524">
        <v>7.97</v>
      </c>
      <c r="AG10" s="524">
        <v>9.8833000000000002</v>
      </c>
      <c r="AH10" s="524">
        <v>10.3208</v>
      </c>
      <c r="AI10" s="524">
        <v>13.1586</v>
      </c>
      <c r="AJ10" s="524">
        <v>11.428000000000001</v>
      </c>
      <c r="AK10" s="524">
        <v>13.878</v>
      </c>
      <c r="AL10" s="524">
        <v>14.256</v>
      </c>
      <c r="AM10" s="524">
        <v>17.739000000000001</v>
      </c>
      <c r="AN10" s="524">
        <v>19.567</v>
      </c>
      <c r="AO10" s="524">
        <v>19.268999999999998</v>
      </c>
      <c r="AP10" s="937">
        <v>19.224</v>
      </c>
      <c r="AQ10" s="937">
        <v>18.692</v>
      </c>
    </row>
    <row r="11" spans="1:43" s="113" customFormat="1" ht="14">
      <c r="A11" s="940" t="s">
        <v>763</v>
      </c>
      <c r="B11" s="524">
        <v>3.327</v>
      </c>
      <c r="C11" s="524">
        <v>2.835</v>
      </c>
      <c r="D11" s="524">
        <v>2.536</v>
      </c>
      <c r="E11" s="524">
        <v>2.5049999999999999</v>
      </c>
      <c r="F11" s="524">
        <v>2.58</v>
      </c>
      <c r="G11" s="524">
        <v>2.661</v>
      </c>
      <c r="H11" s="524">
        <v>2.5659999999999998</v>
      </c>
      <c r="I11" s="524">
        <v>2.5339999999999998</v>
      </c>
      <c r="J11" s="524">
        <v>2.4529999999999998</v>
      </c>
      <c r="K11" s="524">
        <v>3.0049999999999999</v>
      </c>
      <c r="L11" s="524">
        <v>2.3740000000000001</v>
      </c>
      <c r="M11" s="524">
        <v>2.5619999999999998</v>
      </c>
      <c r="N11" s="524">
        <v>1.97</v>
      </c>
      <c r="O11" s="524">
        <v>1.8297000000000001</v>
      </c>
      <c r="P11" s="524">
        <v>3.2999000000000001</v>
      </c>
      <c r="Q11" s="524">
        <v>3.2623000000000002</v>
      </c>
      <c r="R11" s="524">
        <v>3.8414999999999999</v>
      </c>
      <c r="S11" s="524">
        <v>4.0060000000000002</v>
      </c>
      <c r="T11" s="524">
        <v>3.4729999999999999</v>
      </c>
      <c r="U11" s="524">
        <v>3.2330000000000001</v>
      </c>
      <c r="V11" s="524">
        <v>3.5569999999999999</v>
      </c>
      <c r="W11" s="524">
        <v>3.7010000000000001</v>
      </c>
      <c r="X11" s="524">
        <v>4.05</v>
      </c>
      <c r="Y11" s="524">
        <v>3.9780000000000002</v>
      </c>
      <c r="Z11" s="524">
        <v>3.2850000000000001</v>
      </c>
      <c r="AA11" s="524">
        <v>3.4220000000000002</v>
      </c>
      <c r="AB11" s="524">
        <v>2.6139999999999999</v>
      </c>
      <c r="AC11" s="524">
        <v>2.1539999999999999</v>
      </c>
      <c r="AD11" s="524">
        <v>1.986</v>
      </c>
      <c r="AE11" s="524">
        <v>1.472</v>
      </c>
      <c r="AF11" s="524">
        <v>1.5740000000000001</v>
      </c>
      <c r="AG11" s="524">
        <v>1.8375999999999999</v>
      </c>
      <c r="AH11" s="524">
        <v>2.1095000000000002</v>
      </c>
      <c r="AI11" s="524">
        <v>2.6918000000000002</v>
      </c>
      <c r="AJ11" s="524">
        <v>2.3029999999999999</v>
      </c>
      <c r="AK11" s="524">
        <v>3.0880000000000001</v>
      </c>
      <c r="AL11" s="524">
        <v>3.0619999999999998</v>
      </c>
      <c r="AM11" s="524">
        <v>3.2120000000000002</v>
      </c>
      <c r="AN11" s="524">
        <v>3.472</v>
      </c>
      <c r="AO11" s="524">
        <v>3.266</v>
      </c>
      <c r="AP11" s="937">
        <v>3.3</v>
      </c>
      <c r="AQ11" s="937">
        <v>3.641</v>
      </c>
    </row>
    <row r="12" spans="1:43" s="113" customFormat="1" ht="14">
      <c r="A12" s="940" t="s">
        <v>764</v>
      </c>
      <c r="B12" s="524">
        <v>4.3959999999999999</v>
      </c>
      <c r="C12" s="524">
        <v>3.7690000000000001</v>
      </c>
      <c r="D12" s="524">
        <v>3.2559999999999998</v>
      </c>
      <c r="E12" s="524">
        <v>3.2160000000000002</v>
      </c>
      <c r="F12" s="524">
        <v>3.29</v>
      </c>
      <c r="G12" s="524">
        <v>3.3149999999999999</v>
      </c>
      <c r="H12" s="524">
        <v>3.1779999999999999</v>
      </c>
      <c r="I12" s="524">
        <v>3.2029999999999998</v>
      </c>
      <c r="J12" s="524">
        <v>3.1230000000000002</v>
      </c>
      <c r="K12" s="524">
        <v>3.7890000000000001</v>
      </c>
      <c r="L12" s="524">
        <v>2.95</v>
      </c>
      <c r="M12" s="524">
        <v>3.1930000000000001</v>
      </c>
      <c r="N12" s="524">
        <v>2.383</v>
      </c>
      <c r="O12" s="524">
        <v>2.1966000000000001</v>
      </c>
      <c r="P12" s="524">
        <v>4.0454999999999997</v>
      </c>
      <c r="Q12" s="524">
        <v>4.0012999999999996</v>
      </c>
      <c r="R12" s="524">
        <v>4.7877000000000001</v>
      </c>
      <c r="S12" s="524">
        <v>4.9960000000000004</v>
      </c>
      <c r="T12" s="524">
        <v>4.33</v>
      </c>
      <c r="U12" s="524">
        <v>3.7909999999999999</v>
      </c>
      <c r="V12" s="524">
        <v>4.2359999999999998</v>
      </c>
      <c r="W12" s="524">
        <v>4.5289999999999999</v>
      </c>
      <c r="X12" s="524">
        <v>5</v>
      </c>
      <c r="Y12" s="524">
        <v>4.8710000000000004</v>
      </c>
      <c r="Z12" s="524">
        <v>3.9420000000000002</v>
      </c>
      <c r="AA12" s="524">
        <v>4.085</v>
      </c>
      <c r="AB12" s="524">
        <v>3.052</v>
      </c>
      <c r="AC12" s="524">
        <v>2.484</v>
      </c>
      <c r="AD12" s="524">
        <v>2.2050000000000001</v>
      </c>
      <c r="AE12" s="524">
        <v>1.673</v>
      </c>
      <c r="AF12" s="524">
        <v>1.786</v>
      </c>
      <c r="AG12" s="524">
        <v>2.0863</v>
      </c>
      <c r="AH12" s="524">
        <v>2.4156</v>
      </c>
      <c r="AI12" s="524">
        <v>3.1642999999999999</v>
      </c>
      <c r="AJ12" s="524">
        <v>2.7360000000000002</v>
      </c>
      <c r="AK12" s="524">
        <v>3.5830000000000002</v>
      </c>
      <c r="AL12" s="524">
        <v>3.5539999999999998</v>
      </c>
      <c r="AM12" s="524">
        <v>3.7480000000000002</v>
      </c>
      <c r="AN12" s="524">
        <v>4.0730000000000004</v>
      </c>
      <c r="AO12" s="524">
        <v>3.8319999999999999</v>
      </c>
      <c r="AP12" s="937">
        <v>3.8580000000000001</v>
      </c>
      <c r="AQ12" s="937">
        <v>4.2779999999999996</v>
      </c>
    </row>
    <row r="13" spans="1:43" s="113" customFormat="1" ht="14">
      <c r="A13" s="940" t="s">
        <v>765</v>
      </c>
      <c r="B13" s="524">
        <v>1.85</v>
      </c>
      <c r="C13" s="524">
        <v>1.4379999999999999</v>
      </c>
      <c r="D13" s="524">
        <v>1.5009999999999999</v>
      </c>
      <c r="E13" s="524">
        <v>1.35</v>
      </c>
      <c r="F13" s="524">
        <v>1.353</v>
      </c>
      <c r="G13" s="524">
        <v>1.411</v>
      </c>
      <c r="H13" s="524">
        <v>1.4359999999999999</v>
      </c>
      <c r="I13" s="524">
        <v>1.4590000000000001</v>
      </c>
      <c r="J13" s="524">
        <v>1.2470000000000001</v>
      </c>
      <c r="K13" s="524">
        <v>1.4470000000000001</v>
      </c>
      <c r="L13" s="524">
        <v>1.173</v>
      </c>
      <c r="M13" s="524">
        <v>1.214</v>
      </c>
      <c r="N13" s="524">
        <v>1.0680000000000001</v>
      </c>
      <c r="O13" s="524">
        <v>0.99239999999999995</v>
      </c>
      <c r="P13" s="524">
        <v>1.5625</v>
      </c>
      <c r="Q13" s="524">
        <v>1.5228999999999999</v>
      </c>
      <c r="R13" s="524">
        <v>1.7685</v>
      </c>
      <c r="S13" s="524">
        <v>1.796</v>
      </c>
      <c r="T13" s="524">
        <v>1.645</v>
      </c>
      <c r="U13" s="524">
        <v>1.617</v>
      </c>
      <c r="V13" s="524">
        <v>1.651</v>
      </c>
      <c r="W13" s="524">
        <v>2.2149999999999999</v>
      </c>
      <c r="X13" s="524">
        <v>1.94</v>
      </c>
      <c r="Y13" s="524">
        <v>2.1040000000000001</v>
      </c>
      <c r="Z13" s="524">
        <v>1.9610000000000001</v>
      </c>
      <c r="AA13" s="524">
        <v>2.1469999999999998</v>
      </c>
      <c r="AB13" s="524">
        <v>1.9339999999999999</v>
      </c>
      <c r="AC13" s="524">
        <v>1.9670000000000001</v>
      </c>
      <c r="AD13" s="524">
        <v>1.637</v>
      </c>
      <c r="AE13" s="524">
        <v>1.4379999999999999</v>
      </c>
      <c r="AF13" s="524">
        <v>1.431</v>
      </c>
      <c r="AG13" s="524">
        <v>2.6659000000000002</v>
      </c>
      <c r="AH13" s="524">
        <v>2.5609000000000002</v>
      </c>
      <c r="AI13" s="524">
        <v>2.6835</v>
      </c>
      <c r="AJ13" s="524">
        <v>2.206</v>
      </c>
      <c r="AK13" s="524">
        <v>2.2120000000000002</v>
      </c>
      <c r="AL13" s="524">
        <v>2.2890000000000001</v>
      </c>
      <c r="AM13" s="524">
        <v>2.1509999999999998</v>
      </c>
      <c r="AN13" s="524">
        <v>2.085</v>
      </c>
      <c r="AO13" s="524">
        <v>2.2549999999999999</v>
      </c>
      <c r="AP13" s="937">
        <v>2.3109999999999999</v>
      </c>
      <c r="AQ13" s="937">
        <v>2.3340000000000001</v>
      </c>
    </row>
    <row r="14" spans="1:43" s="113" customFormat="1" ht="14">
      <c r="A14" s="940" t="s">
        <v>766</v>
      </c>
      <c r="B14" s="524">
        <v>4.2709999999999999</v>
      </c>
      <c r="C14" s="524">
        <v>3.577</v>
      </c>
      <c r="D14" s="524">
        <v>3.15</v>
      </c>
      <c r="E14" s="524">
        <v>3.0369999999999999</v>
      </c>
      <c r="F14" s="524">
        <v>3.093</v>
      </c>
      <c r="G14" s="524">
        <v>3.11</v>
      </c>
      <c r="H14" s="524">
        <v>3.0089999999999999</v>
      </c>
      <c r="I14" s="524">
        <v>3.0019999999999998</v>
      </c>
      <c r="J14" s="524">
        <v>2.855</v>
      </c>
      <c r="K14" s="524">
        <v>3.431</v>
      </c>
      <c r="L14" s="524">
        <v>2.633</v>
      </c>
      <c r="M14" s="524">
        <v>2.84</v>
      </c>
      <c r="N14" s="524">
        <v>2.1469999999999998</v>
      </c>
      <c r="O14" s="524">
        <v>1.9436</v>
      </c>
      <c r="P14" s="524">
        <v>3.5499000000000001</v>
      </c>
      <c r="Q14" s="524">
        <v>3.5019</v>
      </c>
      <c r="R14" s="524">
        <v>4.2262661327834952</v>
      </c>
      <c r="S14" s="524">
        <v>4.3739999999999997</v>
      </c>
      <c r="T14" s="524">
        <v>3.8180000000000001</v>
      </c>
      <c r="U14" s="524">
        <v>3.2410000000000001</v>
      </c>
      <c r="V14" s="524">
        <v>3.5920000000000001</v>
      </c>
      <c r="W14" s="524">
        <v>3.77</v>
      </c>
      <c r="X14" s="524">
        <v>4.1500000000000004</v>
      </c>
      <c r="Y14" s="524">
        <v>4.0819999999999999</v>
      </c>
      <c r="Z14" s="524">
        <v>3.3959999999999999</v>
      </c>
      <c r="AA14" s="524">
        <v>3.5049999999999999</v>
      </c>
      <c r="AB14" s="524">
        <v>2.6760000000000002</v>
      </c>
      <c r="AC14" s="524">
        <v>2.198</v>
      </c>
      <c r="AD14" s="524">
        <v>1.962</v>
      </c>
      <c r="AE14" s="524">
        <v>1.458</v>
      </c>
      <c r="AF14" s="524">
        <v>1.58</v>
      </c>
      <c r="AG14" s="524">
        <v>1.8732</v>
      </c>
      <c r="AH14" s="524">
        <v>2.1621999999999999</v>
      </c>
      <c r="AI14" s="524">
        <v>2.8723000000000001</v>
      </c>
      <c r="AJ14" s="524">
        <v>2.456</v>
      </c>
      <c r="AK14" s="524">
        <v>3.266</v>
      </c>
      <c r="AL14" s="524">
        <v>3.2240000000000002</v>
      </c>
      <c r="AM14" s="524">
        <v>3.3450000000000002</v>
      </c>
      <c r="AN14" s="524">
        <v>3.6419999999999999</v>
      </c>
      <c r="AO14" s="524">
        <v>3.427</v>
      </c>
      <c r="AP14" s="937">
        <v>3.46</v>
      </c>
      <c r="AQ14" s="937">
        <v>3.847</v>
      </c>
    </row>
    <row r="15" spans="1:43" s="113" customFormat="1" ht="14.5" thickBot="1">
      <c r="A15" s="941" t="s">
        <v>767</v>
      </c>
      <c r="B15" s="526">
        <v>2.7349999999999999</v>
      </c>
      <c r="C15" s="526">
        <v>2.3010000000000002</v>
      </c>
      <c r="D15" s="526">
        <v>2.0939999999999999</v>
      </c>
      <c r="E15" s="526">
        <v>2.077</v>
      </c>
      <c r="F15" s="526">
        <v>2.2280000000000002</v>
      </c>
      <c r="G15" s="526">
        <v>2.2839999999999998</v>
      </c>
      <c r="H15" s="526">
        <v>2.2610000000000001</v>
      </c>
      <c r="I15" s="526">
        <v>2.25</v>
      </c>
      <c r="J15" s="526">
        <v>2.1579999999999999</v>
      </c>
      <c r="K15" s="526">
        <v>2.6139999999999999</v>
      </c>
      <c r="L15" s="526">
        <v>2.1560000000000001</v>
      </c>
      <c r="M15" s="526">
        <v>2.258</v>
      </c>
      <c r="N15" s="526">
        <v>1.714</v>
      </c>
      <c r="O15" s="526">
        <v>1.6278999999999999</v>
      </c>
      <c r="P15" s="526">
        <v>2.8883999999999999</v>
      </c>
      <c r="Q15" s="526">
        <v>2.9312</v>
      </c>
      <c r="R15" s="526">
        <v>3.4216000000000002</v>
      </c>
      <c r="S15" s="526">
        <v>3.661</v>
      </c>
      <c r="T15" s="526">
        <v>3.2069999999999999</v>
      </c>
      <c r="U15" s="526">
        <v>3.0150000000000001</v>
      </c>
      <c r="V15" s="526">
        <v>3.2949999999999999</v>
      </c>
      <c r="W15" s="526">
        <v>3.903</v>
      </c>
      <c r="X15" s="526">
        <v>4.29</v>
      </c>
      <c r="Y15" s="526">
        <v>4.2149999999999999</v>
      </c>
      <c r="Z15" s="526">
        <v>3.4889999999999999</v>
      </c>
      <c r="AA15" s="526">
        <v>3.681</v>
      </c>
      <c r="AB15" s="526">
        <v>2.9249999999999998</v>
      </c>
      <c r="AC15" s="526">
        <v>2.4220000000000002</v>
      </c>
      <c r="AD15" s="526">
        <v>2.1800000000000002</v>
      </c>
      <c r="AE15" s="526">
        <v>1.589</v>
      </c>
      <c r="AF15" s="526">
        <v>1.716</v>
      </c>
      <c r="AG15" s="526">
        <v>2.0127000000000002</v>
      </c>
      <c r="AH15" s="526">
        <v>2.3027000000000002</v>
      </c>
      <c r="AI15" s="526">
        <v>2.9361000000000002</v>
      </c>
      <c r="AJ15" s="526">
        <v>2.5059999999999998</v>
      </c>
      <c r="AK15" s="526">
        <v>3.3650000000000002</v>
      </c>
      <c r="AL15" s="526">
        <v>3.359</v>
      </c>
      <c r="AM15" s="526">
        <v>3.484</v>
      </c>
      <c r="AN15" s="526">
        <v>3.7909999999999999</v>
      </c>
      <c r="AO15" s="526">
        <v>3.5470000000000002</v>
      </c>
      <c r="AP15" s="938">
        <v>3.581</v>
      </c>
      <c r="AQ15" s="938">
        <v>4.0259999999999998</v>
      </c>
    </row>
    <row r="16" spans="1:43" s="13" customFormat="1" ht="14"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  <row r="17" spans="3:29" s="13" customFormat="1" ht="14"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</row>
    <row r="18" spans="3:29" s="13" customFormat="1" ht="14"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</row>
    <row r="19" spans="3:29" s="13" customFormat="1" ht="14"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</row>
    <row r="20" spans="3:29" s="13" customFormat="1" ht="14"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</sheetData>
  <sheetProtection sheet="1" objects="1" scenarios="1"/>
  <hyperlinks>
    <hyperlink ref="A4" location="'Índice'!L14" display="Índice!A1" xr:uid="{6BEA228A-2AB4-4616-BC27-7DB83251E75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8A5D-0AB8-470F-9454-070EABB7CC3F}">
  <sheetPr codeName="Plan67">
    <tabColor theme="0"/>
  </sheetPr>
  <dimension ref="A1:AT29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17" sqref="A17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94" customFormat="1" ht="16.399999999999999" customHeight="1">
      <c r="A1" s="360"/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</row>
    <row r="2" spans="1:46" s="94" customFormat="1" ht="33" customHeight="1">
      <c r="A2" s="361" t="s">
        <v>20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1"/>
      <c r="AL2" s="471"/>
      <c r="AM2" s="471"/>
      <c r="AN2" s="471"/>
      <c r="AO2" s="471"/>
      <c r="AP2" s="471"/>
      <c r="AQ2" s="471"/>
      <c r="AR2" s="471"/>
      <c r="AS2" s="471"/>
      <c r="AT2" s="471"/>
    </row>
    <row r="3" spans="1:46" s="94" customFormat="1" ht="16.399999999999999" customHeight="1">
      <c r="A3" s="362" t="s">
        <v>253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1"/>
      <c r="AI3" s="471"/>
      <c r="AJ3" s="471"/>
      <c r="AK3" s="471"/>
      <c r="AL3" s="471"/>
      <c r="AM3" s="471"/>
      <c r="AN3" s="471"/>
      <c r="AO3" s="471"/>
      <c r="AP3" s="471"/>
      <c r="AQ3" s="471"/>
      <c r="AR3" s="471"/>
      <c r="AS3" s="471"/>
      <c r="AT3" s="471"/>
    </row>
    <row r="4" spans="1:46" s="94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844" t="s">
        <v>1144</v>
      </c>
      <c r="AT4" s="844" t="s">
        <v>1244</v>
      </c>
    </row>
    <row r="5" spans="1:46" s="96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90" customFormat="1" ht="14">
      <c r="A6" s="946" t="s">
        <v>706</v>
      </c>
      <c r="B6" s="472">
        <v>21.987258574410809</v>
      </c>
      <c r="C6" s="472">
        <v>22.268866059716732</v>
      </c>
      <c r="D6" s="472">
        <v>21.664110768904049</v>
      </c>
      <c r="E6" s="472">
        <v>20.767306824754971</v>
      </c>
      <c r="F6" s="472">
        <v>20.867509839898059</v>
      </c>
      <c r="G6" s="472">
        <v>21.189763280147712</v>
      </c>
      <c r="H6" s="472">
        <v>20.066117724426885</v>
      </c>
      <c r="I6" s="472">
        <v>20.223185809927458</v>
      </c>
      <c r="J6" s="472">
        <v>20.339262684826938</v>
      </c>
      <c r="K6" s="472">
        <v>20.705042962193403</v>
      </c>
      <c r="L6" s="472">
        <v>20.744134311584229</v>
      </c>
      <c r="M6" s="472">
        <v>20.178404615959032</v>
      </c>
      <c r="N6" s="472">
        <v>20.096829101340681</v>
      </c>
      <c r="O6" s="472">
        <v>20.682806515105035</v>
      </c>
      <c r="P6" s="472">
        <v>19.464046951559364</v>
      </c>
      <c r="Q6" s="472">
        <v>19.25654651131104</v>
      </c>
      <c r="R6" s="472">
        <v>19.457603193925443</v>
      </c>
      <c r="S6" s="472">
        <v>19.519156706183129</v>
      </c>
      <c r="T6" s="472">
        <v>19.124264374692491</v>
      </c>
      <c r="U6" s="472">
        <v>19.611468151756593</v>
      </c>
      <c r="V6" s="472">
        <v>19.649455100168353</v>
      </c>
      <c r="W6" s="472">
        <v>19.38050239870741</v>
      </c>
      <c r="X6" s="472">
        <v>18.667493649597279</v>
      </c>
      <c r="Y6" s="472">
        <v>18.329824290755091</v>
      </c>
      <c r="Z6" s="472">
        <v>17.383058102125961</v>
      </c>
      <c r="AA6" s="472">
        <v>17.716756694196686</v>
      </c>
      <c r="AB6" s="472">
        <v>17.627430691937271</v>
      </c>
      <c r="AC6" s="472">
        <v>17.558534589345445</v>
      </c>
      <c r="AD6" s="472">
        <v>18.00123404686726</v>
      </c>
      <c r="AE6" s="472">
        <v>18.560856028328704</v>
      </c>
      <c r="AF6" s="472">
        <v>18.731792545400289</v>
      </c>
      <c r="AG6" s="472">
        <v>18.59220328821095</v>
      </c>
      <c r="AH6" s="472">
        <v>19.038663350001663</v>
      </c>
      <c r="AI6" s="472">
        <v>18.781415879062678</v>
      </c>
      <c r="AJ6" s="472">
        <v>18.37356147735558</v>
      </c>
      <c r="AK6" s="472">
        <v>17.468600463188107</v>
      </c>
      <c r="AL6" s="472">
        <v>17.66353355283502</v>
      </c>
      <c r="AM6" s="472">
        <v>17.08703934264809</v>
      </c>
      <c r="AN6" s="472">
        <v>17.676133077763883</v>
      </c>
      <c r="AO6" s="472">
        <v>16.966345197165168</v>
      </c>
      <c r="AP6" s="472">
        <v>17.283786721685324</v>
      </c>
      <c r="AQ6" s="472">
        <v>17.048401624335106</v>
      </c>
      <c r="AR6" s="472">
        <v>17.296462645275941</v>
      </c>
      <c r="AS6" s="942">
        <v>16.575238408087937</v>
      </c>
      <c r="AT6" s="942" t="s">
        <v>1245</v>
      </c>
    </row>
    <row r="7" spans="1:46" s="90" customFormat="1" ht="14">
      <c r="A7" s="946" t="s">
        <v>707</v>
      </c>
      <c r="B7" s="472">
        <v>26.637030254387266</v>
      </c>
      <c r="C7" s="472">
        <v>25.94220066337536</v>
      </c>
      <c r="D7" s="472">
        <v>25.296986431818407</v>
      </c>
      <c r="E7" s="472">
        <v>24.817906062809122</v>
      </c>
      <c r="F7" s="472">
        <v>24.748635342406317</v>
      </c>
      <c r="G7" s="472">
        <v>24.093362086306598</v>
      </c>
      <c r="H7" s="472">
        <v>23.089399313902774</v>
      </c>
      <c r="I7" s="472">
        <v>23.417048700261411</v>
      </c>
      <c r="J7" s="472">
        <v>23.709429480091725</v>
      </c>
      <c r="K7" s="472">
        <v>22.79456977930332</v>
      </c>
      <c r="L7" s="472">
        <v>22.118583909872573</v>
      </c>
      <c r="M7" s="472">
        <v>22.218333092884322</v>
      </c>
      <c r="N7" s="472">
        <v>21.475640273733831</v>
      </c>
      <c r="O7" s="472">
        <v>20.817140781790044</v>
      </c>
      <c r="P7" s="472">
        <v>20.302430988473009</v>
      </c>
      <c r="Q7" s="472">
        <v>20.304945305125081</v>
      </c>
      <c r="R7" s="472">
        <v>20.283903380753816</v>
      </c>
      <c r="S7" s="472">
        <v>20.223422280292048</v>
      </c>
      <c r="T7" s="472">
        <v>20.094422206183925</v>
      </c>
      <c r="U7" s="472">
        <v>19.371784707003346</v>
      </c>
      <c r="V7" s="472">
        <v>20.45871098323682</v>
      </c>
      <c r="W7" s="472">
        <v>19.803008391160834</v>
      </c>
      <c r="X7" s="472">
        <v>19.430513372993641</v>
      </c>
      <c r="Y7" s="472">
        <v>18.910844239539106</v>
      </c>
      <c r="Z7" s="472">
        <v>18.017191206377444</v>
      </c>
      <c r="AA7" s="472">
        <v>17.175102715417292</v>
      </c>
      <c r="AB7" s="472">
        <v>16.626736075820752</v>
      </c>
      <c r="AC7" s="472">
        <v>16.820433736671127</v>
      </c>
      <c r="AD7" s="472">
        <v>17.269315566731596</v>
      </c>
      <c r="AE7" s="472">
        <v>17.915658114273644</v>
      </c>
      <c r="AF7" s="472">
        <v>17.357431392584893</v>
      </c>
      <c r="AG7" s="472">
        <v>17.441736900773982</v>
      </c>
      <c r="AH7" s="472">
        <v>17.528791451252644</v>
      </c>
      <c r="AI7" s="472">
        <v>18.22801975789821</v>
      </c>
      <c r="AJ7" s="472">
        <v>18.555142377035196</v>
      </c>
      <c r="AK7" s="472">
        <v>17.991464748708825</v>
      </c>
      <c r="AL7" s="472">
        <v>17.667423410112718</v>
      </c>
      <c r="AM7" s="472">
        <v>17.512067981512292</v>
      </c>
      <c r="AN7" s="472">
        <v>17.210311549300847</v>
      </c>
      <c r="AO7" s="472">
        <v>17.222126047111679</v>
      </c>
      <c r="AP7" s="472">
        <v>16.83644753698016</v>
      </c>
      <c r="AQ7" s="472">
        <v>16.622537959149124</v>
      </c>
      <c r="AR7" s="472">
        <v>16.978750732519675</v>
      </c>
      <c r="AS7" s="942">
        <v>16.744522719986591</v>
      </c>
      <c r="AT7" s="942" t="s">
        <v>1245</v>
      </c>
    </row>
    <row r="8" spans="1:46" s="96" customFormat="1" ht="14">
      <c r="A8" s="947" t="s">
        <v>108</v>
      </c>
      <c r="B8" s="473">
        <v>30.673362114715957</v>
      </c>
      <c r="C8" s="473">
        <v>30.0130815990922</v>
      </c>
      <c r="D8" s="473">
        <v>30.115918121090818</v>
      </c>
      <c r="E8" s="473">
        <v>30.251260138768959</v>
      </c>
      <c r="F8" s="473">
        <v>30.889788594027156</v>
      </c>
      <c r="G8" s="473">
        <v>26.657911654467654</v>
      </c>
      <c r="H8" s="473">
        <v>19.673205713121643</v>
      </c>
      <c r="I8" s="473">
        <v>20.626581275519175</v>
      </c>
      <c r="J8" s="473">
        <v>20.915175399997803</v>
      </c>
      <c r="K8" s="473">
        <v>21.385974495970643</v>
      </c>
      <c r="L8" s="473">
        <v>21.061670327784704</v>
      </c>
      <c r="M8" s="473">
        <v>25.838819529812167</v>
      </c>
      <c r="N8" s="473">
        <v>25.114438557027331</v>
      </c>
      <c r="O8" s="473">
        <v>24.035000956506945</v>
      </c>
      <c r="P8" s="473">
        <v>24.821263747653585</v>
      </c>
      <c r="Q8" s="473">
        <v>24.839982086560454</v>
      </c>
      <c r="R8" s="473">
        <v>25.317691164790766</v>
      </c>
      <c r="S8" s="473">
        <v>26.408368649910933</v>
      </c>
      <c r="T8" s="473">
        <v>27.484184083466808</v>
      </c>
      <c r="U8" s="473">
        <v>26.54179128159786</v>
      </c>
      <c r="V8" s="473">
        <v>27.582929804654832</v>
      </c>
      <c r="W8" s="473">
        <v>26.852236087951386</v>
      </c>
      <c r="X8" s="473">
        <v>25.540146759631593</v>
      </c>
      <c r="Y8" s="473">
        <v>23.886819766136345</v>
      </c>
      <c r="Z8" s="473">
        <v>22.041756710652759</v>
      </c>
      <c r="AA8" s="473">
        <v>21.132175003164392</v>
      </c>
      <c r="AB8" s="473">
        <v>21.565958777286898</v>
      </c>
      <c r="AC8" s="473">
        <v>21.950622869869512</v>
      </c>
      <c r="AD8" s="473">
        <v>22.370234794753692</v>
      </c>
      <c r="AE8" s="473">
        <v>25.604088773346302</v>
      </c>
      <c r="AF8" s="473">
        <v>24.282553709977755</v>
      </c>
      <c r="AG8" s="473">
        <v>23.646022673418887</v>
      </c>
      <c r="AH8" s="473">
        <v>23.170295318539186</v>
      </c>
      <c r="AI8" s="473">
        <v>23.88313385024588</v>
      </c>
      <c r="AJ8" s="473">
        <v>25.052976312322411</v>
      </c>
      <c r="AK8" s="473">
        <v>24.486656828480065</v>
      </c>
      <c r="AL8" s="473">
        <v>24.604815293463076</v>
      </c>
      <c r="AM8" s="473">
        <v>25.169943220745861</v>
      </c>
      <c r="AN8" s="473">
        <v>25.950367376275025</v>
      </c>
      <c r="AO8" s="473">
        <v>25.360293638795579</v>
      </c>
      <c r="AP8" s="473">
        <v>25.40200605299276</v>
      </c>
      <c r="AQ8" s="473">
        <v>24.353436436332554</v>
      </c>
      <c r="AR8" s="473">
        <v>24.45388216228466</v>
      </c>
      <c r="AS8" s="943">
        <v>23.239243504064188</v>
      </c>
      <c r="AT8" s="943" t="s">
        <v>1245</v>
      </c>
    </row>
    <row r="9" spans="1:46" s="96" customFormat="1" ht="14">
      <c r="A9" s="947" t="s">
        <v>109</v>
      </c>
      <c r="B9" s="473">
        <v>23.388053564228525</v>
      </c>
      <c r="C9" s="473">
        <v>23.232150582144037</v>
      </c>
      <c r="D9" s="473">
        <v>23.005358371610349</v>
      </c>
      <c r="E9" s="473">
        <v>22.268176923972462</v>
      </c>
      <c r="F9" s="473">
        <v>21.92790402442656</v>
      </c>
      <c r="G9" s="473">
        <v>22.5327660459924</v>
      </c>
      <c r="H9" s="473">
        <v>22.928407470958447</v>
      </c>
      <c r="I9" s="473">
        <v>22.830232896616725</v>
      </c>
      <c r="J9" s="473">
        <v>23.266460767270338</v>
      </c>
      <c r="K9" s="473">
        <v>22.97113075333813</v>
      </c>
      <c r="L9" s="473">
        <v>22.844764236420563</v>
      </c>
      <c r="M9" s="473">
        <v>22.491453665640105</v>
      </c>
      <c r="N9" s="473">
        <v>22.274783986202817</v>
      </c>
      <c r="O9" s="473">
        <v>22.042233584052362</v>
      </c>
      <c r="P9" s="473">
        <v>21.979933559914443</v>
      </c>
      <c r="Q9" s="473">
        <v>21.827178429614051</v>
      </c>
      <c r="R9" s="473">
        <v>21.929758814244796</v>
      </c>
      <c r="S9" s="473">
        <v>21.983964200148122</v>
      </c>
      <c r="T9" s="473">
        <v>21.963785690338501</v>
      </c>
      <c r="U9" s="473">
        <v>21.650240046793463</v>
      </c>
      <c r="V9" s="473">
        <v>21.749156945209865</v>
      </c>
      <c r="W9" s="473">
        <v>21.527744976993894</v>
      </c>
      <c r="X9" s="473">
        <v>21.338045109753047</v>
      </c>
      <c r="Y9" s="473">
        <v>21.144900842800439</v>
      </c>
      <c r="Z9" s="473">
        <v>21.043469928297156</v>
      </c>
      <c r="AA9" s="473">
        <v>20.751810135144897</v>
      </c>
      <c r="AB9" s="473">
        <v>20.619591614660557</v>
      </c>
      <c r="AC9" s="473">
        <v>20.863584189887099</v>
      </c>
      <c r="AD9" s="473">
        <v>21.225425135486365</v>
      </c>
      <c r="AE9" s="473">
        <v>21.320621594616853</v>
      </c>
      <c r="AF9" s="473">
        <v>21.434417738155037</v>
      </c>
      <c r="AG9" s="473">
        <v>21.403285900605599</v>
      </c>
      <c r="AH9" s="473">
        <v>21.372518862740471</v>
      </c>
      <c r="AI9" s="473">
        <v>21.013957923159822</v>
      </c>
      <c r="AJ9" s="473">
        <v>21.281420365915125</v>
      </c>
      <c r="AK9" s="473">
        <v>20.998676023421805</v>
      </c>
      <c r="AL9" s="473">
        <v>20.993130804927244</v>
      </c>
      <c r="AM9" s="473">
        <v>20.8708365971736</v>
      </c>
      <c r="AN9" s="473">
        <v>20.959697862280738</v>
      </c>
      <c r="AO9" s="473">
        <v>20.718799132912849</v>
      </c>
      <c r="AP9" s="473">
        <v>20.723876343139501</v>
      </c>
      <c r="AQ9" s="473">
        <v>20.697004095154568</v>
      </c>
      <c r="AR9" s="473">
        <v>20.766188795498593</v>
      </c>
      <c r="AS9" s="943">
        <v>20.739865320629971</v>
      </c>
      <c r="AT9" s="943" t="s">
        <v>1245</v>
      </c>
    </row>
    <row r="10" spans="1:46" s="96" customFormat="1" ht="14">
      <c r="A10" s="947" t="s">
        <v>110</v>
      </c>
      <c r="B10" s="473">
        <v>27.883085404357779</v>
      </c>
      <c r="C10" s="473">
        <v>29.909709729897827</v>
      </c>
      <c r="D10" s="473">
        <v>31.047115169918417</v>
      </c>
      <c r="E10" s="473">
        <v>28.28860931977426</v>
      </c>
      <c r="F10" s="473">
        <v>23.417048700261411</v>
      </c>
      <c r="G10" s="473">
        <v>22.869397703399958</v>
      </c>
      <c r="H10" s="473">
        <v>20.626581275519175</v>
      </c>
      <c r="I10" s="473">
        <v>36.576985116718177</v>
      </c>
      <c r="J10" s="473">
        <v>37.353238987633851</v>
      </c>
      <c r="K10" s="473">
        <v>31.723449621922757</v>
      </c>
      <c r="L10" s="473">
        <v>29.171704407153587</v>
      </c>
      <c r="M10" s="473">
        <v>25.30910562177009</v>
      </c>
      <c r="N10" s="473">
        <v>21.873831738864997</v>
      </c>
      <c r="O10" s="473">
        <v>22.612049541392672</v>
      </c>
      <c r="P10" s="473">
        <v>22.196089383953957</v>
      </c>
      <c r="Q10" s="473">
        <v>25.644908787126202</v>
      </c>
      <c r="R10" s="473">
        <v>27.850252519369452</v>
      </c>
      <c r="S10" s="473">
        <v>31.068111539766836</v>
      </c>
      <c r="T10" s="473">
        <v>33.956365094559473</v>
      </c>
      <c r="U10" s="473">
        <v>32.431989509899054</v>
      </c>
      <c r="V10" s="473">
        <v>33.255101619158005</v>
      </c>
      <c r="W10" s="473">
        <v>32.658602627848524</v>
      </c>
      <c r="X10" s="473">
        <v>32.658602627848524</v>
      </c>
      <c r="Y10" s="473">
        <v>26.746874455370051</v>
      </c>
      <c r="Z10" s="473">
        <v>26.986493458318044</v>
      </c>
      <c r="AA10" s="473">
        <v>22.965980024733863</v>
      </c>
      <c r="AB10" s="473">
        <v>21.393958367298392</v>
      </c>
      <c r="AC10" s="473">
        <v>20.788058831617995</v>
      </c>
      <c r="AD10" s="473">
        <v>22.176294538297061</v>
      </c>
      <c r="AE10" s="473">
        <v>22.230857470367074</v>
      </c>
      <c r="AF10" s="473">
        <v>35.325803142307002</v>
      </c>
      <c r="AG10" s="473">
        <v>35.956042486613256</v>
      </c>
      <c r="AH10" s="473">
        <v>37.010852153143077</v>
      </c>
      <c r="AI10" s="473">
        <v>36.50234915113716</v>
      </c>
      <c r="AJ10" s="473">
        <v>32.582091143496051</v>
      </c>
      <c r="AK10" s="473">
        <v>30.664033075550702</v>
      </c>
      <c r="AL10" s="473">
        <v>32.395774391254704</v>
      </c>
      <c r="AM10" s="473">
        <v>29.302729136501199</v>
      </c>
      <c r="AN10" s="473">
        <v>31.946730002285779</v>
      </c>
      <c r="AO10" s="473">
        <v>27.965786786413403</v>
      </c>
      <c r="AP10" s="473">
        <v>30.548239009533361</v>
      </c>
      <c r="AQ10" s="473">
        <v>30.190528000497029</v>
      </c>
      <c r="AR10" s="473">
        <v>30.944667680448536</v>
      </c>
      <c r="AS10" s="943">
        <v>28.172055928958873</v>
      </c>
      <c r="AT10" s="943" t="s">
        <v>1245</v>
      </c>
    </row>
    <row r="11" spans="1:46" s="96" customFormat="1" ht="14">
      <c r="A11" s="947" t="s">
        <v>111</v>
      </c>
      <c r="B11" s="473">
        <v>25.4782008105907</v>
      </c>
      <c r="C11" s="473">
        <v>27.149376533074992</v>
      </c>
      <c r="D11" s="473">
        <v>25.729500941987581</v>
      </c>
      <c r="E11" s="473">
        <v>25.403790491659343</v>
      </c>
      <c r="F11" s="473">
        <v>24.739874855749015</v>
      </c>
      <c r="G11" s="473">
        <v>23.675971436578266</v>
      </c>
      <c r="H11" s="473">
        <v>22.674836898649769</v>
      </c>
      <c r="I11" s="473">
        <v>23.052450682147047</v>
      </c>
      <c r="J11" s="473">
        <v>23.226034777455169</v>
      </c>
      <c r="K11" s="473">
        <v>22.065420359014215</v>
      </c>
      <c r="L11" s="473">
        <v>21.101245336904618</v>
      </c>
      <c r="M11" s="473">
        <v>20.58133321455038</v>
      </c>
      <c r="N11" s="473">
        <v>19.686995767002678</v>
      </c>
      <c r="O11" s="473">
        <v>19.01062049394589</v>
      </c>
      <c r="P11" s="473">
        <v>17.823531729362287</v>
      </c>
      <c r="Q11" s="473">
        <v>17.397653135416284</v>
      </c>
      <c r="R11" s="473">
        <v>17.1846034580566</v>
      </c>
      <c r="S11" s="473">
        <v>16.73295921027265</v>
      </c>
      <c r="T11" s="473">
        <v>16.0101372265222</v>
      </c>
      <c r="U11" s="473">
        <v>15.308782972176438</v>
      </c>
      <c r="V11" s="473">
        <v>17.027730595370997</v>
      </c>
      <c r="W11" s="473">
        <v>16.257415040175598</v>
      </c>
      <c r="X11" s="473">
        <v>15.947821743221233</v>
      </c>
      <c r="Y11" s="473">
        <v>15.674748340617967</v>
      </c>
      <c r="Z11" s="473">
        <v>14.595551696844247</v>
      </c>
      <c r="AA11" s="473">
        <v>13.935493854862049</v>
      </c>
      <c r="AB11" s="473">
        <v>13.032688815948045</v>
      </c>
      <c r="AC11" s="473">
        <v>13.231051565121874</v>
      </c>
      <c r="AD11" s="473">
        <v>13.650382217311272</v>
      </c>
      <c r="AE11" s="473">
        <v>14.264830929958707</v>
      </c>
      <c r="AF11" s="473">
        <v>13.875441676124897</v>
      </c>
      <c r="AG11" s="473">
        <v>13.999737349021727</v>
      </c>
      <c r="AH11" s="473">
        <v>14.562895754209293</v>
      </c>
      <c r="AI11" s="473">
        <v>15.84574250253786</v>
      </c>
      <c r="AJ11" s="473">
        <v>16.399985475919262</v>
      </c>
      <c r="AK11" s="473">
        <v>15.943839164940254</v>
      </c>
      <c r="AL11" s="473">
        <v>15.652141416249968</v>
      </c>
      <c r="AM11" s="473">
        <v>15.52315306482531</v>
      </c>
      <c r="AN11" s="473">
        <v>15.074187209110612</v>
      </c>
      <c r="AO11" s="473">
        <v>15.387285268043986</v>
      </c>
      <c r="AP11" s="473">
        <v>14.960280266669916</v>
      </c>
      <c r="AQ11" s="473">
        <v>14.741044374651018</v>
      </c>
      <c r="AR11" s="473">
        <v>15.327487161240672</v>
      </c>
      <c r="AS11" s="943">
        <v>15.149817151372636</v>
      </c>
      <c r="AT11" s="943" t="s">
        <v>1245</v>
      </c>
    </row>
    <row r="12" spans="1:46" s="90" customFormat="1" ht="14">
      <c r="A12" s="948" t="s">
        <v>708</v>
      </c>
      <c r="B12" s="472">
        <v>20.424022125123606</v>
      </c>
      <c r="C12" s="472">
        <v>20.587918333621257</v>
      </c>
      <c r="D12" s="472">
        <v>20.487910054720341</v>
      </c>
      <c r="E12" s="472">
        <v>20.387095894691747</v>
      </c>
      <c r="F12" s="472">
        <v>20.311984015791651</v>
      </c>
      <c r="G12" s="472">
        <v>20.350615750828226</v>
      </c>
      <c r="H12" s="472">
        <v>20.312965714063893</v>
      </c>
      <c r="I12" s="472">
        <v>20.419855966572083</v>
      </c>
      <c r="J12" s="472">
        <v>20.634081498037762</v>
      </c>
      <c r="K12" s="472">
        <v>20.694716577359458</v>
      </c>
      <c r="L12" s="472">
        <v>20.239370155211741</v>
      </c>
      <c r="M12" s="472">
        <v>19.827554336953245</v>
      </c>
      <c r="N12" s="472">
        <v>19.760274628353987</v>
      </c>
      <c r="O12" s="472">
        <v>19.905937792567983</v>
      </c>
      <c r="P12" s="472">
        <v>19.726545067386496</v>
      </c>
      <c r="Q12" s="472">
        <v>19.039848529505367</v>
      </c>
      <c r="R12" s="472">
        <v>19.066045322383015</v>
      </c>
      <c r="S12" s="472">
        <v>19.161181364491529</v>
      </c>
      <c r="T12" s="472">
        <v>18.821057562762761</v>
      </c>
      <c r="U12" s="472">
        <v>18.542849842430805</v>
      </c>
      <c r="V12" s="472">
        <v>18.156049677155821</v>
      </c>
      <c r="W12" s="472">
        <v>17.92311797610725</v>
      </c>
      <c r="X12" s="472">
        <v>17.549507032361973</v>
      </c>
      <c r="Y12" s="472">
        <v>17.003225932679015</v>
      </c>
      <c r="Z12" s="472">
        <v>17.33023085262823</v>
      </c>
      <c r="AA12" s="472">
        <v>17.078260490024569</v>
      </c>
      <c r="AB12" s="472">
        <v>16.547339168773323</v>
      </c>
      <c r="AC12" s="472">
        <v>16.188730473392372</v>
      </c>
      <c r="AD12" s="472">
        <v>16.212349261348873</v>
      </c>
      <c r="AE12" s="472">
        <v>16.021049704998106</v>
      </c>
      <c r="AF12" s="472">
        <v>16.061201847920522</v>
      </c>
      <c r="AG12" s="472">
        <v>16.019558407210869</v>
      </c>
      <c r="AH12" s="472">
        <v>15.810471087987981</v>
      </c>
      <c r="AI12" s="472">
        <v>15.679702662360578</v>
      </c>
      <c r="AJ12" s="472">
        <v>15.966010535331698</v>
      </c>
      <c r="AK12" s="472">
        <v>15.926469633410987</v>
      </c>
      <c r="AL12" s="472">
        <v>16.192694238863815</v>
      </c>
      <c r="AM12" s="472">
        <v>16.143414673408689</v>
      </c>
      <c r="AN12" s="472">
        <v>16.16729300560646</v>
      </c>
      <c r="AO12" s="472">
        <v>16.188987836303887</v>
      </c>
      <c r="AP12" s="472">
        <v>16.313073425615688</v>
      </c>
      <c r="AQ12" s="472">
        <v>16.164206817126189</v>
      </c>
      <c r="AR12" s="472">
        <v>16.075682364346388</v>
      </c>
      <c r="AS12" s="942">
        <v>16.02809619092616</v>
      </c>
      <c r="AT12" s="942">
        <v>16.05470358307922</v>
      </c>
    </row>
    <row r="13" spans="1:46" s="90" customFormat="1" ht="14">
      <c r="A13" s="949" t="s">
        <v>289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2"/>
      <c r="AG13" s="472"/>
      <c r="AH13" s="472"/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942"/>
      <c r="AT13" s="942"/>
    </row>
    <row r="14" spans="1:46" s="90" customFormat="1" ht="14">
      <c r="A14" s="950" t="s">
        <v>487</v>
      </c>
      <c r="B14" s="473">
        <v>26.28275855370158</v>
      </c>
      <c r="C14" s="473">
        <v>25.871843992724358</v>
      </c>
      <c r="D14" s="473">
        <v>25.088555472821877</v>
      </c>
      <c r="E14" s="473">
        <v>24.726847261216964</v>
      </c>
      <c r="F14" s="473">
        <v>24.315838275259839</v>
      </c>
      <c r="G14" s="473">
        <v>23.939993303075212</v>
      </c>
      <c r="H14" s="473">
        <v>23.556148835862615</v>
      </c>
      <c r="I14" s="473">
        <v>23.571607371470225</v>
      </c>
      <c r="J14" s="473">
        <v>23.112251450356666</v>
      </c>
      <c r="K14" s="473">
        <v>22.784506037793744</v>
      </c>
      <c r="L14" s="473">
        <v>22.386591282317134</v>
      </c>
      <c r="M14" s="473">
        <v>22.044534534174034</v>
      </c>
      <c r="N14" s="473">
        <v>21.490141711668898</v>
      </c>
      <c r="O14" s="473">
        <v>21.545983673702956</v>
      </c>
      <c r="P14" s="473">
        <v>21.578293770658206</v>
      </c>
      <c r="Q14" s="473">
        <v>21.707929518341622</v>
      </c>
      <c r="R14" s="473">
        <v>21.428031859613991</v>
      </c>
      <c r="S14" s="473">
        <v>21.363896376999872</v>
      </c>
      <c r="T14" s="473">
        <v>21.245906825772646</v>
      </c>
      <c r="U14" s="473">
        <v>21.107071524909202</v>
      </c>
      <c r="V14" s="473">
        <v>20.902266724713805</v>
      </c>
      <c r="W14" s="473">
        <v>20.93221737425813</v>
      </c>
      <c r="X14" s="473">
        <v>20.966324165335948</v>
      </c>
      <c r="Y14" s="473">
        <v>21.152382497747837</v>
      </c>
      <c r="Z14" s="473">
        <v>21.287386064134619</v>
      </c>
      <c r="AA14" s="473">
        <v>21.510874276360298</v>
      </c>
      <c r="AB14" s="473">
        <v>21.762826568641795</v>
      </c>
      <c r="AC14" s="473">
        <v>21.292978585182759</v>
      </c>
      <c r="AD14" s="473">
        <v>21.379741947077836</v>
      </c>
      <c r="AE14" s="473">
        <v>20.965003689925098</v>
      </c>
      <c r="AF14" s="473">
        <v>20.975770943612655</v>
      </c>
      <c r="AG14" s="473">
        <v>20.787790698199014</v>
      </c>
      <c r="AH14" s="473">
        <v>20.737915350618039</v>
      </c>
      <c r="AI14" s="473">
        <v>20.147522608635569</v>
      </c>
      <c r="AJ14" s="473">
        <v>20.030637755045738</v>
      </c>
      <c r="AK14" s="473">
        <v>19.587034263254637</v>
      </c>
      <c r="AL14" s="473">
        <v>19.58312359227881</v>
      </c>
      <c r="AM14" s="473">
        <v>19.847308143182133</v>
      </c>
      <c r="AN14" s="473">
        <v>19.907980480317828</v>
      </c>
      <c r="AO14" s="473">
        <v>20.188758734787939</v>
      </c>
      <c r="AP14" s="473">
        <v>20.265592776220981</v>
      </c>
      <c r="AQ14" s="473">
        <v>20.282802215899345</v>
      </c>
      <c r="AR14" s="473">
        <v>20.421645827381248</v>
      </c>
      <c r="AS14" s="943">
        <v>20.472228866250735</v>
      </c>
      <c r="AT14" s="943">
        <v>20.4852983028205</v>
      </c>
    </row>
    <row r="15" spans="1:46" s="90" customFormat="1" ht="14">
      <c r="A15" s="950" t="s">
        <v>486</v>
      </c>
      <c r="B15" s="473">
        <v>11.853293913217533</v>
      </c>
      <c r="C15" s="473">
        <v>11.363918306963068</v>
      </c>
      <c r="D15" s="473">
        <v>12.064985634221809</v>
      </c>
      <c r="E15" s="473">
        <v>12.092380793659609</v>
      </c>
      <c r="F15" s="473">
        <v>13.433294524643813</v>
      </c>
      <c r="G15" s="473">
        <v>14.360008987466413</v>
      </c>
      <c r="H15" s="473">
        <v>14.0108563187747</v>
      </c>
      <c r="I15" s="473">
        <v>13.936720978187777</v>
      </c>
      <c r="J15" s="473">
        <v>14.753639339304231</v>
      </c>
      <c r="K15" s="473">
        <v>14.615040183872937</v>
      </c>
      <c r="L15" s="473">
        <v>13.008287328616607</v>
      </c>
      <c r="M15" s="473">
        <v>13.356632403664658</v>
      </c>
      <c r="N15" s="473">
        <v>11.680405783321216</v>
      </c>
      <c r="O15" s="473">
        <v>10.788230009818891</v>
      </c>
      <c r="P15" s="473">
        <v>11.159753630495786</v>
      </c>
      <c r="Q15" s="473">
        <v>9.2296873183780512</v>
      </c>
      <c r="R15" s="473">
        <v>7.6415935247787701</v>
      </c>
      <c r="S15" s="473">
        <v>7.5641746559949246</v>
      </c>
      <c r="T15" s="473">
        <v>6.296191888170986</v>
      </c>
      <c r="U15" s="473">
        <v>5.5847533869291253</v>
      </c>
      <c r="V15" s="473">
        <v>5.7780196899400247</v>
      </c>
      <c r="W15" s="473">
        <v>4.8807322903085621</v>
      </c>
      <c r="X15" s="473">
        <v>4.5824192551262675</v>
      </c>
      <c r="Y15" s="473">
        <v>3.9098955723870996</v>
      </c>
      <c r="Z15" s="473">
        <v>4.4771341754734646</v>
      </c>
      <c r="AA15" s="473">
        <v>5.6442407226497746</v>
      </c>
      <c r="AB15" s="473">
        <v>5.0205674258333417</v>
      </c>
      <c r="AC15" s="473">
        <v>4.3843962251803568</v>
      </c>
      <c r="AD15" s="473">
        <v>4.4396849280858106</v>
      </c>
      <c r="AE15" s="473">
        <v>4.7159723283067452</v>
      </c>
      <c r="AF15" s="473">
        <v>4.6001376345547689</v>
      </c>
      <c r="AG15" s="473">
        <v>4.5755916773415253</v>
      </c>
      <c r="AH15" s="473">
        <v>3.9662327905442307</v>
      </c>
      <c r="AI15" s="473">
        <v>3.4620251632219898</v>
      </c>
      <c r="AJ15" s="473">
        <v>3.7780803267528933</v>
      </c>
      <c r="AK15" s="473">
        <v>4.4283937376534732</v>
      </c>
      <c r="AL15" s="473">
        <v>6.2666122620479516</v>
      </c>
      <c r="AM15" s="473">
        <v>5.4834317853794996</v>
      </c>
      <c r="AN15" s="473">
        <v>4.7197735602047164</v>
      </c>
      <c r="AO15" s="473">
        <v>5.1604743738596781</v>
      </c>
      <c r="AP15" s="473">
        <v>5.1146285134906773</v>
      </c>
      <c r="AQ15" s="473">
        <v>4.294140258234453</v>
      </c>
      <c r="AR15" s="473">
        <v>4.4533089393098688</v>
      </c>
      <c r="AS15" s="943">
        <v>4.0230688570429916</v>
      </c>
      <c r="AT15" s="943">
        <v>3.4366007867189636</v>
      </c>
    </row>
    <row r="16" spans="1:46" s="90" customFormat="1" ht="14">
      <c r="A16" s="950" t="s">
        <v>44</v>
      </c>
      <c r="B16" s="473">
        <v>5.8442350318814951</v>
      </c>
      <c r="C16" s="473">
        <v>6.1626733416404473</v>
      </c>
      <c r="D16" s="473">
        <v>6.3455478698609609</v>
      </c>
      <c r="E16" s="473">
        <v>6.5995861128862243</v>
      </c>
      <c r="F16" s="473">
        <v>6.7228516856618183</v>
      </c>
      <c r="G16" s="473">
        <v>6.9718679045985219</v>
      </c>
      <c r="H16" s="473">
        <v>7.2359512413605689</v>
      </c>
      <c r="I16" s="473">
        <v>7.4396689853425597</v>
      </c>
      <c r="J16" s="473">
        <v>7.5534513880213945</v>
      </c>
      <c r="K16" s="473">
        <v>7.6830182808757659</v>
      </c>
      <c r="L16" s="473">
        <v>7.7905010925058003</v>
      </c>
      <c r="M16" s="473">
        <v>7.8689532320091198</v>
      </c>
      <c r="N16" s="473">
        <v>7.7664594730948684</v>
      </c>
      <c r="O16" s="473">
        <v>7.7096502178826647</v>
      </c>
      <c r="P16" s="473">
        <v>7.6986906698319562</v>
      </c>
      <c r="Q16" s="473">
        <v>7.7931885675130204</v>
      </c>
      <c r="R16" s="473">
        <v>7.9070335430506828</v>
      </c>
      <c r="S16" s="473">
        <v>8.0407300736187484</v>
      </c>
      <c r="T16" s="473">
        <v>8.1193572791614663</v>
      </c>
      <c r="U16" s="473">
        <v>8.089888658528114</v>
      </c>
      <c r="V16" s="473">
        <v>8.0531531102154545</v>
      </c>
      <c r="W16" s="473">
        <v>8.0176862697396771</v>
      </c>
      <c r="X16" s="473">
        <v>7.8868285300158441</v>
      </c>
      <c r="Y16" s="473">
        <v>7.7138901555471069</v>
      </c>
      <c r="Z16" s="473">
        <v>7.5245523762632844</v>
      </c>
      <c r="AA16" s="473">
        <v>7.1877724370873306</v>
      </c>
      <c r="AB16" s="473">
        <v>6.8664743060577207</v>
      </c>
      <c r="AC16" s="473">
        <v>6.5911079616251271</v>
      </c>
      <c r="AD16" s="473">
        <v>6.3498401622896674</v>
      </c>
      <c r="AE16" s="473">
        <v>6.1019315784887427</v>
      </c>
      <c r="AF16" s="473">
        <v>5.8736346630890948</v>
      </c>
      <c r="AG16" s="473">
        <v>5.6765900022414355</v>
      </c>
      <c r="AH16" s="473">
        <v>5.4758183136660872</v>
      </c>
      <c r="AI16" s="473">
        <v>5.3288351402105345</v>
      </c>
      <c r="AJ16" s="473">
        <v>5.1399541295464548</v>
      </c>
      <c r="AK16" s="473">
        <v>4.9674799541899066</v>
      </c>
      <c r="AL16" s="473">
        <v>4.8170365711293446</v>
      </c>
      <c r="AM16" s="473">
        <v>4.7274891365726237</v>
      </c>
      <c r="AN16" s="473">
        <v>4.6361914257619468</v>
      </c>
      <c r="AO16" s="473">
        <v>4.556502462657213</v>
      </c>
      <c r="AP16" s="473">
        <v>4.4581947656065131</v>
      </c>
      <c r="AQ16" s="473">
        <v>4.3597523830663159</v>
      </c>
      <c r="AR16" s="473">
        <v>4.2341904957151462</v>
      </c>
      <c r="AS16" s="943">
        <v>4.1194737934466081</v>
      </c>
      <c r="AT16" s="943">
        <v>4.0103644272290992</v>
      </c>
    </row>
    <row r="17" spans="1:46" s="90" customFormat="1" ht="14">
      <c r="A17" s="949" t="s">
        <v>543</v>
      </c>
      <c r="B17" s="472">
        <v>62.061485874470925</v>
      </c>
      <c r="C17" s="472">
        <v>62.422815213831051</v>
      </c>
      <c r="D17" s="472">
        <v>60.504768144731457</v>
      </c>
      <c r="E17" s="472">
        <v>60.870325584783849</v>
      </c>
      <c r="F17" s="472">
        <v>59.987481936880968</v>
      </c>
      <c r="G17" s="472">
        <v>61.026101851663164</v>
      </c>
      <c r="H17" s="472">
        <v>60.473398313664376</v>
      </c>
      <c r="I17" s="472">
        <v>60.900391346537354</v>
      </c>
      <c r="J17" s="472">
        <v>61.234879310408331</v>
      </c>
      <c r="K17" s="472">
        <v>61.969459443767064</v>
      </c>
      <c r="L17" s="472">
        <v>60.939528133157637</v>
      </c>
      <c r="M17" s="472">
        <v>59.248252933880131</v>
      </c>
      <c r="N17" s="472">
        <v>58.44565208424649</v>
      </c>
      <c r="O17" s="472">
        <v>59.805221017567611</v>
      </c>
      <c r="P17" s="472">
        <v>60.114743837702498</v>
      </c>
      <c r="Q17" s="472">
        <v>60.025489748475067</v>
      </c>
      <c r="R17" s="472">
        <v>58.965282079840989</v>
      </c>
      <c r="S17" s="472" t="e">
        <v>#REF!</v>
      </c>
      <c r="T17" s="472" t="e">
        <v>#REF!</v>
      </c>
      <c r="U17" s="472">
        <v>57.698203660673407</v>
      </c>
      <c r="V17" s="472">
        <v>57.382486182091242</v>
      </c>
      <c r="W17" s="472">
        <v>58.175459670467852</v>
      </c>
      <c r="X17" s="472">
        <v>56.727058324161241</v>
      </c>
      <c r="Y17" s="472">
        <v>55.336855061300092</v>
      </c>
      <c r="Z17" s="472">
        <v>55.219368169708837</v>
      </c>
      <c r="AA17" s="472">
        <v>56.007447605572139</v>
      </c>
      <c r="AB17" s="472">
        <v>55.107105565604542</v>
      </c>
      <c r="AC17" s="472">
        <v>54.050369637126927</v>
      </c>
      <c r="AD17" s="472">
        <v>53.689204791934664</v>
      </c>
      <c r="AE17" s="472">
        <v>54.350665027874101</v>
      </c>
      <c r="AF17" s="472">
        <v>53.656725091564525</v>
      </c>
      <c r="AG17" s="472">
        <v>53.532755791706677</v>
      </c>
      <c r="AH17" s="472">
        <v>52.138249598496998</v>
      </c>
      <c r="AI17" s="472">
        <v>51.661849186821129</v>
      </c>
      <c r="AJ17" s="472">
        <v>51.562128416587306</v>
      </c>
      <c r="AK17" s="472">
        <v>52.111644372777633</v>
      </c>
      <c r="AL17" s="472">
        <v>52.498765886390451</v>
      </c>
      <c r="AM17" s="472">
        <v>52.500216926875552</v>
      </c>
      <c r="AN17" s="472">
        <v>50.999559841044295</v>
      </c>
      <c r="AO17" s="472">
        <v>49.641305467278237</v>
      </c>
      <c r="AP17" s="472">
        <v>49.921549156143101</v>
      </c>
      <c r="AQ17" s="472">
        <v>49.540184988098005</v>
      </c>
      <c r="AR17" s="472">
        <v>49.898404454770606</v>
      </c>
      <c r="AS17" s="942">
        <v>50.087470352195353</v>
      </c>
      <c r="AT17" s="942">
        <v>50.18397339407408</v>
      </c>
    </row>
    <row r="18" spans="1:46" s="90" customFormat="1" ht="14">
      <c r="A18" s="946" t="s">
        <v>925</v>
      </c>
      <c r="B18" s="472">
        <v>20.903185512231985</v>
      </c>
      <c r="C18" s="472">
        <v>21.875240147127123</v>
      </c>
      <c r="D18" s="472">
        <v>21.986525913638509</v>
      </c>
      <c r="E18" s="472">
        <v>21.694771085488391</v>
      </c>
      <c r="F18" s="472">
        <v>22.476749261695634</v>
      </c>
      <c r="G18" s="472">
        <v>22.18398141954653</v>
      </c>
      <c r="H18" s="472">
        <v>21.715550409176743</v>
      </c>
      <c r="I18" s="472">
        <v>21.521090527374948</v>
      </c>
      <c r="J18" s="472">
        <v>22.039918303181548</v>
      </c>
      <c r="K18" s="472">
        <v>22.146939449310239</v>
      </c>
      <c r="L18" s="472">
        <v>21.451074488963819</v>
      </c>
      <c r="M18" s="472">
        <v>22.357650111807626</v>
      </c>
      <c r="N18" s="472">
        <v>23.009681112839115</v>
      </c>
      <c r="O18" s="472">
        <v>23.110865903343477</v>
      </c>
      <c r="P18" s="472">
        <v>22.939742740517481</v>
      </c>
      <c r="Q18" s="472">
        <v>22.893644649820484</v>
      </c>
      <c r="R18" s="472">
        <v>23.128761430407707</v>
      </c>
      <c r="S18" s="472">
        <v>23.399770361920055</v>
      </c>
      <c r="T18" s="472">
        <v>23.024679488196107</v>
      </c>
      <c r="U18" s="472">
        <v>22.504617080277164</v>
      </c>
      <c r="V18" s="472">
        <v>22.953796002420511</v>
      </c>
      <c r="W18" s="472">
        <v>23.527276944572261</v>
      </c>
      <c r="X18" s="472">
        <v>22.759683702865768</v>
      </c>
      <c r="Y18" s="472">
        <v>22.424374201779166</v>
      </c>
      <c r="Z18" s="472">
        <v>23.517734656307081</v>
      </c>
      <c r="AA18" s="472">
        <v>23.491550991363233</v>
      </c>
      <c r="AB18" s="472">
        <v>24.156564198806933</v>
      </c>
      <c r="AC18" s="472">
        <v>23.38740425291342</v>
      </c>
      <c r="AD18" s="472">
        <v>23.595111369072729</v>
      </c>
      <c r="AE18" s="472">
        <v>23.91513444552859</v>
      </c>
      <c r="AF18" s="472">
        <v>24.851810835518499</v>
      </c>
      <c r="AG18" s="472">
        <v>24.9234003821168</v>
      </c>
      <c r="AH18" s="472">
        <v>25.72307730087492</v>
      </c>
      <c r="AI18" s="472">
        <v>25.934841190980656</v>
      </c>
      <c r="AJ18" s="472">
        <v>24.705884115978314</v>
      </c>
      <c r="AK18" s="472">
        <v>24.344108694170089</v>
      </c>
      <c r="AL18" s="472">
        <v>25.076719820962229</v>
      </c>
      <c r="AM18" s="472">
        <v>25.076719820962229</v>
      </c>
      <c r="AN18" s="472">
        <v>24.386231570286757</v>
      </c>
      <c r="AO18" s="472">
        <v>23.777017081586763</v>
      </c>
      <c r="AP18" s="472">
        <v>24.31710272929098</v>
      </c>
      <c r="AQ18" s="472">
        <v>24.266662613276331</v>
      </c>
      <c r="AR18" s="472">
        <v>24.335326854275625</v>
      </c>
      <c r="AS18" s="942">
        <v>24.335326854275625</v>
      </c>
      <c r="AT18" s="942">
        <v>24.335326854275625</v>
      </c>
    </row>
    <row r="19" spans="1:46" s="90" customFormat="1" ht="14">
      <c r="A19" s="948" t="s">
        <v>709</v>
      </c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944"/>
      <c r="AT19" s="944"/>
    </row>
    <row r="20" spans="1:46" s="96" customFormat="1" ht="14">
      <c r="A20" s="906" t="s">
        <v>710</v>
      </c>
      <c r="B20" s="473">
        <v>24.019387700268286</v>
      </c>
      <c r="C20" s="473">
        <v>24.575506976465604</v>
      </c>
      <c r="D20" s="473">
        <v>24.315440462570059</v>
      </c>
      <c r="E20" s="473">
        <v>23.988398958302451</v>
      </c>
      <c r="F20" s="473">
        <v>23.156591409837862</v>
      </c>
      <c r="G20" s="473">
        <v>23.404782072839151</v>
      </c>
      <c r="H20" s="473">
        <v>23.870744972952853</v>
      </c>
      <c r="I20" s="473">
        <v>23.85338889261978</v>
      </c>
      <c r="J20" s="473">
        <v>23.868893580645477</v>
      </c>
      <c r="K20" s="473">
        <v>24.210260783242362</v>
      </c>
      <c r="L20" s="473">
        <v>24.018570917228647</v>
      </c>
      <c r="M20" s="473">
        <v>22.17188311180378</v>
      </c>
      <c r="N20" s="473">
        <v>21.765412337781679</v>
      </c>
      <c r="O20" s="473">
        <v>21.588535490859144</v>
      </c>
      <c r="P20" s="473">
        <v>21.384628310427097</v>
      </c>
      <c r="Q20" s="473">
        <v>21.286986081403416</v>
      </c>
      <c r="R20" s="473">
        <v>20.9273226851335</v>
      </c>
      <c r="S20" s="473">
        <v>18.399999999999999</v>
      </c>
      <c r="T20" s="473">
        <v>18.3</v>
      </c>
      <c r="U20" s="473">
        <v>18.2</v>
      </c>
      <c r="V20" s="473">
        <v>16.5</v>
      </c>
      <c r="W20" s="473">
        <v>16.8</v>
      </c>
      <c r="X20" s="473">
        <v>16.900000000000002</v>
      </c>
      <c r="Y20" s="473">
        <v>16.7</v>
      </c>
      <c r="Z20" s="473">
        <v>16</v>
      </c>
      <c r="AA20" s="473">
        <v>15.6</v>
      </c>
      <c r="AB20" s="473">
        <v>15.6</v>
      </c>
      <c r="AC20" s="473">
        <v>15.5</v>
      </c>
      <c r="AD20" s="473">
        <v>14.405470591129879</v>
      </c>
      <c r="AE20" s="473">
        <v>14.259229079876487</v>
      </c>
      <c r="AF20" s="473">
        <v>14.259229079876487</v>
      </c>
      <c r="AG20" s="473">
        <v>14.259229079876487</v>
      </c>
      <c r="AH20" s="473">
        <v>13.4</v>
      </c>
      <c r="AI20" s="473">
        <v>13.3</v>
      </c>
      <c r="AJ20" s="473">
        <v>13.3</v>
      </c>
      <c r="AK20" s="473">
        <v>13.3</v>
      </c>
      <c r="AL20" s="473">
        <v>13.468999148965825</v>
      </c>
      <c r="AM20" s="473">
        <v>13.517042877712266</v>
      </c>
      <c r="AN20" s="473">
        <v>13.490139190283202</v>
      </c>
      <c r="AO20" s="473">
        <v>13.072380592140377</v>
      </c>
      <c r="AP20" s="473">
        <v>13.019228439921845</v>
      </c>
      <c r="AQ20" s="473">
        <v>12.516075292741697</v>
      </c>
      <c r="AR20" s="473">
        <v>12.243420971273132</v>
      </c>
      <c r="AS20" s="943">
        <v>12.074382475159755</v>
      </c>
      <c r="AT20" s="943">
        <v>12.074382475159755</v>
      </c>
    </row>
    <row r="21" spans="1:46" s="90" customFormat="1" ht="14">
      <c r="A21" s="948" t="s">
        <v>143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4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  <c r="AL21" s="474"/>
      <c r="AM21" s="474"/>
      <c r="AN21" s="474"/>
      <c r="AO21" s="474"/>
      <c r="AP21" s="474"/>
      <c r="AQ21" s="474"/>
      <c r="AR21" s="474"/>
      <c r="AS21" s="944"/>
      <c r="AT21" s="944"/>
    </row>
    <row r="22" spans="1:46" s="96" customFormat="1" ht="14">
      <c r="A22" s="947" t="s">
        <v>54</v>
      </c>
      <c r="B22" s="473">
        <v>25.1</v>
      </c>
      <c r="C22" s="473">
        <v>25.3</v>
      </c>
      <c r="D22" s="473">
        <v>26.91</v>
      </c>
      <c r="E22" s="473">
        <v>28.09</v>
      </c>
      <c r="F22" s="473">
        <v>24.5</v>
      </c>
      <c r="G22" s="473">
        <v>27.6</v>
      </c>
      <c r="H22" s="473">
        <v>27</v>
      </c>
      <c r="I22" s="473">
        <v>30</v>
      </c>
      <c r="J22" s="473">
        <v>26.700000000000003</v>
      </c>
      <c r="K22" s="473">
        <v>24.2</v>
      </c>
      <c r="L22" s="473">
        <v>20.200000000000003</v>
      </c>
      <c r="M22" s="473">
        <v>21.808543421606043</v>
      </c>
      <c r="N22" s="473">
        <v>17.599999999999998</v>
      </c>
      <c r="O22" s="473">
        <v>24.2</v>
      </c>
      <c r="P22" s="473">
        <v>22.93333333333333</v>
      </c>
      <c r="Q22" s="473">
        <v>30.43333333333333</v>
      </c>
      <c r="R22" s="473">
        <v>28.499999999999996</v>
      </c>
      <c r="S22" s="473">
        <v>27</v>
      </c>
      <c r="T22" s="473">
        <v>27.900000000000002</v>
      </c>
      <c r="U22" s="473">
        <v>33.635110000000005</v>
      </c>
      <c r="V22" s="473">
        <v>23.1</v>
      </c>
      <c r="W22" s="473">
        <v>18.580214231545828</v>
      </c>
      <c r="X22" s="473">
        <v>24.63</v>
      </c>
      <c r="Y22" s="473">
        <v>16.147148153780112</v>
      </c>
      <c r="Z22" s="473">
        <v>24.395298769874334</v>
      </c>
      <c r="AA22" s="473">
        <v>9.7592444543932046</v>
      </c>
      <c r="AB22" s="473">
        <v>20.136079897779165</v>
      </c>
      <c r="AC22" s="473">
        <v>20.9</v>
      </c>
      <c r="AD22" s="473">
        <v>17.724767142992896</v>
      </c>
      <c r="AE22" s="473">
        <v>20.5</v>
      </c>
      <c r="AF22" s="473">
        <v>21.2</v>
      </c>
      <c r="AG22" s="473">
        <v>20.334051172101567</v>
      </c>
      <c r="AH22" s="473">
        <v>17.543300000000002</v>
      </c>
      <c r="AI22" s="473">
        <v>18.259221889335237</v>
      </c>
      <c r="AJ22" s="473">
        <v>29.471856116764076</v>
      </c>
      <c r="AK22" s="473">
        <v>25.205310777431748</v>
      </c>
      <c r="AL22" s="473">
        <v>18.326053574556834</v>
      </c>
      <c r="AM22" s="473">
        <v>20.620364134702701</v>
      </c>
      <c r="AN22" s="473">
        <v>26.870692205599767</v>
      </c>
      <c r="AO22" s="473">
        <v>34.631701700000001</v>
      </c>
      <c r="AP22" s="473">
        <v>22.327343299999999</v>
      </c>
      <c r="AQ22" s="473">
        <v>26.88</v>
      </c>
      <c r="AR22" s="473">
        <v>25.629999999999995</v>
      </c>
      <c r="AS22" s="943">
        <v>25.490000000000002</v>
      </c>
      <c r="AT22" s="943">
        <v>17.899999999999999</v>
      </c>
    </row>
    <row r="23" spans="1:46" s="96" customFormat="1" ht="14">
      <c r="A23" s="947" t="s">
        <v>434</v>
      </c>
      <c r="B23" s="473">
        <v>26.460028946824309</v>
      </c>
      <c r="C23" s="473">
        <v>30.337114863993815</v>
      </c>
      <c r="D23" s="473">
        <v>26.267998896405281</v>
      </c>
      <c r="E23" s="473">
        <v>27.159647217936261</v>
      </c>
      <c r="F23" s="473">
        <v>26.420152530621678</v>
      </c>
      <c r="G23" s="473">
        <v>24.94218382676172</v>
      </c>
      <c r="H23" s="473">
        <v>25.338678767319429</v>
      </c>
      <c r="I23" s="473">
        <v>21.789611116292082</v>
      </c>
      <c r="J23" s="473">
        <v>24.736398144242937</v>
      </c>
      <c r="K23" s="473">
        <v>22.467107689376128</v>
      </c>
      <c r="L23" s="473">
        <v>20.927840332380168</v>
      </c>
      <c r="M23" s="473">
        <v>16.82439336202701</v>
      </c>
      <c r="N23" s="473">
        <v>17.214472615682183</v>
      </c>
      <c r="O23" s="473">
        <v>21.57847738154117</v>
      </c>
      <c r="P23" s="473">
        <v>19.219926789245591</v>
      </c>
      <c r="Q23" s="473">
        <v>18.238598420866559</v>
      </c>
      <c r="R23" s="473">
        <v>19.950095766913599</v>
      </c>
      <c r="S23" s="473">
        <v>23.780201106059906</v>
      </c>
      <c r="T23" s="473">
        <v>19.403693284885545</v>
      </c>
      <c r="U23" s="473">
        <v>20.013915917449186</v>
      </c>
      <c r="V23" s="473">
        <v>18.8</v>
      </c>
      <c r="W23" s="473">
        <v>18.703878501197241</v>
      </c>
      <c r="X23" s="473">
        <v>16.8</v>
      </c>
      <c r="Y23" s="473">
        <v>15.48749921752289</v>
      </c>
      <c r="Z23" s="473">
        <v>17.369554219891768</v>
      </c>
      <c r="AA23" s="473">
        <v>14.863786014608477</v>
      </c>
      <c r="AB23" s="473">
        <v>15.61509471494249</v>
      </c>
      <c r="AC23" s="473">
        <v>12.613130252368601</v>
      </c>
      <c r="AD23" s="473">
        <v>13.991650462095631</v>
      </c>
      <c r="AE23" s="473">
        <v>14.586205128103527</v>
      </c>
      <c r="AF23" s="473">
        <v>14.033843800164442</v>
      </c>
      <c r="AG23" s="473">
        <v>15.44245004757199</v>
      </c>
      <c r="AH23" s="473">
        <v>15.959410973254002</v>
      </c>
      <c r="AI23" s="473">
        <v>17.771089913027911</v>
      </c>
      <c r="AJ23" s="473">
        <v>17.630384043591281</v>
      </c>
      <c r="AK23" s="473">
        <v>19.264726987857653</v>
      </c>
      <c r="AL23" s="473">
        <v>18.16286902061638</v>
      </c>
      <c r="AM23" s="473">
        <v>20.38232334738553</v>
      </c>
      <c r="AN23" s="473">
        <v>20.768240977406293</v>
      </c>
      <c r="AO23" s="473">
        <v>16.045936478539179</v>
      </c>
      <c r="AP23" s="473">
        <v>17.960906808367795</v>
      </c>
      <c r="AQ23" s="473">
        <v>21.542612148224944</v>
      </c>
      <c r="AR23" s="473">
        <v>20.523718205639828</v>
      </c>
      <c r="AS23" s="943">
        <v>17.49523116738337</v>
      </c>
      <c r="AT23" s="943">
        <v>19.089376655891936</v>
      </c>
    </row>
    <row r="24" spans="1:46" s="96" customFormat="1" ht="14.5" thickBot="1">
      <c r="A24" s="951" t="s">
        <v>435</v>
      </c>
      <c r="B24" s="475">
        <v>23.925707368739598</v>
      </c>
      <c r="C24" s="475">
        <v>23.734100440162202</v>
      </c>
      <c r="D24" s="475">
        <v>22.250707685734124</v>
      </c>
      <c r="E24" s="475">
        <v>24.109994547012541</v>
      </c>
      <c r="F24" s="475">
        <v>19.114850732078342</v>
      </c>
      <c r="G24" s="475">
        <v>17.972863987855213</v>
      </c>
      <c r="H24" s="475">
        <v>17.763955085224978</v>
      </c>
      <c r="I24" s="475">
        <v>16.959491010973618</v>
      </c>
      <c r="J24" s="475">
        <v>19.298248255599216</v>
      </c>
      <c r="K24" s="475">
        <v>14.326138871366506</v>
      </c>
      <c r="L24" s="475">
        <v>14.461266742693315</v>
      </c>
      <c r="M24" s="475">
        <v>15.462141388284966</v>
      </c>
      <c r="N24" s="475">
        <v>12.505161641275697</v>
      </c>
      <c r="O24" s="475">
        <v>12.692057170220677</v>
      </c>
      <c r="P24" s="475">
        <v>12.529328953542937</v>
      </c>
      <c r="Q24" s="475">
        <v>12.465939080994362</v>
      </c>
      <c r="R24" s="475">
        <v>11.899999999999999</v>
      </c>
      <c r="S24" s="475">
        <v>13.900000000000002</v>
      </c>
      <c r="T24" s="475">
        <v>13.904972574306889</v>
      </c>
      <c r="U24" s="475">
        <v>15.4</v>
      </c>
      <c r="V24" s="475">
        <v>14.393600950811681</v>
      </c>
      <c r="W24" s="475">
        <v>17.418069105402111</v>
      </c>
      <c r="X24" s="475">
        <v>12.636229402817442</v>
      </c>
      <c r="Y24" s="475">
        <v>13.695221485148206</v>
      </c>
      <c r="Z24" s="475">
        <v>11.641497273919152</v>
      </c>
      <c r="AA24" s="475">
        <v>11.419802491845893</v>
      </c>
      <c r="AB24" s="475">
        <v>10.290890172236967</v>
      </c>
      <c r="AC24" s="475">
        <v>10.524029880325813</v>
      </c>
      <c r="AD24" s="475">
        <v>10.975840219692765</v>
      </c>
      <c r="AE24" s="475">
        <v>14.952745307872311</v>
      </c>
      <c r="AF24" s="475">
        <v>15.291950497313373</v>
      </c>
      <c r="AG24" s="475">
        <v>13.025971528038568</v>
      </c>
      <c r="AH24" s="475">
        <v>12.587645324364308</v>
      </c>
      <c r="AI24" s="475">
        <v>15.067873987673774</v>
      </c>
      <c r="AJ24" s="475">
        <v>16.012646195044379</v>
      </c>
      <c r="AK24" s="475">
        <v>16.4388047247655</v>
      </c>
      <c r="AL24" s="475">
        <v>17.470813937218367</v>
      </c>
      <c r="AM24" s="475">
        <v>16.463178426697826</v>
      </c>
      <c r="AN24" s="475">
        <v>16.707083658689637</v>
      </c>
      <c r="AO24" s="475">
        <v>13.73515482357193</v>
      </c>
      <c r="AP24" s="475">
        <v>14.599826876128821</v>
      </c>
      <c r="AQ24" s="475">
        <v>15.19242080975293</v>
      </c>
      <c r="AR24" s="475">
        <v>14.723578267421425</v>
      </c>
      <c r="AS24" s="945">
        <v>13.400030469814315</v>
      </c>
      <c r="AT24" s="945">
        <v>15.174253599292289</v>
      </c>
    </row>
    <row r="25" spans="1:46" s="91" customFormat="1" ht="11.5">
      <c r="A25" s="42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93"/>
      <c r="X25" s="93"/>
      <c r="Y25" s="93"/>
      <c r="Z25" s="93"/>
      <c r="AA25" s="93"/>
      <c r="AB25" s="93"/>
      <c r="AC25" s="93"/>
      <c r="AD25" s="93"/>
      <c r="AS25" s="908"/>
      <c r="AT25" s="908"/>
    </row>
    <row r="26" spans="1:46" s="91" customFormat="1" ht="23">
      <c r="A26" s="952" t="s">
        <v>615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93"/>
      <c r="X26" s="93"/>
      <c r="Y26" s="93"/>
      <c r="Z26" s="93"/>
      <c r="AA26" s="93"/>
      <c r="AB26" s="93"/>
      <c r="AC26" s="93"/>
      <c r="AD26" s="93"/>
    </row>
    <row r="27" spans="1:46" s="91" customFormat="1" ht="11.5">
      <c r="A27" s="952" t="s">
        <v>711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93"/>
      <c r="X27" s="93"/>
      <c r="Y27" s="93"/>
      <c r="Z27" s="93"/>
      <c r="AA27" s="93"/>
      <c r="AB27" s="93"/>
      <c r="AC27" s="93"/>
      <c r="AD27" s="93"/>
    </row>
    <row r="28" spans="1:46" s="91" customFormat="1" ht="11.5">
      <c r="A28" s="952" t="s">
        <v>616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93"/>
      <c r="X28" s="93"/>
      <c r="Y28" s="93"/>
      <c r="Z28" s="93"/>
      <c r="AA28" s="93"/>
      <c r="AB28" s="93"/>
      <c r="AC28" s="93"/>
      <c r="AD28" s="93"/>
    </row>
    <row r="29" spans="1:46" s="91" customFormat="1" ht="11.5">
      <c r="A29" s="470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93"/>
      <c r="X29" s="93"/>
      <c r="Y29" s="93"/>
      <c r="Z29" s="93"/>
      <c r="AA29" s="93"/>
      <c r="AB29" s="93"/>
      <c r="AC29" s="93"/>
      <c r="AD29" s="93"/>
    </row>
  </sheetData>
  <sheetProtection sheet="1" objects="1" scenarios="1"/>
  <hyperlinks>
    <hyperlink ref="A4" location="Índice!A1" display="Índice!A1" xr:uid="{8EDD0F81-0358-496F-9A5A-18A2114F79DB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7C8B-662C-48F2-A63D-CD99CD6302F4}">
  <sheetPr codeName="Plan51">
    <tabColor theme="0"/>
  </sheetPr>
  <dimension ref="A1:CP16"/>
  <sheetViews>
    <sheetView showGridLines="0" showRowColHeaders="0" zoomScaleNormal="100" workbookViewId="0">
      <pane xSplit="1" ySplit="5" topLeftCell="CH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94" s="71" customFormat="1" ht="16.399999999999999" customHeight="1">
      <c r="A1" s="450"/>
      <c r="B1" s="336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</row>
    <row r="2" spans="1:94" s="71" customFormat="1" ht="33" customHeight="1">
      <c r="A2" s="361" t="s">
        <v>18</v>
      </c>
      <c r="B2" s="336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</row>
    <row r="3" spans="1:94" s="71" customFormat="1" ht="16.399999999999999" customHeight="1">
      <c r="A3" s="462"/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</row>
    <row r="4" spans="1:94" s="71" customFormat="1" ht="16.399999999999999" customHeight="1">
      <c r="A4" s="843" t="s">
        <v>531</v>
      </c>
      <c r="B4" s="159" t="s">
        <v>1330</v>
      </c>
      <c r="C4" s="159" t="s">
        <v>1331</v>
      </c>
      <c r="D4" s="159" t="s">
        <v>1332</v>
      </c>
      <c r="E4" s="159" t="s">
        <v>1333</v>
      </c>
      <c r="F4" s="159" t="s">
        <v>1334</v>
      </c>
      <c r="G4" s="159" t="s">
        <v>1335</v>
      </c>
      <c r="H4" s="159" t="s">
        <v>1336</v>
      </c>
      <c r="I4" s="159" t="s">
        <v>1337</v>
      </c>
      <c r="J4" s="159" t="s">
        <v>1338</v>
      </c>
      <c r="K4" s="159" t="s">
        <v>1339</v>
      </c>
      <c r="L4" s="159" t="s">
        <v>1340</v>
      </c>
      <c r="M4" s="159" t="s">
        <v>1341</v>
      </c>
      <c r="N4" s="159" t="s">
        <v>1342</v>
      </c>
      <c r="O4" s="159" t="s">
        <v>1343</v>
      </c>
      <c r="P4" s="159" t="s">
        <v>1344</v>
      </c>
      <c r="Q4" s="159" t="s">
        <v>1345</v>
      </c>
      <c r="R4" s="159" t="s">
        <v>1346</v>
      </c>
      <c r="S4" s="159" t="s">
        <v>1347</v>
      </c>
      <c r="T4" s="159" t="s">
        <v>1348</v>
      </c>
      <c r="U4" s="159" t="s">
        <v>1349</v>
      </c>
      <c r="V4" s="159" t="s">
        <v>1350</v>
      </c>
      <c r="W4" s="159" t="s">
        <v>1351</v>
      </c>
      <c r="X4" s="159" t="s">
        <v>1352</v>
      </c>
      <c r="Y4" s="159" t="s">
        <v>1353</v>
      </c>
      <c r="Z4" s="159" t="s">
        <v>1354</v>
      </c>
      <c r="AA4" s="159" t="s">
        <v>1355</v>
      </c>
      <c r="AB4" s="159" t="s">
        <v>1356</v>
      </c>
      <c r="AC4" s="159" t="s">
        <v>1357</v>
      </c>
      <c r="AD4" s="159" t="s">
        <v>1301</v>
      </c>
      <c r="AE4" s="159" t="s">
        <v>1302</v>
      </c>
      <c r="AF4" s="159" t="s">
        <v>1303</v>
      </c>
      <c r="AG4" s="159" t="s">
        <v>1304</v>
      </c>
      <c r="AH4" s="159" t="s">
        <v>87</v>
      </c>
      <c r="AI4" s="159" t="s">
        <v>1305</v>
      </c>
      <c r="AJ4" s="159" t="s">
        <v>1306</v>
      </c>
      <c r="AK4" s="159" t="s">
        <v>1307</v>
      </c>
      <c r="AL4" s="159" t="s">
        <v>1308</v>
      </c>
      <c r="AM4" s="159" t="s">
        <v>1309</v>
      </c>
      <c r="AN4" s="159" t="s">
        <v>1310</v>
      </c>
      <c r="AO4" s="159" t="s">
        <v>1311</v>
      </c>
      <c r="AP4" s="159" t="s">
        <v>612</v>
      </c>
      <c r="AQ4" s="159" t="s">
        <v>982</v>
      </c>
      <c r="AR4" s="159" t="s">
        <v>983</v>
      </c>
      <c r="AS4" s="159" t="s">
        <v>984</v>
      </c>
      <c r="AT4" s="159" t="s">
        <v>647</v>
      </c>
      <c r="AU4" s="159" t="s">
        <v>648</v>
      </c>
      <c r="AV4" s="159" t="s">
        <v>649</v>
      </c>
      <c r="AW4" s="159" t="s">
        <v>650</v>
      </c>
      <c r="AX4" s="159" t="s">
        <v>656</v>
      </c>
      <c r="AY4" s="159" t="s">
        <v>657</v>
      </c>
      <c r="AZ4" s="159" t="s">
        <v>658</v>
      </c>
      <c r="BA4" s="159" t="s">
        <v>659</v>
      </c>
      <c r="BB4" s="159" t="s">
        <v>1269</v>
      </c>
      <c r="BC4" s="159" t="s">
        <v>1270</v>
      </c>
      <c r="BD4" s="159" t="s">
        <v>1271</v>
      </c>
      <c r="BE4" s="159" t="s">
        <v>1272</v>
      </c>
      <c r="BF4" s="159" t="s">
        <v>1273</v>
      </c>
      <c r="BG4" s="159" t="s">
        <v>1274</v>
      </c>
      <c r="BH4" s="159" t="s">
        <v>1275</v>
      </c>
      <c r="BI4" s="159" t="s">
        <v>1276</v>
      </c>
      <c r="BJ4" s="159" t="s">
        <v>972</v>
      </c>
      <c r="BK4" s="159" t="s">
        <v>973</v>
      </c>
      <c r="BL4" s="159" t="s">
        <v>974</v>
      </c>
      <c r="BM4" s="159" t="s">
        <v>975</v>
      </c>
      <c r="BN4" s="159" t="s">
        <v>1277</v>
      </c>
      <c r="BO4" s="159" t="s">
        <v>1278</v>
      </c>
      <c r="BP4" s="159" t="s">
        <v>1279</v>
      </c>
      <c r="BQ4" s="159" t="s">
        <v>1280</v>
      </c>
      <c r="BR4" s="159" t="s">
        <v>1019</v>
      </c>
      <c r="BS4" s="159" t="s">
        <v>1020</v>
      </c>
      <c r="BT4" s="159" t="s">
        <v>1021</v>
      </c>
      <c r="BU4" s="159" t="s">
        <v>889</v>
      </c>
      <c r="BV4" s="159" t="s">
        <v>911</v>
      </c>
      <c r="BW4" s="159" t="s">
        <v>913</v>
      </c>
      <c r="BX4" s="159" t="s">
        <v>915</v>
      </c>
      <c r="BY4" s="159" t="s">
        <v>1281</v>
      </c>
      <c r="BZ4" s="159" t="s">
        <v>1282</v>
      </c>
      <c r="CA4" s="159" t="s">
        <v>1283</v>
      </c>
      <c r="CB4" s="159" t="s">
        <v>1284</v>
      </c>
      <c r="CC4" s="159" t="s">
        <v>1285</v>
      </c>
      <c r="CD4" s="159" t="s">
        <v>1286</v>
      </c>
      <c r="CE4" s="159" t="s">
        <v>1287</v>
      </c>
      <c r="CF4" s="159" t="s">
        <v>1288</v>
      </c>
      <c r="CG4" s="159" t="s">
        <v>1289</v>
      </c>
      <c r="CH4" s="159" t="s">
        <v>1076</v>
      </c>
      <c r="CI4" s="159" t="s">
        <v>1078</v>
      </c>
      <c r="CJ4" s="159" t="s">
        <v>1080</v>
      </c>
      <c r="CK4" s="159" t="s">
        <v>1082</v>
      </c>
      <c r="CL4" s="159" t="s">
        <v>1145</v>
      </c>
      <c r="CM4" s="159" t="s">
        <v>1146</v>
      </c>
      <c r="CN4" s="159" t="s">
        <v>1147</v>
      </c>
      <c r="CO4" s="844" t="s">
        <v>1148</v>
      </c>
      <c r="CP4" s="844" t="s">
        <v>1246</v>
      </c>
    </row>
    <row r="5" spans="1:94" s="13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845"/>
      <c r="CP5" s="845"/>
    </row>
    <row r="6" spans="1:94" s="13" customFormat="1" ht="14">
      <c r="A6" s="178" t="s">
        <v>147</v>
      </c>
      <c r="B6" s="338">
        <v>6.9089872983051377</v>
      </c>
      <c r="C6" s="338">
        <v>4.1504371648749849</v>
      </c>
      <c r="D6" s="338">
        <v>3.3270075306529505</v>
      </c>
      <c r="E6" s="338">
        <v>3.5379289545384189</v>
      </c>
      <c r="F6" s="338">
        <v>3.5724699581457253</v>
      </c>
      <c r="G6" s="338">
        <v>4.1963316013067526</v>
      </c>
      <c r="H6" s="338">
        <v>4.9977081735367204</v>
      </c>
      <c r="I6" s="338">
        <v>7.3786481777134947</v>
      </c>
      <c r="J6" s="338">
        <v>6.7689676361820998</v>
      </c>
      <c r="K6" s="338">
        <v>6.0489820992926919</v>
      </c>
      <c r="L6" s="338">
        <v>6.3816710341070166</v>
      </c>
      <c r="M6" s="338">
        <v>8.59</v>
      </c>
      <c r="N6" s="338">
        <v>7.01</v>
      </c>
      <c r="O6" s="338">
        <v>7.062843719807268</v>
      </c>
      <c r="P6" s="338">
        <v>8.2858846528979839</v>
      </c>
      <c r="Q6" s="338">
        <v>8.1213804428979408</v>
      </c>
      <c r="R6" s="338">
        <v>8.0200544146108541</v>
      </c>
      <c r="S6" s="338">
        <v>6.8034750718364991</v>
      </c>
      <c r="T6" s="338">
        <v>7.0858835238066584</v>
      </c>
      <c r="U6" s="338">
        <v>8.7453968839094554</v>
      </c>
      <c r="V6" s="338">
        <v>10.771322671886054</v>
      </c>
      <c r="W6" s="338">
        <v>14.905643333304241</v>
      </c>
      <c r="X6" s="338">
        <v>15.027976976355319</v>
      </c>
      <c r="Y6" s="338">
        <v>14.880799699754059</v>
      </c>
      <c r="Z6" s="338">
        <v>9.7968689261745752</v>
      </c>
      <c r="AA6" s="338">
        <v>10.114533076440722</v>
      </c>
      <c r="AB6" s="338">
        <v>8.2481803921408918</v>
      </c>
      <c r="AC6" s="338">
        <v>4.2828227435294917</v>
      </c>
      <c r="AD6" s="338">
        <v>5.3350736304273774</v>
      </c>
      <c r="AE6" s="338">
        <v>6.1637599184115874</v>
      </c>
      <c r="AF6" s="338">
        <v>8.9750407022933185</v>
      </c>
      <c r="AG6" s="338">
        <v>7.518160024577254</v>
      </c>
      <c r="AH6" s="338">
        <v>7.078069590696134</v>
      </c>
      <c r="AI6" s="338">
        <v>5.6483035057277915</v>
      </c>
      <c r="AJ6" s="338">
        <v>7.7523019440449881</v>
      </c>
      <c r="AK6" s="338">
        <v>7.6803388234973147</v>
      </c>
      <c r="AL6" s="338">
        <v>6.8816440853699952</v>
      </c>
      <c r="AM6" s="338">
        <v>6.2145059684138335</v>
      </c>
      <c r="AN6" s="338">
        <v>5.4014628386859949</v>
      </c>
      <c r="AO6" s="338">
        <v>5.6003953432317157</v>
      </c>
      <c r="AP6" s="338">
        <v>6.3573279154925819</v>
      </c>
      <c r="AQ6" s="338">
        <v>4.920239145476442</v>
      </c>
      <c r="AR6" s="338">
        <v>6.339136439960507</v>
      </c>
      <c r="AS6" s="338">
        <v>6.0101560212040788</v>
      </c>
      <c r="AT6" s="338">
        <v>6.4156906742765356</v>
      </c>
      <c r="AU6" s="338">
        <v>3.7917031981402274</v>
      </c>
      <c r="AV6" s="338">
        <v>4.4354207196506508</v>
      </c>
      <c r="AW6" s="338">
        <v>4.4368863322520227</v>
      </c>
      <c r="AX6" s="338">
        <v>2.6727648277773941</v>
      </c>
      <c r="AY6" s="338">
        <v>4.1746891197175611</v>
      </c>
      <c r="AZ6" s="338">
        <v>4.2749119198801528</v>
      </c>
      <c r="BA6" s="338">
        <v>4.1041578937773142</v>
      </c>
      <c r="BB6" s="338">
        <v>3.1530758135858963</v>
      </c>
      <c r="BC6" s="338">
        <v>3.4049474234667332</v>
      </c>
      <c r="BD6" s="338">
        <v>2.1391366701705872</v>
      </c>
      <c r="BE6" s="338">
        <v>2.1928183181426952</v>
      </c>
      <c r="BF6" s="338">
        <v>3.9118181253835926</v>
      </c>
      <c r="BG6" s="338">
        <v>3.6246086832549547</v>
      </c>
      <c r="BH6" s="338">
        <v>5.2820314710303382</v>
      </c>
      <c r="BI6" s="338">
        <v>7.8157770143222951</v>
      </c>
      <c r="BJ6" s="338">
        <v>9.3262614270879549</v>
      </c>
      <c r="BK6" s="338">
        <v>7.3354782681304833</v>
      </c>
      <c r="BL6" s="338">
        <v>8.9913567791904789</v>
      </c>
      <c r="BM6" s="338">
        <v>6.6635821481714332</v>
      </c>
      <c r="BN6" s="338">
        <v>8.4257475954651273</v>
      </c>
      <c r="BO6" s="338">
        <v>5.681559943948912</v>
      </c>
      <c r="BP6" s="338">
        <v>5.7508443363445032</v>
      </c>
      <c r="BQ6" s="338">
        <v>8.6956275415823256</v>
      </c>
      <c r="BR6" s="338">
        <v>8.4196898555425257</v>
      </c>
      <c r="BS6" s="338">
        <v>8.7687242771248695</v>
      </c>
      <c r="BT6" s="338">
        <v>7.0054073192136954</v>
      </c>
      <c r="BU6" s="338">
        <v>7.5415313443522747</v>
      </c>
      <c r="BV6" s="338">
        <v>4.2255267071073161</v>
      </c>
      <c r="BW6" s="338">
        <v>5.1681916792568279</v>
      </c>
      <c r="BX6" s="338">
        <v>5.2170220226809452</v>
      </c>
      <c r="BY6" s="338">
        <v>8.2489676725736523</v>
      </c>
      <c r="BZ6" s="338">
        <v>6.1137376509715082</v>
      </c>
      <c r="CA6" s="338">
        <v>5.6164044393410038</v>
      </c>
      <c r="CB6" s="338">
        <v>4.6075962369427437</v>
      </c>
      <c r="CC6" s="338">
        <v>4.1765040124681576</v>
      </c>
      <c r="CD6" s="338">
        <v>4.4674037991794693</v>
      </c>
      <c r="CE6" s="338">
        <v>4.0968212635998871</v>
      </c>
      <c r="CF6" s="338">
        <v>3.9449297506645196</v>
      </c>
      <c r="CG6" s="338">
        <v>3.1854032396222962</v>
      </c>
      <c r="CH6" s="338">
        <v>3.4196215203198821</v>
      </c>
      <c r="CI6" s="338">
        <v>4.2330721367360775</v>
      </c>
      <c r="CJ6" s="338">
        <v>4.0122425921732283</v>
      </c>
      <c r="CK6" s="338">
        <v>4.6740260079644083</v>
      </c>
      <c r="CL6" s="338">
        <v>4.698179745275362</v>
      </c>
      <c r="CM6" s="338">
        <v>4.3553046535431212</v>
      </c>
      <c r="CN6" s="338">
        <v>4.3666626050077317</v>
      </c>
      <c r="CO6" s="918">
        <v>3.8928265028597551</v>
      </c>
      <c r="CP6" s="918">
        <v>4.8169595358681079</v>
      </c>
    </row>
    <row r="7" spans="1:94" s="13" customFormat="1" ht="14">
      <c r="A7" s="178" t="s">
        <v>148</v>
      </c>
      <c r="B7" s="338">
        <v>0.83428214032196146</v>
      </c>
      <c r="C7" s="338">
        <v>0.74644268246425494</v>
      </c>
      <c r="D7" s="338">
        <v>0.69629939855952538</v>
      </c>
      <c r="E7" s="338">
        <v>0.7800069669076467</v>
      </c>
      <c r="F7" s="338">
        <v>0.75838325163812326</v>
      </c>
      <c r="G7" s="338">
        <v>0.88136633697160871</v>
      </c>
      <c r="H7" s="338">
        <v>1.0021335981620412</v>
      </c>
      <c r="I7" s="338">
        <v>1.4433716417356179</v>
      </c>
      <c r="J7" s="338">
        <v>1.3433026261452001</v>
      </c>
      <c r="K7" s="338">
        <v>1.2803935574383858</v>
      </c>
      <c r="L7" s="338">
        <v>1.3394980214467007</v>
      </c>
      <c r="M7" s="338">
        <v>1.84</v>
      </c>
      <c r="N7" s="338">
        <v>1.58</v>
      </c>
      <c r="O7" s="338">
        <v>1.6410318456725514</v>
      </c>
      <c r="P7" s="338">
        <v>2.06179074776351</v>
      </c>
      <c r="Q7" s="338">
        <v>2.0019853997081616</v>
      </c>
      <c r="R7" s="338">
        <v>2.3095603988953539</v>
      </c>
      <c r="S7" s="338">
        <v>2.1508056226427987</v>
      </c>
      <c r="T7" s="338">
        <v>1.9409915706548626</v>
      </c>
      <c r="U7" s="338">
        <v>2.5445538063975457</v>
      </c>
      <c r="V7" s="338">
        <v>2.5436507734729692</v>
      </c>
      <c r="W7" s="338">
        <v>3.0958497072265989</v>
      </c>
      <c r="X7" s="338">
        <v>3.3158941305028837</v>
      </c>
      <c r="Y7" s="338">
        <v>3.1023229361903653</v>
      </c>
      <c r="Z7" s="338">
        <v>2.3123619972324083</v>
      </c>
      <c r="AA7" s="338">
        <v>2.5208777217222265</v>
      </c>
      <c r="AB7" s="338">
        <v>2.0925771587980435</v>
      </c>
      <c r="AC7" s="338">
        <v>1.2593333212999549</v>
      </c>
      <c r="AD7" s="338">
        <v>1.4039830161136684</v>
      </c>
      <c r="AE7" s="338">
        <v>1.68089966088137</v>
      </c>
      <c r="AF7" s="338">
        <v>2.3826877895023926</v>
      </c>
      <c r="AG7" s="338">
        <v>2.1121883557182022</v>
      </c>
      <c r="AH7" s="338">
        <v>2.0367668809105139</v>
      </c>
      <c r="AI7" s="338">
        <v>1.6098567313000682</v>
      </c>
      <c r="AJ7" s="338">
        <v>1.9067773927095997</v>
      </c>
      <c r="AK7" s="338">
        <v>1.7819763613892585</v>
      </c>
      <c r="AL7" s="338">
        <v>1.6219359798909545</v>
      </c>
      <c r="AM7" s="338">
        <v>1.466531044607047</v>
      </c>
      <c r="AN7" s="338">
        <v>1.2529940370762398</v>
      </c>
      <c r="AO7" s="338">
        <v>1.1625231906055404</v>
      </c>
      <c r="AP7" s="338">
        <v>1.2152702414209247</v>
      </c>
      <c r="AQ7" s="338">
        <v>0.92014754655816977</v>
      </c>
      <c r="AR7" s="338">
        <v>1.1349345348633191</v>
      </c>
      <c r="AS7" s="338">
        <v>1.1927702716853563</v>
      </c>
      <c r="AT7" s="338">
        <v>1.2661607984282979</v>
      </c>
      <c r="AU7" s="338">
        <v>0.97976501548769312</v>
      </c>
      <c r="AV7" s="338">
        <v>1.1235774610460993</v>
      </c>
      <c r="AW7" s="338">
        <v>0.96803563374768631</v>
      </c>
      <c r="AX7" s="338">
        <v>0.57727445007465583</v>
      </c>
      <c r="AY7" s="338">
        <v>0.65334376272082595</v>
      </c>
      <c r="AZ7" s="338">
        <v>0.59520156666878155</v>
      </c>
      <c r="BA7" s="338">
        <v>0.57255408154021337</v>
      </c>
      <c r="BB7" s="338">
        <v>0.54262709269934839</v>
      </c>
      <c r="BC7" s="338">
        <v>0.59173092437082708</v>
      </c>
      <c r="BD7" s="338">
        <v>0.37894197591012019</v>
      </c>
      <c r="BE7" s="338">
        <v>0.38725898620220095</v>
      </c>
      <c r="BF7" s="338">
        <v>0.50853664171604207</v>
      </c>
      <c r="BG7" s="338">
        <v>0.45162461127206827</v>
      </c>
      <c r="BH7" s="338">
        <v>0.59039720363399806</v>
      </c>
      <c r="BI7" s="338">
        <v>0.72010297911077137</v>
      </c>
      <c r="BJ7" s="338">
        <v>0.96499201017941472</v>
      </c>
      <c r="BK7" s="338">
        <v>0.76086718781652785</v>
      </c>
      <c r="BL7" s="338">
        <v>0.97074179452291565</v>
      </c>
      <c r="BM7" s="338">
        <v>0.83823327162112515</v>
      </c>
      <c r="BN7" s="338">
        <v>1.062133720397894</v>
      </c>
      <c r="BO7" s="338">
        <v>0.73420337542128034</v>
      </c>
      <c r="BP7" s="338">
        <v>0.75435017235038537</v>
      </c>
      <c r="BQ7" s="338">
        <v>1.2158269840135429</v>
      </c>
      <c r="BR7" s="338">
        <v>1.2580082062464331</v>
      </c>
      <c r="BS7" s="338">
        <v>1.4527806504388481</v>
      </c>
      <c r="BT7" s="338">
        <v>1.2062408097914712</v>
      </c>
      <c r="BU7" s="338">
        <v>1.3849883960581648</v>
      </c>
      <c r="BV7" s="338">
        <v>0.71769782675503602</v>
      </c>
      <c r="BW7" s="338">
        <v>0.80537091602545263</v>
      </c>
      <c r="BX7" s="338">
        <v>0.70710237080350624</v>
      </c>
      <c r="BY7" s="338">
        <v>0.897339104429142</v>
      </c>
      <c r="BZ7" s="338">
        <v>0.65736095965031083</v>
      </c>
      <c r="CA7" s="338">
        <v>0.66485737240974829</v>
      </c>
      <c r="CB7" s="338">
        <v>0.59165723971155326</v>
      </c>
      <c r="CC7" s="338">
        <v>0.61329872854809797</v>
      </c>
      <c r="CD7" s="338">
        <v>0.69743525115130123</v>
      </c>
      <c r="CE7" s="338">
        <v>0.68784386095493733</v>
      </c>
      <c r="CF7" s="338">
        <v>0.74710172115862361</v>
      </c>
      <c r="CG7" s="338">
        <v>0.64421153520758889</v>
      </c>
      <c r="CH7" s="338">
        <v>0.70390649919742299</v>
      </c>
      <c r="CI7" s="338">
        <v>0.89679567842860797</v>
      </c>
      <c r="CJ7" s="338">
        <v>0.8389453516470754</v>
      </c>
      <c r="CK7" s="338">
        <v>0.96597633843318431</v>
      </c>
      <c r="CL7" s="338">
        <v>0.95873995992264149</v>
      </c>
      <c r="CM7" s="338">
        <v>0.88698483148930074</v>
      </c>
      <c r="CN7" s="338">
        <v>0.87315210463595361</v>
      </c>
      <c r="CO7" s="918">
        <v>0.76272929952184432</v>
      </c>
      <c r="CP7" s="918">
        <v>0.9214204172933288</v>
      </c>
    </row>
    <row r="8" spans="1:94" s="13" customFormat="1" ht="14">
      <c r="A8" s="178" t="s">
        <v>255</v>
      </c>
      <c r="B8" s="281">
        <v>8337.3496882322997</v>
      </c>
      <c r="C8" s="281">
        <v>6544.0724629242704</v>
      </c>
      <c r="D8" s="281">
        <v>5856.1426303120006</v>
      </c>
      <c r="E8" s="281">
        <v>7173.7747221322015</v>
      </c>
      <c r="F8" s="281">
        <v>7708.1477371481697</v>
      </c>
      <c r="G8" s="281">
        <v>9582.1133788480111</v>
      </c>
      <c r="H8" s="281">
        <v>11712.285260624001</v>
      </c>
      <c r="I8" s="281">
        <v>17568.427890936</v>
      </c>
      <c r="J8" s="281">
        <v>17041.375059120001</v>
      </c>
      <c r="K8" s="281">
        <v>16470.401152499999</v>
      </c>
      <c r="L8" s="281">
        <v>18446.849290800001</v>
      </c>
      <c r="M8" s="281">
        <v>25979</v>
      </c>
      <c r="N8" s="281">
        <v>23661</v>
      </c>
      <c r="O8" s="281">
        <v>25299.735707700002</v>
      </c>
      <c r="P8" s="281">
        <v>34692.212629199996</v>
      </c>
      <c r="Q8" s="281">
        <v>33732.9809436</v>
      </c>
      <c r="R8" s="281">
        <v>44364.465458999999</v>
      </c>
      <c r="S8" s="281">
        <v>41249.168829959999</v>
      </c>
      <c r="T8" s="281">
        <v>39202.530092499997</v>
      </c>
      <c r="U8" s="281">
        <v>52820.251071999999</v>
      </c>
      <c r="V8" s="281">
        <v>55040.352249869997</v>
      </c>
      <c r="W8" s="281">
        <v>69054.22511241</v>
      </c>
      <c r="X8" s="281">
        <v>76482.072919410013</v>
      </c>
      <c r="Y8" s="281">
        <v>75268.857777600002</v>
      </c>
      <c r="Z8" s="281">
        <v>58749.815158299993</v>
      </c>
      <c r="AA8" s="281">
        <v>66478.047009499991</v>
      </c>
      <c r="AB8" s="281">
        <v>58359.570268999996</v>
      </c>
      <c r="AC8" s="281">
        <v>37700.977599800004</v>
      </c>
      <c r="AD8" s="281">
        <v>43325.305999482509</v>
      </c>
      <c r="AE8" s="281">
        <v>54394.18975426277</v>
      </c>
      <c r="AF8" s="281">
        <v>80204.463926550001</v>
      </c>
      <c r="AG8" s="281">
        <v>76290.690950100005</v>
      </c>
      <c r="AH8" s="281">
        <v>76675.997470050002</v>
      </c>
      <c r="AI8" s="281">
        <v>63318.694992399993</v>
      </c>
      <c r="AJ8" s="281">
        <v>91914.917342220011</v>
      </c>
      <c r="AK8" s="281">
        <v>89884.106059760015</v>
      </c>
      <c r="AL8" s="281">
        <v>84534.549248850002</v>
      </c>
      <c r="AM8" s="281">
        <v>80100.41891600001</v>
      </c>
      <c r="AN8" s="281">
        <v>71060.514495480005</v>
      </c>
      <c r="AO8" s="281">
        <v>67910.384132399995</v>
      </c>
      <c r="AP8" s="281">
        <v>74357.57288865</v>
      </c>
      <c r="AQ8" s="281">
        <v>55961.594400599999</v>
      </c>
      <c r="AR8" s="281">
        <v>71062.342095999993</v>
      </c>
      <c r="AS8" s="281">
        <v>73354.675711999997</v>
      </c>
      <c r="AT8" s="281">
        <v>78655.697198999987</v>
      </c>
      <c r="AU8" s="281">
        <v>63411.678652599992</v>
      </c>
      <c r="AV8" s="281">
        <v>74071.029966999995</v>
      </c>
      <c r="AW8" s="281">
        <v>69916.175287999999</v>
      </c>
      <c r="AX8" s="281">
        <v>42439.559959687445</v>
      </c>
      <c r="AY8" s="281">
        <v>46903.956786863331</v>
      </c>
      <c r="AZ8" s="281">
        <v>48357.781700714098</v>
      </c>
      <c r="BA8" s="281">
        <v>46155.41311505498</v>
      </c>
      <c r="BB8" s="281">
        <v>45362.561099226703</v>
      </c>
      <c r="BC8" s="281">
        <v>49595.600650489454</v>
      </c>
      <c r="BD8" s="281">
        <v>31760.812445164596</v>
      </c>
      <c r="BE8" s="281">
        <v>31575.615603045619</v>
      </c>
      <c r="BF8" s="281">
        <v>42796.303336097124</v>
      </c>
      <c r="BG8" s="281">
        <v>37687.773889491356</v>
      </c>
      <c r="BH8" s="281">
        <v>50611.291809667062</v>
      </c>
      <c r="BI8" s="281">
        <v>62788.480404453403</v>
      </c>
      <c r="BJ8" s="281">
        <v>75706.169918330255</v>
      </c>
      <c r="BK8" s="281">
        <v>60672.911474638837</v>
      </c>
      <c r="BL8" s="281">
        <v>79716.170087830964</v>
      </c>
      <c r="BM8" s="281">
        <v>73371.211721764237</v>
      </c>
      <c r="BN8" s="281">
        <v>95350.535403499991</v>
      </c>
      <c r="BO8" s="281">
        <v>68888.388086973777</v>
      </c>
      <c r="BP8" s="281">
        <v>71692.159248874421</v>
      </c>
      <c r="BQ8" s="281">
        <v>114591.34450262418</v>
      </c>
      <c r="BR8" s="281">
        <v>121789.82035743224</v>
      </c>
      <c r="BS8" s="281">
        <v>136425.74857257071</v>
      </c>
      <c r="BT8" s="281">
        <v>116713.10216525686</v>
      </c>
      <c r="BU8" s="281">
        <v>137099.45339532843</v>
      </c>
      <c r="BV8" s="281">
        <v>73409.774101983523</v>
      </c>
      <c r="BW8" s="281">
        <v>84622.597254618566</v>
      </c>
      <c r="BX8" s="281">
        <v>79278.187065011749</v>
      </c>
      <c r="BY8" s="281">
        <v>104767.07456244239</v>
      </c>
      <c r="BZ8" s="281">
        <v>83888.789001267884</v>
      </c>
      <c r="CA8" s="281">
        <v>90068.968724988343</v>
      </c>
      <c r="CB8" s="281">
        <v>80914.030653724316</v>
      </c>
      <c r="CC8" s="281">
        <v>82337.05553165001</v>
      </c>
      <c r="CD8" s="281">
        <v>99032.7842963</v>
      </c>
      <c r="CE8" s="281">
        <v>95265.542934020006</v>
      </c>
      <c r="CF8" s="281">
        <v>109934.95248108001</v>
      </c>
      <c r="CG8" s="281">
        <v>99118.403418169997</v>
      </c>
      <c r="CH8" s="281">
        <v>111618.79521119001</v>
      </c>
      <c r="CI8" s="281">
        <v>140986.15401260002</v>
      </c>
      <c r="CJ8" s="281">
        <v>134650.33899422002</v>
      </c>
      <c r="CK8" s="281">
        <v>158081.43867931</v>
      </c>
      <c r="CL8" s="281">
        <v>161591.82267597999</v>
      </c>
      <c r="CM8" s="281">
        <v>152459.11634317998</v>
      </c>
      <c r="CN8" s="281">
        <v>155142.29811383999</v>
      </c>
      <c r="CO8" s="847">
        <v>137961.34456996003</v>
      </c>
      <c r="CP8" s="847">
        <v>160919.51813117001</v>
      </c>
    </row>
    <row r="9" spans="1:94" s="13" customFormat="1" ht="14">
      <c r="A9" s="178" t="s">
        <v>651</v>
      </c>
      <c r="B9" s="338">
        <v>12.778150877201117</v>
      </c>
      <c r="C9" s="338">
        <v>11.214244687170186</v>
      </c>
      <c r="D9" s="338">
        <v>11.489310512905885</v>
      </c>
      <c r="E9" s="338">
        <v>12.563990343384107</v>
      </c>
      <c r="F9" s="338">
        <v>13.884800300184617</v>
      </c>
      <c r="G9" s="338">
        <v>14.851940051372379</v>
      </c>
      <c r="H9" s="338">
        <v>15.965935110193621</v>
      </c>
      <c r="I9" s="338">
        <v>16.627734192657829</v>
      </c>
      <c r="J9" s="338">
        <v>17.330420969104562</v>
      </c>
      <c r="K9" s="338">
        <v>17.572721972308681</v>
      </c>
      <c r="L9" s="338">
        <v>18.813017710009898</v>
      </c>
      <c r="M9" s="338">
        <v>17.649999999999999</v>
      </c>
      <c r="N9" s="338">
        <v>18.68</v>
      </c>
      <c r="O9" s="338">
        <v>19.256177193227614</v>
      </c>
      <c r="P9" s="338">
        <v>21.049662797777785</v>
      </c>
      <c r="Q9" s="338">
        <v>21.079074805516409</v>
      </c>
      <c r="R9" s="338">
        <v>24.030547123402901</v>
      </c>
      <c r="S9" s="338">
        <v>23.23780423197293</v>
      </c>
      <c r="T9" s="338">
        <v>24.472027966599661</v>
      </c>
      <c r="U9" s="338">
        <v>25.151757388305359</v>
      </c>
      <c r="V9" s="338">
        <v>26.218221736840441</v>
      </c>
      <c r="W9" s="338">
        <v>9.0088352593140293</v>
      </c>
      <c r="X9" s="338">
        <v>9.3157377118416225</v>
      </c>
      <c r="Y9" s="338">
        <v>9.7991088050075863</v>
      </c>
      <c r="Z9" s="338">
        <v>9.9941099307373218</v>
      </c>
      <c r="AA9" s="338">
        <v>10.373371058289454</v>
      </c>
      <c r="AB9" s="338">
        <v>10.871761599972439</v>
      </c>
      <c r="AC9" s="338">
        <v>11.656961466600816</v>
      </c>
      <c r="AD9" s="338">
        <v>12.01581486840022</v>
      </c>
      <c r="AE9" s="338">
        <v>12.600395188904011</v>
      </c>
      <c r="AF9" s="338">
        <v>13.107046646057713</v>
      </c>
      <c r="AG9" s="338">
        <v>14.061245967763695</v>
      </c>
      <c r="AH9" s="338">
        <v>14.655580017412641</v>
      </c>
      <c r="AI9" s="338">
        <v>15.311921564655915</v>
      </c>
      <c r="AJ9" s="338">
        <v>16.850420045279701</v>
      </c>
      <c r="AK9" s="338">
        <v>17.632108192223406</v>
      </c>
      <c r="AL9" s="338">
        <v>18.218968175295487</v>
      </c>
      <c r="AM9" s="338">
        <v>19.092674582625371</v>
      </c>
      <c r="AN9" s="338">
        <v>19.824515731904143</v>
      </c>
      <c r="AO9" s="338">
        <v>20.386690081988846</v>
      </c>
      <c r="AP9" s="338">
        <v>21.353275276171171</v>
      </c>
      <c r="AQ9" s="338">
        <v>21.224856897192581</v>
      </c>
      <c r="AR9" s="338">
        <v>21.851480625696777</v>
      </c>
      <c r="AS9" s="338">
        <v>21.462640885430353</v>
      </c>
      <c r="AT9" s="338">
        <v>21.6797108503707</v>
      </c>
      <c r="AU9" s="338">
        <v>22.587048578157745</v>
      </c>
      <c r="AV9" s="338">
        <v>23.006869482707966</v>
      </c>
      <c r="AW9" s="338">
        <v>25.205683705605963</v>
      </c>
      <c r="AX9" s="338">
        <v>13.111536472852984</v>
      </c>
      <c r="AY9" s="338">
        <v>12.825619585168644</v>
      </c>
      <c r="AZ9" s="338">
        <v>14.523572937452423</v>
      </c>
      <c r="BA9" s="338">
        <v>14.413680385964337</v>
      </c>
      <c r="BB9" s="338">
        <v>14.948689325754598</v>
      </c>
      <c r="BC9" s="338">
        <v>14.987331327882893</v>
      </c>
      <c r="BD9" s="338">
        <v>15.006779336973759</v>
      </c>
      <c r="BE9" s="338">
        <v>14.599327474477255</v>
      </c>
      <c r="BF9" s="338">
        <v>15.067970624776866</v>
      </c>
      <c r="BG9" s="338">
        <v>14.984560026386996</v>
      </c>
      <c r="BH9" s="338">
        <v>15.392723552149082</v>
      </c>
      <c r="BI9" s="338">
        <v>15.655576922374889</v>
      </c>
      <c r="BJ9" s="338">
        <v>14.085556541522914</v>
      </c>
      <c r="BK9" s="338">
        <v>14.31653866985612</v>
      </c>
      <c r="BL9" s="338">
        <v>14.743301521321433</v>
      </c>
      <c r="BM9" s="338">
        <v>15.71494433646628</v>
      </c>
      <c r="BN9" s="338">
        <v>16.115877679778013</v>
      </c>
      <c r="BO9" s="338">
        <v>16.438043894956184</v>
      </c>
      <c r="BP9" s="338">
        <v>16.650188579351205</v>
      </c>
      <c r="BQ9" s="338">
        <v>16.512032202746685</v>
      </c>
      <c r="BR9" s="338">
        <v>16.960865317535362</v>
      </c>
      <c r="BS9" s="338">
        <v>16.45192755133413</v>
      </c>
      <c r="BT9" s="338">
        <v>16.951420013749047</v>
      </c>
      <c r="BU9" s="338">
        <v>17.342435115601706</v>
      </c>
      <c r="BV9" s="338">
        <v>17.91978299996957</v>
      </c>
      <c r="BW9" s="338">
        <v>18.408181950081076</v>
      </c>
      <c r="BX9" s="338">
        <v>19.642280403779875</v>
      </c>
      <c r="BY9" s="338">
        <v>20.454492706162196</v>
      </c>
      <c r="BZ9" s="338">
        <v>22.357359327846495</v>
      </c>
      <c r="CA9" s="338">
        <v>23.733795230107066</v>
      </c>
      <c r="CB9" s="338">
        <v>23.959300933106107</v>
      </c>
      <c r="CC9" s="338">
        <v>23.520348777094718</v>
      </c>
      <c r="CD9" s="338">
        <v>24.876861287638157</v>
      </c>
      <c r="CE9" s="338">
        <v>24.264227606580924</v>
      </c>
      <c r="CF9" s="338">
        <v>25.77962204414564</v>
      </c>
      <c r="CG9" s="338">
        <v>26.955431641571508</v>
      </c>
      <c r="CH9" s="338">
        <v>27.780678289369586</v>
      </c>
      <c r="CI9" s="338">
        <v>27.542505605379446</v>
      </c>
      <c r="CJ9" s="338">
        <v>28.118637231479362</v>
      </c>
      <c r="CK9" s="338">
        <v>28.670474522099941</v>
      </c>
      <c r="CL9" s="338">
        <v>29.52834051298359</v>
      </c>
      <c r="CM9" s="338">
        <v>30.113254535765069</v>
      </c>
      <c r="CN9" s="338">
        <v>31.128597017277137</v>
      </c>
      <c r="CO9" s="918">
        <v>31.688831168741249</v>
      </c>
      <c r="CP9" s="918">
        <v>30.594069190270481</v>
      </c>
    </row>
    <row r="10" spans="1:94" s="13" customFormat="1" ht="14">
      <c r="A10" s="178" t="s">
        <v>523</v>
      </c>
      <c r="B10" s="338">
        <v>11.6</v>
      </c>
      <c r="C10" s="338">
        <v>8.91</v>
      </c>
      <c r="D10" s="338">
        <v>8</v>
      </c>
      <c r="E10" s="338">
        <v>9.8000000000000007</v>
      </c>
      <c r="F10" s="338">
        <v>10.53</v>
      </c>
      <c r="G10" s="338">
        <v>13.09</v>
      </c>
      <c r="H10" s="338">
        <v>16</v>
      </c>
      <c r="I10" s="338">
        <v>24</v>
      </c>
      <c r="J10" s="338">
        <v>23.28</v>
      </c>
      <c r="K10" s="338">
        <v>22.5</v>
      </c>
      <c r="L10" s="338">
        <v>25.2</v>
      </c>
      <c r="M10" s="338">
        <v>32.5</v>
      </c>
      <c r="N10" s="338">
        <v>29.6</v>
      </c>
      <c r="O10" s="338">
        <v>31.65</v>
      </c>
      <c r="P10" s="338">
        <v>43.4</v>
      </c>
      <c r="Q10" s="338">
        <v>42.2</v>
      </c>
      <c r="R10" s="338">
        <v>55.5</v>
      </c>
      <c r="S10" s="338">
        <v>49.98</v>
      </c>
      <c r="T10" s="338">
        <v>47.5</v>
      </c>
      <c r="U10" s="338">
        <v>64</v>
      </c>
      <c r="V10" s="338">
        <v>66.69</v>
      </c>
      <c r="W10" s="338">
        <v>27.89</v>
      </c>
      <c r="X10" s="338">
        <v>30.89</v>
      </c>
      <c r="Y10" s="338">
        <v>30.4</v>
      </c>
      <c r="Z10" s="338">
        <v>23.11</v>
      </c>
      <c r="AA10" s="338">
        <v>26.15</v>
      </c>
      <c r="AB10" s="338">
        <v>22.75</v>
      </c>
      <c r="AC10" s="338">
        <v>14.68</v>
      </c>
      <c r="AD10" s="338">
        <v>16.87</v>
      </c>
      <c r="AE10" s="338">
        <v>21.18</v>
      </c>
      <c r="AF10" s="338">
        <v>31.23</v>
      </c>
      <c r="AG10" s="338">
        <v>29.7</v>
      </c>
      <c r="AH10" s="338">
        <v>29.85</v>
      </c>
      <c r="AI10" s="338">
        <v>24.65</v>
      </c>
      <c r="AJ10" s="338">
        <v>32.130000000000003</v>
      </c>
      <c r="AK10" s="338">
        <v>31.42</v>
      </c>
      <c r="AL10" s="338">
        <v>29.55</v>
      </c>
      <c r="AM10" s="338">
        <v>28</v>
      </c>
      <c r="AN10" s="338">
        <v>24.84</v>
      </c>
      <c r="AO10" s="338">
        <v>23.7</v>
      </c>
      <c r="AP10" s="338">
        <v>25.95</v>
      </c>
      <c r="AQ10" s="338">
        <v>19.53</v>
      </c>
      <c r="AR10" s="338">
        <v>24.8</v>
      </c>
      <c r="AS10" s="338">
        <v>25.6</v>
      </c>
      <c r="AT10" s="338">
        <v>27.45</v>
      </c>
      <c r="AU10" s="338">
        <v>22.13</v>
      </c>
      <c r="AV10" s="338">
        <v>25.85</v>
      </c>
      <c r="AW10" s="338">
        <v>24.4</v>
      </c>
      <c r="AX10" s="338">
        <v>7.5689550069999996</v>
      </c>
      <c r="AY10" s="338">
        <v>8.3795385590000002</v>
      </c>
      <c r="AZ10" s="338">
        <v>8.6444533660000005</v>
      </c>
      <c r="BA10" s="338">
        <v>8.2526115349999998</v>
      </c>
      <c r="BB10" s="338">
        <v>8.1115638284999996</v>
      </c>
      <c r="BC10" s="338">
        <v>8.8684674205</v>
      </c>
      <c r="BD10" s="338">
        <v>5.686698614</v>
      </c>
      <c r="BE10" s="338">
        <v>5.6537207570000003</v>
      </c>
      <c r="BF10" s="338">
        <v>7.6626151790000003</v>
      </c>
      <c r="BG10" s="338">
        <v>6.7673960969999998</v>
      </c>
      <c r="BH10" s="338">
        <v>9.0878209415000004</v>
      </c>
      <c r="BI10" s="338">
        <v>11.2736275815</v>
      </c>
      <c r="BJ10" s="338">
        <v>13.592449521500001</v>
      </c>
      <c r="BK10" s="338">
        <v>10.892984517</v>
      </c>
      <c r="BL10" s="338">
        <v>14.311938976</v>
      </c>
      <c r="BM10" s="338">
        <v>13.172789204500001</v>
      </c>
      <c r="BN10" s="338">
        <v>17.117217117500001</v>
      </c>
      <c r="BO10" s="338">
        <v>12.068867313</v>
      </c>
      <c r="BP10" s="338">
        <v>12.5600726245</v>
      </c>
      <c r="BQ10" s="338">
        <v>20.075774313</v>
      </c>
      <c r="BR10" s="338">
        <v>21.3369077545</v>
      </c>
      <c r="BS10" s="338">
        <v>23.901042009000001</v>
      </c>
      <c r="BT10" s="338">
        <v>20.447494604500001</v>
      </c>
      <c r="BU10" s="338">
        <v>24.019071394499999</v>
      </c>
      <c r="BV10" s="338">
        <v>12.860989314999999</v>
      </c>
      <c r="BW10" s="338">
        <v>14.8254143595</v>
      </c>
      <c r="BX10" s="338">
        <v>13.8891030415</v>
      </c>
      <c r="BY10" s="338">
        <v>18.354616166500001</v>
      </c>
      <c r="BZ10" s="338">
        <v>14.696855183</v>
      </c>
      <c r="CA10" s="338">
        <v>15.779588734000001</v>
      </c>
      <c r="CB10" s="338">
        <v>14.1756938555</v>
      </c>
      <c r="CC10" s="338">
        <v>14.425000000000001</v>
      </c>
      <c r="CD10" s="338">
        <v>17.350000000000001</v>
      </c>
      <c r="CE10" s="338">
        <v>16.690000000000001</v>
      </c>
      <c r="CF10" s="338">
        <v>19.260000000000002</v>
      </c>
      <c r="CG10" s="338">
        <v>17.364999999999998</v>
      </c>
      <c r="CH10" s="338">
        <v>19.555</v>
      </c>
      <c r="CI10" s="338">
        <v>24.7</v>
      </c>
      <c r="CJ10" s="338">
        <v>23.59</v>
      </c>
      <c r="CK10" s="338">
        <v>27.695</v>
      </c>
      <c r="CL10" s="338">
        <v>28.31</v>
      </c>
      <c r="CM10" s="338">
        <v>26.71</v>
      </c>
      <c r="CN10" s="338">
        <v>27.18</v>
      </c>
      <c r="CO10" s="918">
        <v>24.17</v>
      </c>
      <c r="CP10" s="918">
        <v>28.19</v>
      </c>
    </row>
    <row r="11" spans="1:94" s="13" customFormat="1" ht="14.5" thickBot="1">
      <c r="A11" s="421" t="s">
        <v>149</v>
      </c>
      <c r="B11" s="418">
        <v>18.530535391717283</v>
      </c>
      <c r="C11" s="418">
        <v>21.279989241072546</v>
      </c>
      <c r="D11" s="418">
        <v>25.374893339785718</v>
      </c>
      <c r="E11" s="418">
        <v>22.245641315233893</v>
      </c>
      <c r="F11" s="418">
        <v>20.586548831881544</v>
      </c>
      <c r="G11" s="418">
        <v>18.926077157136554</v>
      </c>
      <c r="H11" s="418">
        <v>18.407418742765184</v>
      </c>
      <c r="I11" s="418">
        <v>18.908007590743683</v>
      </c>
      <c r="J11" s="418">
        <v>18.21724094528691</v>
      </c>
      <c r="K11" s="418">
        <v>17.675876000151721</v>
      </c>
      <c r="L11" s="418">
        <v>17.107788165550925</v>
      </c>
      <c r="M11" s="418">
        <v>16.899999999999999</v>
      </c>
      <c r="N11" s="418">
        <v>16.5</v>
      </c>
      <c r="O11" s="418">
        <v>15.2</v>
      </c>
      <c r="P11" s="418">
        <v>14.590934585668316</v>
      </c>
      <c r="Q11" s="418">
        <v>15.013681625031987</v>
      </c>
      <c r="R11" s="418">
        <v>13.776574068405257</v>
      </c>
      <c r="S11" s="418">
        <v>14.278278213716524</v>
      </c>
      <c r="T11" s="418">
        <v>13.943292559163551</v>
      </c>
      <c r="U11" s="418">
        <v>14.276623815891982</v>
      </c>
      <c r="V11" s="418">
        <v>14.876288254645395</v>
      </c>
      <c r="W11" s="418">
        <v>14.927653644383655</v>
      </c>
      <c r="X11" s="418">
        <v>14.844731499989891</v>
      </c>
      <c r="Y11" s="418">
        <v>14.745232170486421</v>
      </c>
      <c r="Z11" s="418">
        <v>16.30240087505279</v>
      </c>
      <c r="AA11" s="418">
        <v>15.793981496259564</v>
      </c>
      <c r="AB11" s="418">
        <v>16.453640802463532</v>
      </c>
      <c r="AC11" s="418">
        <v>17.412180512720315</v>
      </c>
      <c r="AD11" s="418">
        <v>19.181698939860812</v>
      </c>
      <c r="AE11" s="418">
        <v>18.505424628455607</v>
      </c>
      <c r="AF11" s="418">
        <v>20.370083210351325</v>
      </c>
      <c r="AG11" s="418">
        <v>19.616923058898355</v>
      </c>
      <c r="AH11" s="418">
        <v>19.25523542613039</v>
      </c>
      <c r="AI11" s="418">
        <v>19.213563932158142</v>
      </c>
      <c r="AJ11" s="418">
        <v>16.529953741736374</v>
      </c>
      <c r="AK11" s="418">
        <v>16.081705271092911</v>
      </c>
      <c r="AL11" s="418">
        <v>16.627855872594196</v>
      </c>
      <c r="AM11" s="418">
        <v>16.553682519362219</v>
      </c>
      <c r="AN11" s="418">
        <v>16.747282541034238</v>
      </c>
      <c r="AO11" s="418">
        <v>16.797173747469618</v>
      </c>
      <c r="AP11" s="418">
        <v>16.497384258092783</v>
      </c>
      <c r="AQ11" s="418">
        <v>17.293827431171064</v>
      </c>
      <c r="AR11" s="418">
        <v>17.636433784525448</v>
      </c>
      <c r="AS11" s="418">
        <v>18.68810489281157</v>
      </c>
      <c r="AT11" s="418">
        <v>18.982316065846945</v>
      </c>
      <c r="AU11" s="418">
        <v>18.766834067028427</v>
      </c>
      <c r="AV11" s="418">
        <v>19.099496771108988</v>
      </c>
      <c r="AW11" s="418">
        <v>18.053566258065764</v>
      </c>
      <c r="AX11" s="418">
        <v>115.55225043150645</v>
      </c>
      <c r="AY11" s="418">
        <v>122.25299573529496</v>
      </c>
      <c r="AZ11" s="418">
        <v>123.26658245069547</v>
      </c>
      <c r="BA11" s="418">
        <v>124.17943798363389</v>
      </c>
      <c r="BB11" s="418">
        <v>123.85873796539389</v>
      </c>
      <c r="BC11" s="418">
        <v>118.55113776906559</v>
      </c>
      <c r="BD11" s="418">
        <v>116.65218137852096</v>
      </c>
      <c r="BE11" s="418">
        <v>114.6357651790853</v>
      </c>
      <c r="BF11" s="418">
        <v>114.66619774283076</v>
      </c>
      <c r="BG11" s="418">
        <v>117.88665077664189</v>
      </c>
      <c r="BH11" s="418">
        <v>116.77765647366138</v>
      </c>
      <c r="BI11" s="418">
        <v>117.57190384635979</v>
      </c>
      <c r="BJ11" s="418">
        <v>121.721456586087</v>
      </c>
      <c r="BK11" s="418">
        <v>124.76849167471822</v>
      </c>
      <c r="BL11" s="418">
        <v>131.69750149481743</v>
      </c>
      <c r="BM11" s="418">
        <v>136.70818514457937</v>
      </c>
      <c r="BN11" s="418">
        <v>137.92718857283762</v>
      </c>
      <c r="BO11" s="418">
        <v>138.26758482593092</v>
      </c>
      <c r="BP11" s="418">
        <v>139.24665137872591</v>
      </c>
      <c r="BQ11" s="418">
        <v>140.63629551482794</v>
      </c>
      <c r="BR11" s="418">
        <v>141.07272278444282</v>
      </c>
      <c r="BS11" s="418">
        <v>145.17493359940792</v>
      </c>
      <c r="BT11" s="418">
        <v>147.33386857527398</v>
      </c>
      <c r="BU11" s="418">
        <v>144.59535990640569</v>
      </c>
      <c r="BV11" s="418">
        <v>145.55723504711474</v>
      </c>
      <c r="BW11" s="418">
        <v>142.60763292621493</v>
      </c>
      <c r="BX11" s="418">
        <v>140.98150118503469</v>
      </c>
      <c r="BY11" s="418">
        <v>143.70261741412287</v>
      </c>
      <c r="BZ11" s="418">
        <v>142.26117619409646</v>
      </c>
      <c r="CA11" s="418">
        <v>143.79868405190979</v>
      </c>
      <c r="CB11" s="418">
        <v>144.48703230369199</v>
      </c>
      <c r="CC11" s="418">
        <v>145.19106183095889</v>
      </c>
      <c r="CD11" s="418">
        <v>146.93565482417327</v>
      </c>
      <c r="CE11" s="418">
        <v>147.30649787621732</v>
      </c>
      <c r="CF11" s="418">
        <v>149.54713934770473</v>
      </c>
      <c r="CG11" s="418">
        <v>149.8986048666859</v>
      </c>
      <c r="CH11" s="418">
        <v>149.73586895267692</v>
      </c>
      <c r="CI11" s="418">
        <v>148.7107547487922</v>
      </c>
      <c r="CJ11" s="418">
        <v>147.5132464364076</v>
      </c>
      <c r="CK11" s="418">
        <v>146.21561692318949</v>
      </c>
      <c r="CL11" s="418">
        <v>145.48365914856717</v>
      </c>
      <c r="CM11" s="418">
        <v>146.10387762318132</v>
      </c>
      <c r="CN11" s="418">
        <v>145.53876988698951</v>
      </c>
      <c r="CO11" s="953">
        <v>145.8708900076162</v>
      </c>
      <c r="CP11" s="953">
        <v>143.33689559491285</v>
      </c>
    </row>
    <row r="12" spans="1:94" s="13" customFormat="1" ht="14.5" thickTop="1">
      <c r="A12" s="37"/>
      <c r="B12" s="37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37"/>
      <c r="BT12" s="37"/>
      <c r="BU12" s="37"/>
      <c r="BV12" s="37"/>
      <c r="BW12" s="37"/>
      <c r="BX12" s="37"/>
      <c r="BY12" s="37"/>
      <c r="BZ12" s="37"/>
    </row>
    <row r="13" spans="1:94" s="13" customFormat="1" ht="14">
      <c r="A13" s="118" t="s">
        <v>522</v>
      </c>
      <c r="B13" s="37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37"/>
      <c r="BT13" s="37"/>
      <c r="BU13" s="37"/>
      <c r="BV13" s="37"/>
      <c r="BW13" s="37"/>
      <c r="BX13" s="37"/>
      <c r="BY13" s="37"/>
      <c r="BZ13" s="37"/>
    </row>
    <row r="14" spans="1:94" s="13" customFormat="1" ht="14"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</row>
    <row r="15" spans="1:94" s="13" customFormat="1" ht="14"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</row>
    <row r="16" spans="1:94" s="13" customFormat="1" ht="14"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</row>
  </sheetData>
  <sheetProtection sheet="1" objects="1" scenarios="1"/>
  <hyperlinks>
    <hyperlink ref="A4" location="'Índice'!L16" display="Índice!A1" xr:uid="{56D4FA37-F4A6-43B5-BF10-35988F954FF2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BC45-0660-4F04-B754-7DF8BCBC02E6}">
  <sheetPr codeName="Plan65">
    <tabColor theme="0"/>
  </sheetPr>
  <dimension ref="A1:CH39"/>
  <sheetViews>
    <sheetView showGridLines="0" zoomScaleNormal="100" workbookViewId="0">
      <pane xSplit="1" ySplit="5" topLeftCell="BZ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86" s="1186" customFormat="1" ht="16.399999999999999" customHeight="1">
      <c r="A1" s="227"/>
      <c r="B1" s="1184"/>
      <c r="C1" s="1184"/>
      <c r="D1" s="1184"/>
      <c r="E1" s="1184"/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  <c r="R1" s="1185"/>
      <c r="S1" s="1185"/>
      <c r="T1" s="1185"/>
      <c r="U1" s="1185"/>
      <c r="V1" s="1185"/>
      <c r="W1" s="1185"/>
      <c r="X1" s="1185"/>
      <c r="Y1" s="1185"/>
      <c r="Z1" s="1185"/>
      <c r="AA1" s="1185"/>
      <c r="AB1" s="1185"/>
      <c r="AC1" s="1185"/>
      <c r="AD1" s="1185"/>
      <c r="AE1" s="1185"/>
      <c r="AF1" s="1185"/>
      <c r="AG1" s="1185"/>
      <c r="AH1" s="1185"/>
      <c r="AI1" s="1185"/>
      <c r="AJ1" s="1185"/>
      <c r="AK1" s="1185"/>
      <c r="AL1" s="1185"/>
      <c r="AM1" s="1185"/>
      <c r="AN1" s="1185"/>
      <c r="AO1" s="1185"/>
      <c r="AP1" s="1185"/>
      <c r="AQ1" s="1185"/>
      <c r="AR1" s="1185"/>
      <c r="AS1" s="1185"/>
      <c r="AT1" s="1185"/>
      <c r="AU1" s="1185"/>
      <c r="AV1" s="1185"/>
      <c r="AW1" s="1185"/>
      <c r="AX1" s="1185"/>
      <c r="AY1" s="1185"/>
      <c r="AZ1" s="1185"/>
      <c r="BA1" s="1185"/>
      <c r="BB1" s="1185"/>
      <c r="BC1" s="1185"/>
      <c r="BD1" s="1185"/>
      <c r="BE1" s="1185"/>
      <c r="BF1" s="1185"/>
      <c r="BG1" s="1185"/>
      <c r="BH1" s="1185"/>
      <c r="BI1" s="1185"/>
      <c r="BJ1" s="1185"/>
      <c r="BK1" s="1185"/>
      <c r="BL1" s="1185"/>
      <c r="BM1" s="1185"/>
      <c r="BN1" s="1185"/>
      <c r="BO1" s="1185"/>
      <c r="BP1" s="1185"/>
      <c r="BQ1" s="1185"/>
      <c r="BR1" s="1185"/>
      <c r="BS1" s="1185"/>
      <c r="BT1" s="1185"/>
      <c r="BU1" s="1185"/>
      <c r="BV1" s="1185"/>
      <c r="BW1" s="1185"/>
      <c r="BX1" s="1185"/>
      <c r="BY1" s="1185"/>
      <c r="BZ1" s="1185"/>
      <c r="CA1" s="1185"/>
      <c r="CB1" s="1185"/>
      <c r="CC1" s="1185"/>
      <c r="CD1" s="1185"/>
      <c r="CE1" s="1185"/>
      <c r="CF1" s="1185"/>
      <c r="CG1" s="1185"/>
      <c r="CH1" s="1185"/>
    </row>
    <row r="2" spans="1:86" s="94" customFormat="1" ht="33" customHeight="1">
      <c r="A2" s="154" t="s">
        <v>1171</v>
      </c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</row>
    <row r="3" spans="1:86" s="94" customFormat="1" ht="16.399999999999999" customHeight="1">
      <c r="A3" s="435"/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</row>
    <row r="4" spans="1:86" s="95" customFormat="1" ht="16.399999999999999" customHeight="1">
      <c r="A4" s="843" t="s">
        <v>531</v>
      </c>
      <c r="B4" s="159" t="s">
        <v>1338</v>
      </c>
      <c r="C4" s="159" t="s">
        <v>1339</v>
      </c>
      <c r="D4" s="159" t="s">
        <v>1340</v>
      </c>
      <c r="E4" s="159" t="s">
        <v>1341</v>
      </c>
      <c r="F4" s="159" t="s">
        <v>1342</v>
      </c>
      <c r="G4" s="159" t="s">
        <v>1343</v>
      </c>
      <c r="H4" s="159" t="s">
        <v>1344</v>
      </c>
      <c r="I4" s="159" t="s">
        <v>1345</v>
      </c>
      <c r="J4" s="159" t="s">
        <v>1346</v>
      </c>
      <c r="K4" s="159" t="s">
        <v>1347</v>
      </c>
      <c r="L4" s="159" t="s">
        <v>1348</v>
      </c>
      <c r="M4" s="159" t="s">
        <v>1349</v>
      </c>
      <c r="N4" s="159" t="s">
        <v>1350</v>
      </c>
      <c r="O4" s="159" t="s">
        <v>1351</v>
      </c>
      <c r="P4" s="159" t="s">
        <v>1352</v>
      </c>
      <c r="Q4" s="159" t="s">
        <v>1353</v>
      </c>
      <c r="R4" s="159" t="s">
        <v>1354</v>
      </c>
      <c r="S4" s="159" t="s">
        <v>1355</v>
      </c>
      <c r="T4" s="159" t="s">
        <v>1356</v>
      </c>
      <c r="U4" s="159" t="s">
        <v>1357</v>
      </c>
      <c r="V4" s="159" t="s">
        <v>1301</v>
      </c>
      <c r="W4" s="159" t="s">
        <v>1302</v>
      </c>
      <c r="X4" s="159" t="s">
        <v>1303</v>
      </c>
      <c r="Y4" s="159" t="s">
        <v>1304</v>
      </c>
      <c r="Z4" s="159" t="s">
        <v>87</v>
      </c>
      <c r="AA4" s="159" t="s">
        <v>1305</v>
      </c>
      <c r="AB4" s="159" t="s">
        <v>1306</v>
      </c>
      <c r="AC4" s="159" t="s">
        <v>1307</v>
      </c>
      <c r="AD4" s="159" t="s">
        <v>1308</v>
      </c>
      <c r="AE4" s="159" t="s">
        <v>1309</v>
      </c>
      <c r="AF4" s="159" t="s">
        <v>1310</v>
      </c>
      <c r="AG4" s="159" t="s">
        <v>1311</v>
      </c>
      <c r="AH4" s="159" t="s">
        <v>612</v>
      </c>
      <c r="AI4" s="159" t="s">
        <v>982</v>
      </c>
      <c r="AJ4" s="159" t="s">
        <v>983</v>
      </c>
      <c r="AK4" s="159" t="s">
        <v>984</v>
      </c>
      <c r="AL4" s="159" t="s">
        <v>647</v>
      </c>
      <c r="AM4" s="159" t="s">
        <v>648</v>
      </c>
      <c r="AN4" s="159" t="s">
        <v>649</v>
      </c>
      <c r="AO4" s="159" t="s">
        <v>650</v>
      </c>
      <c r="AP4" s="159" t="s">
        <v>656</v>
      </c>
      <c r="AQ4" s="159" t="s">
        <v>657</v>
      </c>
      <c r="AR4" s="159" t="s">
        <v>658</v>
      </c>
      <c r="AS4" s="159" t="s">
        <v>659</v>
      </c>
      <c r="AT4" s="159" t="s">
        <v>1269</v>
      </c>
      <c r="AU4" s="159" t="s">
        <v>1270</v>
      </c>
      <c r="AV4" s="159" t="s">
        <v>1271</v>
      </c>
      <c r="AW4" s="159" t="s">
        <v>1272</v>
      </c>
      <c r="AX4" s="159" t="s">
        <v>1273</v>
      </c>
      <c r="AY4" s="159" t="s">
        <v>1274</v>
      </c>
      <c r="AZ4" s="159" t="s">
        <v>1275</v>
      </c>
      <c r="BA4" s="159" t="s">
        <v>1276</v>
      </c>
      <c r="BB4" s="159" t="s">
        <v>972</v>
      </c>
      <c r="BC4" s="159" t="s">
        <v>973</v>
      </c>
      <c r="BD4" s="159" t="s">
        <v>974</v>
      </c>
      <c r="BE4" s="159" t="s">
        <v>975</v>
      </c>
      <c r="BF4" s="159" t="s">
        <v>1277</v>
      </c>
      <c r="BG4" s="159" t="s">
        <v>1278</v>
      </c>
      <c r="BH4" s="159" t="s">
        <v>1279</v>
      </c>
      <c r="BI4" s="159" t="s">
        <v>1280</v>
      </c>
      <c r="BJ4" s="159" t="s">
        <v>1019</v>
      </c>
      <c r="BK4" s="159" t="s">
        <v>1020</v>
      </c>
      <c r="BL4" s="159" t="s">
        <v>1021</v>
      </c>
      <c r="BM4" s="159" t="s">
        <v>889</v>
      </c>
      <c r="BN4" s="159" t="s">
        <v>911</v>
      </c>
      <c r="BO4" s="159" t="s">
        <v>913</v>
      </c>
      <c r="BP4" s="159" t="s">
        <v>915</v>
      </c>
      <c r="BQ4" s="159" t="s">
        <v>1281</v>
      </c>
      <c r="BR4" s="159" t="s">
        <v>1282</v>
      </c>
      <c r="BS4" s="159" t="s">
        <v>1283</v>
      </c>
      <c r="BT4" s="159" t="s">
        <v>1284</v>
      </c>
      <c r="BU4" s="159" t="s">
        <v>1285</v>
      </c>
      <c r="BV4" s="159" t="s">
        <v>1286</v>
      </c>
      <c r="BW4" s="159" t="s">
        <v>1287</v>
      </c>
      <c r="BX4" s="159" t="s">
        <v>1288</v>
      </c>
      <c r="BY4" s="159" t="s">
        <v>1289</v>
      </c>
      <c r="BZ4" s="159" t="s">
        <v>1076</v>
      </c>
      <c r="CA4" s="159" t="s">
        <v>1078</v>
      </c>
      <c r="CB4" s="159" t="s">
        <v>1080</v>
      </c>
      <c r="CC4" s="159" t="s">
        <v>1082</v>
      </c>
      <c r="CD4" s="159" t="s">
        <v>1145</v>
      </c>
      <c r="CE4" s="159" t="s">
        <v>1146</v>
      </c>
      <c r="CF4" s="159" t="s">
        <v>1147</v>
      </c>
      <c r="CG4" s="844" t="s">
        <v>1148</v>
      </c>
      <c r="CH4" s="844" t="s">
        <v>1246</v>
      </c>
    </row>
    <row r="5" spans="1:86" s="90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845"/>
      <c r="CH5" s="845"/>
    </row>
    <row r="6" spans="1:86" s="96" customFormat="1" ht="14">
      <c r="A6" s="898" t="s">
        <v>1438</v>
      </c>
      <c r="B6" s="284">
        <v>1600522242</v>
      </c>
      <c r="C6" s="284">
        <v>1600522242</v>
      </c>
      <c r="D6" s="284">
        <v>1600522242</v>
      </c>
      <c r="E6" s="284">
        <v>1754334108</v>
      </c>
      <c r="F6" s="284">
        <v>1754334108</v>
      </c>
      <c r="G6" s="284">
        <v>1754334108</v>
      </c>
      <c r="H6" s="284">
        <v>1754334108</v>
      </c>
      <c r="I6" s="284">
        <v>1754334108</v>
      </c>
      <c r="J6" s="284">
        <v>1754334108</v>
      </c>
      <c r="K6" s="284">
        <v>1754334108</v>
      </c>
      <c r="L6" s="284">
        <v>1700334108</v>
      </c>
      <c r="M6" s="284">
        <v>1700334108</v>
      </c>
      <c r="N6" s="284">
        <v>1700334108</v>
      </c>
      <c r="O6" s="284">
        <v>1700334789</v>
      </c>
      <c r="P6" s="284">
        <v>1700334789</v>
      </c>
      <c r="Q6" s="284">
        <v>1660334789</v>
      </c>
      <c r="R6" s="284">
        <v>1660334789</v>
      </c>
      <c r="S6" s="284">
        <v>1660334789</v>
      </c>
      <c r="T6" s="284">
        <v>1660334789</v>
      </c>
      <c r="U6" s="284">
        <v>1684809058</v>
      </c>
      <c r="V6" s="284">
        <v>1684809057.8537352</v>
      </c>
      <c r="W6" s="284">
        <v>1684809058</v>
      </c>
      <c r="X6" s="284">
        <v>1678889058</v>
      </c>
      <c r="Y6" s="284">
        <v>1677309058</v>
      </c>
      <c r="Z6" s="284">
        <v>1677309061</v>
      </c>
      <c r="AA6" s="284">
        <v>1677309063</v>
      </c>
      <c r="AB6" s="284">
        <v>1693134063</v>
      </c>
      <c r="AC6" s="284">
        <v>1693134063</v>
      </c>
      <c r="AD6" s="284">
        <v>1693134063</v>
      </c>
      <c r="AE6" s="284">
        <v>1693134063</v>
      </c>
      <c r="AF6" s="284">
        <v>1693134063</v>
      </c>
      <c r="AG6" s="284">
        <v>1693127780</v>
      </c>
      <c r="AH6" s="284">
        <v>1693127780</v>
      </c>
      <c r="AI6" s="284">
        <v>1693127780</v>
      </c>
      <c r="AJ6" s="284">
        <v>1693127780</v>
      </c>
      <c r="AK6" s="284">
        <v>1693127780</v>
      </c>
      <c r="AL6" s="284">
        <v>1679054080</v>
      </c>
      <c r="AM6" s="284">
        <v>1670678890</v>
      </c>
      <c r="AN6" s="284">
        <v>1670678890</v>
      </c>
      <c r="AO6" s="284">
        <v>1670678890</v>
      </c>
      <c r="AP6" s="284">
        <v>3339564764</v>
      </c>
      <c r="AQ6" s="284">
        <v>3335764764</v>
      </c>
      <c r="AR6" s="284">
        <v>3320310564</v>
      </c>
      <c r="AS6" s="284">
        <v>3318010564</v>
      </c>
      <c r="AT6" s="284">
        <v>3318010564</v>
      </c>
      <c r="AU6" s="284">
        <v>3318010564</v>
      </c>
      <c r="AV6" s="284">
        <v>3306759764</v>
      </c>
      <c r="AW6" s="284">
        <v>3306759764</v>
      </c>
      <c r="AX6" s="284">
        <v>3171904556</v>
      </c>
      <c r="AY6" s="284">
        <v>3117023430</v>
      </c>
      <c r="AZ6" s="284">
        <v>3117023430</v>
      </c>
      <c r="BA6" s="284">
        <v>3117023430</v>
      </c>
      <c r="BB6" s="284">
        <v>3117023430</v>
      </c>
      <c r="BC6" s="284">
        <v>3091622430</v>
      </c>
      <c r="BD6" s="284">
        <v>3027919430</v>
      </c>
      <c r="BE6" s="284">
        <v>3004749284</v>
      </c>
      <c r="BF6" s="284">
        <v>2947683484</v>
      </c>
      <c r="BG6" s="284">
        <v>2906987484</v>
      </c>
      <c r="BH6" s="284">
        <v>2906987484</v>
      </c>
      <c r="BI6" s="284">
        <v>2906987484</v>
      </c>
      <c r="BJ6" s="284">
        <v>2906987484</v>
      </c>
      <c r="BK6" s="284">
        <v>2906987484</v>
      </c>
      <c r="BL6" s="284">
        <v>2865417084</v>
      </c>
      <c r="BM6" s="284">
        <v>2865417084</v>
      </c>
      <c r="BN6" s="284">
        <v>2865417084</v>
      </c>
      <c r="BO6" s="284">
        <v>2865417084</v>
      </c>
      <c r="BP6" s="284">
        <v>2865417084</v>
      </c>
      <c r="BQ6" s="284">
        <v>2865417084</v>
      </c>
      <c r="BR6" s="284">
        <v>2865417084</v>
      </c>
      <c r="BS6" s="284">
        <v>2865417084</v>
      </c>
      <c r="BT6" s="284">
        <v>2865417084</v>
      </c>
      <c r="BU6" s="284">
        <v>2865417084</v>
      </c>
      <c r="BV6" s="284">
        <v>2865417084</v>
      </c>
      <c r="BW6" s="284">
        <v>2865417084</v>
      </c>
      <c r="BX6" s="284">
        <v>2865417084</v>
      </c>
      <c r="BY6" s="284">
        <v>2865417084</v>
      </c>
      <c r="BZ6" s="284">
        <v>2865417084</v>
      </c>
      <c r="CA6" s="284">
        <v>2865417084</v>
      </c>
      <c r="CB6" s="284">
        <v>2865417084</v>
      </c>
      <c r="CC6" s="284">
        <v>2865417084</v>
      </c>
      <c r="CD6" s="284">
        <v>2865417084</v>
      </c>
      <c r="CE6" s="284">
        <v>2865417084</v>
      </c>
      <c r="CF6" s="284">
        <v>2865417084</v>
      </c>
      <c r="CG6" s="912">
        <v>2865417084</v>
      </c>
      <c r="CH6" s="912">
        <v>2865417084</v>
      </c>
    </row>
    <row r="7" spans="1:86" s="96" customFormat="1" ht="14">
      <c r="A7" s="899" t="s">
        <v>1439</v>
      </c>
      <c r="B7" s="324">
        <v>595531245</v>
      </c>
      <c r="C7" s="324">
        <v>595531245</v>
      </c>
      <c r="D7" s="324">
        <v>595531245</v>
      </c>
      <c r="E7" s="324">
        <v>643745106</v>
      </c>
      <c r="F7" s="324">
        <v>643745106</v>
      </c>
      <c r="G7" s="324">
        <v>643745106</v>
      </c>
      <c r="H7" s="324">
        <v>643745106</v>
      </c>
      <c r="I7" s="324">
        <v>643745106</v>
      </c>
      <c r="J7" s="324">
        <v>643745106</v>
      </c>
      <c r="K7" s="324">
        <v>643745106</v>
      </c>
      <c r="L7" s="324">
        <v>775615161</v>
      </c>
      <c r="M7" s="324">
        <v>775615161</v>
      </c>
      <c r="N7" s="324">
        <v>775615161</v>
      </c>
      <c r="O7" s="324">
        <v>775614480</v>
      </c>
      <c r="P7" s="324">
        <v>775614480</v>
      </c>
      <c r="Q7" s="324">
        <v>815614480</v>
      </c>
      <c r="R7" s="324">
        <v>881846741</v>
      </c>
      <c r="S7" s="324">
        <v>881846741</v>
      </c>
      <c r="T7" s="324">
        <v>881846741</v>
      </c>
      <c r="U7" s="324">
        <v>882227062</v>
      </c>
      <c r="V7" s="324">
        <v>882222333</v>
      </c>
      <c r="W7" s="324">
        <v>882227091</v>
      </c>
      <c r="X7" s="324">
        <v>888147052</v>
      </c>
      <c r="Y7" s="324">
        <v>889723305</v>
      </c>
      <c r="Z7" s="324">
        <v>889727045</v>
      </c>
      <c r="AA7" s="324">
        <v>891400673</v>
      </c>
      <c r="AB7" s="324">
        <v>1167585431</v>
      </c>
      <c r="AC7" s="324">
        <v>1167594965</v>
      </c>
      <c r="AD7" s="324">
        <v>1167595152</v>
      </c>
      <c r="AE7" s="324">
        <v>1167595152</v>
      </c>
      <c r="AF7" s="324">
        <v>1167595152</v>
      </c>
      <c r="AG7" s="324">
        <v>1172289240</v>
      </c>
      <c r="AH7" s="324">
        <v>1172289240</v>
      </c>
      <c r="AI7" s="324">
        <v>1172165494</v>
      </c>
      <c r="AJ7" s="324">
        <v>1164926468</v>
      </c>
      <c r="AK7" s="324">
        <v>1151976355</v>
      </c>
      <c r="AL7" s="324">
        <v>1166048019</v>
      </c>
      <c r="AM7" s="324">
        <v>1168228088</v>
      </c>
      <c r="AN7" s="324">
        <v>1150912681</v>
      </c>
      <c r="AO7" s="324">
        <v>1137846671</v>
      </c>
      <c r="AP7" s="324">
        <v>2267491946</v>
      </c>
      <c r="AQ7" s="324">
        <v>2261674338</v>
      </c>
      <c r="AR7" s="324">
        <v>2273771520</v>
      </c>
      <c r="AS7" s="324">
        <v>2274814558</v>
      </c>
      <c r="AT7" s="324">
        <v>2273882214</v>
      </c>
      <c r="AU7" s="324">
        <v>2274010218</v>
      </c>
      <c r="AV7" s="324">
        <v>2278050526</v>
      </c>
      <c r="AW7" s="324">
        <v>2277902444</v>
      </c>
      <c r="AX7" s="324">
        <v>2412620472</v>
      </c>
      <c r="AY7" s="324">
        <v>2451518340</v>
      </c>
      <c r="AZ7" s="324">
        <v>2451743370</v>
      </c>
      <c r="BA7" s="324">
        <v>2452144642</v>
      </c>
      <c r="BB7" s="324">
        <v>2452404498</v>
      </c>
      <c r="BC7" s="324">
        <v>2477967680</v>
      </c>
      <c r="BD7" s="324">
        <v>2541682010</v>
      </c>
      <c r="BE7" s="324">
        <v>2564867108</v>
      </c>
      <c r="BF7" s="324">
        <v>2622314858</v>
      </c>
      <c r="BG7" s="324">
        <v>2663060034</v>
      </c>
      <c r="BH7" s="324">
        <v>2663620916</v>
      </c>
      <c r="BI7" s="324">
        <v>2663722052</v>
      </c>
      <c r="BJ7" s="324">
        <v>2665716638</v>
      </c>
      <c r="BK7" s="324">
        <v>2665758626</v>
      </c>
      <c r="BL7" s="324">
        <v>2708901294</v>
      </c>
      <c r="BM7" s="324">
        <v>2836964388</v>
      </c>
      <c r="BN7" s="324">
        <v>2838585446</v>
      </c>
      <c r="BO7" s="324">
        <v>2838593800</v>
      </c>
      <c r="BP7" s="324">
        <v>2840828114</v>
      </c>
      <c r="BQ7" s="324">
        <v>2840827080</v>
      </c>
      <c r="BR7" s="324">
        <v>2841015500</v>
      </c>
      <c r="BS7" s="324">
        <v>2841113936</v>
      </c>
      <c r="BT7" s="324">
        <v>2841142230</v>
      </c>
      <c r="BU7" s="324">
        <v>2841183820</v>
      </c>
      <c r="BV7" s="324">
        <v>2841457138</v>
      </c>
      <c r="BW7" s="324">
        <v>3106568408</v>
      </c>
      <c r="BX7" s="324">
        <v>2841486066</v>
      </c>
      <c r="BY7" s="324">
        <v>2841491502</v>
      </c>
      <c r="BZ7" s="324">
        <v>2841885422</v>
      </c>
      <c r="CA7" s="324">
        <v>2841941772</v>
      </c>
      <c r="CB7" s="324">
        <v>2841946128</v>
      </c>
      <c r="CC7" s="324">
        <v>2841946128</v>
      </c>
      <c r="CD7" s="324">
        <v>2842236296</v>
      </c>
      <c r="CE7" s="324">
        <v>2842258092</v>
      </c>
      <c r="CF7" s="324">
        <v>2842278046</v>
      </c>
      <c r="CG7" s="913">
        <v>2842288271</v>
      </c>
      <c r="CH7" s="913">
        <v>2842525623</v>
      </c>
    </row>
    <row r="8" spans="1:86" s="96" customFormat="1" ht="14">
      <c r="A8" s="900" t="s">
        <v>201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>
        <v>596884028</v>
      </c>
      <c r="AQ8" s="281">
        <v>596691028</v>
      </c>
      <c r="AR8" s="281">
        <v>596512228</v>
      </c>
      <c r="AS8" s="281">
        <v>594775428</v>
      </c>
      <c r="AT8" s="281">
        <v>594656028</v>
      </c>
      <c r="AU8" s="281">
        <v>594675828</v>
      </c>
      <c r="AV8" s="281">
        <v>594807828</v>
      </c>
      <c r="AW8" s="281">
        <v>594807828</v>
      </c>
      <c r="AX8" s="281">
        <v>590172428</v>
      </c>
      <c r="AY8" s="281">
        <v>572050628</v>
      </c>
      <c r="AZ8" s="281">
        <v>568039828</v>
      </c>
      <c r="BA8" s="281">
        <v>562419428</v>
      </c>
      <c r="BB8" s="281">
        <v>540266028</v>
      </c>
      <c r="BC8" s="281">
        <v>528595628</v>
      </c>
      <c r="BD8" s="281">
        <v>496206428</v>
      </c>
      <c r="BE8" s="281">
        <v>489145628</v>
      </c>
      <c r="BF8" s="281">
        <v>445228828</v>
      </c>
      <c r="BG8" s="281">
        <v>445182828</v>
      </c>
      <c r="BH8" s="281">
        <v>445539828</v>
      </c>
      <c r="BI8" s="281">
        <v>362321028</v>
      </c>
      <c r="BJ8" s="281">
        <v>302504628</v>
      </c>
      <c r="BK8" s="281">
        <v>290560428</v>
      </c>
      <c r="BL8" s="281">
        <v>274514228</v>
      </c>
      <c r="BM8" s="281">
        <v>274514228</v>
      </c>
      <c r="BN8" s="281">
        <v>272943428</v>
      </c>
      <c r="BO8" s="281">
        <v>272615228</v>
      </c>
      <c r="BP8" s="281">
        <v>270361628</v>
      </c>
      <c r="BQ8" s="281">
        <v>269502428</v>
      </c>
      <c r="BR8" s="281">
        <v>0</v>
      </c>
      <c r="BS8" s="281">
        <v>0</v>
      </c>
      <c r="BT8" s="281">
        <v>0</v>
      </c>
      <c r="BU8" s="281">
        <v>0</v>
      </c>
      <c r="BV8" s="281">
        <v>0</v>
      </c>
      <c r="BW8" s="281">
        <v>265084228</v>
      </c>
      <c r="BX8" s="281">
        <v>0</v>
      </c>
      <c r="BY8" s="281">
        <v>0</v>
      </c>
      <c r="BZ8" s="281">
        <v>0</v>
      </c>
      <c r="CA8" s="281">
        <v>0</v>
      </c>
      <c r="CB8" s="281">
        <v>0</v>
      </c>
      <c r="CC8" s="281">
        <v>204417348</v>
      </c>
      <c r="CD8" s="281">
        <v>0</v>
      </c>
      <c r="CE8" s="281">
        <v>0</v>
      </c>
      <c r="CF8" s="281">
        <v>0</v>
      </c>
      <c r="CG8" s="847">
        <v>0</v>
      </c>
      <c r="CH8" s="847">
        <v>0</v>
      </c>
    </row>
    <row r="9" spans="1:86" s="96" customFormat="1" ht="14">
      <c r="A9" s="900" t="s">
        <v>804</v>
      </c>
      <c r="B9" s="281">
        <v>72237447</v>
      </c>
      <c r="C9" s="281">
        <v>72470700</v>
      </c>
      <c r="D9" s="281">
        <v>71126412</v>
      </c>
      <c r="E9" s="281">
        <v>70901706</v>
      </c>
      <c r="F9" s="281">
        <v>70031217</v>
      </c>
      <c r="G9" s="281">
        <v>70203030</v>
      </c>
      <c r="H9" s="281">
        <v>62877597</v>
      </c>
      <c r="I9" s="281">
        <v>62541429</v>
      </c>
      <c r="J9" s="281">
        <v>61180689</v>
      </c>
      <c r="K9" s="281">
        <v>61180689</v>
      </c>
      <c r="L9" s="281">
        <v>103172268</v>
      </c>
      <c r="M9" s="281">
        <v>103172268</v>
      </c>
      <c r="N9" s="281">
        <v>99806499</v>
      </c>
      <c r="O9" s="281">
        <v>99177124</v>
      </c>
      <c r="P9" s="281">
        <v>99370312</v>
      </c>
      <c r="Q9" s="281">
        <v>132488139</v>
      </c>
      <c r="R9" s="281">
        <v>149091517</v>
      </c>
      <c r="S9" s="281">
        <v>146147476</v>
      </c>
      <c r="T9" s="281">
        <v>142316297</v>
      </c>
      <c r="U9" s="281">
        <v>148120394</v>
      </c>
      <c r="V9" s="281">
        <v>148484792</v>
      </c>
      <c r="W9" s="281">
        <v>143482361</v>
      </c>
      <c r="X9" s="281">
        <v>134831176</v>
      </c>
      <c r="Y9" s="281">
        <v>138350557</v>
      </c>
      <c r="Z9" s="281">
        <v>136163066</v>
      </c>
      <c r="AA9" s="281">
        <v>128776853</v>
      </c>
      <c r="AB9" s="281">
        <v>169188016</v>
      </c>
      <c r="AC9" s="281">
        <v>157533219</v>
      </c>
      <c r="AD9" s="281">
        <v>164105107</v>
      </c>
      <c r="AE9" s="281">
        <v>163929887</v>
      </c>
      <c r="AF9" s="281">
        <v>164389725</v>
      </c>
      <c r="AG9" s="281">
        <v>177873680</v>
      </c>
      <c r="AH9" s="281">
        <v>162388956</v>
      </c>
      <c r="AI9" s="281">
        <v>181955106</v>
      </c>
      <c r="AJ9" s="281">
        <v>162473765</v>
      </c>
      <c r="AK9" s="281">
        <v>170561139</v>
      </c>
      <c r="AL9" s="281">
        <v>156981036</v>
      </c>
      <c r="AM9" s="281">
        <v>162073001</v>
      </c>
      <c r="AN9" s="281">
        <v>159349265</v>
      </c>
      <c r="AO9" s="281">
        <v>161060292</v>
      </c>
      <c r="AP9" s="281">
        <v>338144970</v>
      </c>
      <c r="AQ9" s="281">
        <v>305163802</v>
      </c>
      <c r="AR9" s="281">
        <v>284106018</v>
      </c>
      <c r="AS9" s="281">
        <v>305902198</v>
      </c>
      <c r="AT9" s="281">
        <v>294302736</v>
      </c>
      <c r="AU9" s="281">
        <v>295977534</v>
      </c>
      <c r="AV9" s="281">
        <v>330358796</v>
      </c>
      <c r="AW9" s="281">
        <v>342441828</v>
      </c>
      <c r="AX9" s="281">
        <v>363440264</v>
      </c>
      <c r="AY9" s="281">
        <v>427932296</v>
      </c>
      <c r="AZ9" s="281">
        <v>382575564</v>
      </c>
      <c r="BA9" s="281">
        <v>348493642</v>
      </c>
      <c r="BB9" s="281">
        <v>318603640</v>
      </c>
      <c r="BC9" s="281">
        <v>340766890</v>
      </c>
      <c r="BD9" s="281">
        <v>315408206</v>
      </c>
      <c r="BE9" s="281">
        <v>348488874</v>
      </c>
      <c r="BF9" s="281">
        <v>295557788</v>
      </c>
      <c r="BG9" s="281">
        <v>385383870</v>
      </c>
      <c r="BH9" s="281">
        <v>389373418</v>
      </c>
      <c r="BI9" s="281">
        <v>313852902</v>
      </c>
      <c r="BJ9" s="281">
        <v>343855578</v>
      </c>
      <c r="BK9" s="281">
        <v>327511372</v>
      </c>
      <c r="BL9" s="281">
        <v>377988006</v>
      </c>
      <c r="BM9" s="281">
        <v>429626508</v>
      </c>
      <c r="BN9" s="281">
        <v>498885226</v>
      </c>
      <c r="BO9" s="281">
        <v>651246112</v>
      </c>
      <c r="BP9" s="281">
        <v>758002872</v>
      </c>
      <c r="BQ9" s="281">
        <v>684593202</v>
      </c>
      <c r="BR9" s="281">
        <v>875725562</v>
      </c>
      <c r="BS9" s="281">
        <v>859695134</v>
      </c>
      <c r="BT9" s="281">
        <v>923593016</v>
      </c>
      <c r="BU9" s="281">
        <v>936134842</v>
      </c>
      <c r="BV9" s="281">
        <v>835482356</v>
      </c>
      <c r="BW9" s="281">
        <v>815545002</v>
      </c>
      <c r="BX9" s="281">
        <v>778548906</v>
      </c>
      <c r="BY9" s="281">
        <v>788380618</v>
      </c>
      <c r="BZ9" s="281">
        <v>749931104</v>
      </c>
      <c r="CA9" s="281">
        <v>665356312</v>
      </c>
      <c r="CB9" s="281">
        <v>722483228</v>
      </c>
      <c r="CC9" s="281">
        <v>685293370</v>
      </c>
      <c r="CD9" s="281">
        <v>698199318</v>
      </c>
      <c r="CE9" s="281">
        <v>770616036</v>
      </c>
      <c r="CF9" s="281">
        <v>824015445</v>
      </c>
      <c r="CG9" s="847">
        <v>908804161</v>
      </c>
      <c r="CH9" s="847">
        <v>924960837</v>
      </c>
    </row>
    <row r="10" spans="1:86" s="96" customFormat="1" ht="14">
      <c r="A10" s="900" t="s">
        <v>805</v>
      </c>
      <c r="B10" s="281">
        <v>474573822</v>
      </c>
      <c r="C10" s="281">
        <v>467531151</v>
      </c>
      <c r="D10" s="281">
        <v>464796762</v>
      </c>
      <c r="E10" s="281">
        <v>505147647</v>
      </c>
      <c r="F10" s="281">
        <v>505397856</v>
      </c>
      <c r="G10" s="281">
        <v>503629599</v>
      </c>
      <c r="H10" s="281">
        <v>498170964</v>
      </c>
      <c r="I10" s="281">
        <v>498340722</v>
      </c>
      <c r="J10" s="281">
        <v>502516770</v>
      </c>
      <c r="K10" s="281">
        <v>502516770</v>
      </c>
      <c r="L10" s="281">
        <v>493128537</v>
      </c>
      <c r="M10" s="281">
        <v>493128537</v>
      </c>
      <c r="N10" s="281">
        <v>503920656</v>
      </c>
      <c r="O10" s="281">
        <v>503215369</v>
      </c>
      <c r="P10" s="281">
        <v>494479325</v>
      </c>
      <c r="Q10" s="281">
        <v>437902474</v>
      </c>
      <c r="R10" s="281">
        <v>449395290</v>
      </c>
      <c r="S10" s="281">
        <v>432273921</v>
      </c>
      <c r="T10" s="281">
        <v>444342955</v>
      </c>
      <c r="U10" s="281">
        <v>444956241</v>
      </c>
      <c r="V10" s="281">
        <v>462540086</v>
      </c>
      <c r="W10" s="281">
        <v>454155298</v>
      </c>
      <c r="X10" s="281">
        <v>453900298</v>
      </c>
      <c r="Y10" s="281">
        <v>448451010</v>
      </c>
      <c r="Z10" s="281">
        <v>452182972</v>
      </c>
      <c r="AA10" s="281">
        <v>429189099</v>
      </c>
      <c r="AB10" s="281">
        <v>510916023</v>
      </c>
      <c r="AC10" s="281">
        <v>508571964</v>
      </c>
      <c r="AD10" s="281">
        <v>535680877</v>
      </c>
      <c r="AE10" s="281">
        <v>532758916</v>
      </c>
      <c r="AF10" s="281">
        <v>547097895</v>
      </c>
      <c r="AG10" s="281">
        <v>549959087</v>
      </c>
      <c r="AH10" s="281">
        <v>508294045</v>
      </c>
      <c r="AI10" s="281">
        <v>488860241</v>
      </c>
      <c r="AJ10" s="281">
        <v>479471027</v>
      </c>
      <c r="AK10" s="281">
        <v>452614173</v>
      </c>
      <c r="AL10" s="281">
        <v>461897271</v>
      </c>
      <c r="AM10" s="281">
        <v>451636294</v>
      </c>
      <c r="AN10" s="281">
        <v>452371548</v>
      </c>
      <c r="AO10" s="281">
        <v>438330828</v>
      </c>
      <c r="AP10" s="281">
        <v>232679784</v>
      </c>
      <c r="AQ10" s="281">
        <v>206951084</v>
      </c>
      <c r="AR10" s="281">
        <v>225564470</v>
      </c>
      <c r="AS10" s="281">
        <v>202226004</v>
      </c>
      <c r="AT10" s="281">
        <v>214507922</v>
      </c>
      <c r="AU10" s="281">
        <v>147745956</v>
      </c>
      <c r="AV10" s="281">
        <v>113626736</v>
      </c>
      <c r="AW10" s="281">
        <v>129718054</v>
      </c>
      <c r="AX10" s="281">
        <v>317017916</v>
      </c>
      <c r="AY10" s="281">
        <v>316171444</v>
      </c>
      <c r="AZ10" s="281">
        <v>332907932</v>
      </c>
      <c r="BA10" s="281">
        <v>361665858</v>
      </c>
      <c r="BB10" s="281">
        <v>371632624</v>
      </c>
      <c r="BC10" s="281">
        <v>386262656</v>
      </c>
      <c r="BD10" s="281">
        <v>469373654</v>
      </c>
      <c r="BE10" s="281">
        <v>525876832</v>
      </c>
      <c r="BF10" s="281">
        <v>545537270</v>
      </c>
      <c r="BG10" s="281">
        <v>553254656</v>
      </c>
      <c r="BH10" s="281">
        <v>535796208</v>
      </c>
      <c r="BI10" s="281">
        <v>670859360</v>
      </c>
      <c r="BJ10" s="281">
        <v>662723374</v>
      </c>
      <c r="BK10" s="281">
        <v>642411662</v>
      </c>
      <c r="BL10" s="281">
        <v>620874394</v>
      </c>
      <c r="BM10" s="281">
        <v>684268602</v>
      </c>
      <c r="BN10" s="281">
        <v>713700968</v>
      </c>
      <c r="BO10" s="281">
        <v>699406572</v>
      </c>
      <c r="BP10" s="281">
        <v>630219726</v>
      </c>
      <c r="BQ10" s="281">
        <v>596378278</v>
      </c>
      <c r="BR10" s="281">
        <v>733858574</v>
      </c>
      <c r="BS10" s="281">
        <v>705756560</v>
      </c>
      <c r="BT10" s="281">
        <v>739372968</v>
      </c>
      <c r="BU10" s="281">
        <v>760873474</v>
      </c>
      <c r="BV10" s="281">
        <v>738048122</v>
      </c>
      <c r="BW10" s="281">
        <v>795461908</v>
      </c>
      <c r="BX10" s="281">
        <v>739966172</v>
      </c>
      <c r="BY10" s="281">
        <v>719409872</v>
      </c>
      <c r="BZ10" s="281">
        <v>719408612</v>
      </c>
      <c r="CA10" s="281">
        <v>673164202</v>
      </c>
      <c r="CB10" s="281">
        <v>659176878</v>
      </c>
      <c r="CC10" s="281">
        <v>447141258</v>
      </c>
      <c r="CD10" s="281">
        <v>665127558</v>
      </c>
      <c r="CE10" s="281">
        <v>649474866</v>
      </c>
      <c r="CF10" s="281">
        <v>640510695</v>
      </c>
      <c r="CG10" s="847">
        <v>587584112</v>
      </c>
      <c r="CH10" s="847">
        <v>582115373</v>
      </c>
    </row>
    <row r="11" spans="1:86" s="96" customFormat="1" ht="14">
      <c r="A11" s="900" t="s">
        <v>140</v>
      </c>
      <c r="B11" s="281">
        <v>48719976</v>
      </c>
      <c r="C11" s="281">
        <v>55529394</v>
      </c>
      <c r="D11" s="281">
        <v>59608071</v>
      </c>
      <c r="E11" s="281">
        <v>67695753</v>
      </c>
      <c r="F11" s="281">
        <v>68316033</v>
      </c>
      <c r="G11" s="281">
        <v>69912477</v>
      </c>
      <c r="H11" s="281">
        <v>82696545</v>
      </c>
      <c r="I11" s="281">
        <v>82862955</v>
      </c>
      <c r="J11" s="281">
        <v>80047647</v>
      </c>
      <c r="K11" s="281">
        <v>80047647</v>
      </c>
      <c r="L11" s="281">
        <v>179314356</v>
      </c>
      <c r="M11" s="281">
        <v>179314356</v>
      </c>
      <c r="N11" s="281">
        <v>171888006</v>
      </c>
      <c r="O11" s="281">
        <v>173221987</v>
      </c>
      <c r="P11" s="281">
        <v>181764843</v>
      </c>
      <c r="Q11" s="281">
        <v>245223867</v>
      </c>
      <c r="R11" s="281">
        <v>283359934</v>
      </c>
      <c r="S11" s="281">
        <v>303425344</v>
      </c>
      <c r="T11" s="281">
        <v>295187489</v>
      </c>
      <c r="U11" s="281">
        <v>289150427</v>
      </c>
      <c r="V11" s="281">
        <v>271197455</v>
      </c>
      <c r="W11" s="281">
        <v>284589432</v>
      </c>
      <c r="X11" s="281">
        <v>299415578</v>
      </c>
      <c r="Y11" s="281">
        <v>302921738</v>
      </c>
      <c r="Z11" s="281">
        <v>301381007</v>
      </c>
      <c r="AA11" s="281">
        <v>333434721</v>
      </c>
      <c r="AB11" s="281">
        <v>487481392</v>
      </c>
      <c r="AC11" s="281">
        <v>501489782</v>
      </c>
      <c r="AD11" s="281">
        <v>467809168</v>
      </c>
      <c r="AE11" s="281">
        <v>470906349</v>
      </c>
      <c r="AF11" s="281">
        <v>456107532</v>
      </c>
      <c r="AG11" s="281">
        <v>444456473</v>
      </c>
      <c r="AH11" s="281">
        <v>501606239</v>
      </c>
      <c r="AI11" s="281">
        <v>501350147</v>
      </c>
      <c r="AJ11" s="281">
        <v>522981676</v>
      </c>
      <c r="AK11" s="281">
        <v>528801043</v>
      </c>
      <c r="AL11" s="281">
        <v>547169712</v>
      </c>
      <c r="AM11" s="281">
        <v>554518793</v>
      </c>
      <c r="AN11" s="281">
        <v>539191868</v>
      </c>
      <c r="AO11" s="281">
        <v>538455551</v>
      </c>
      <c r="AP11" s="281">
        <v>1099783164</v>
      </c>
      <c r="AQ11" s="281">
        <v>1152868424</v>
      </c>
      <c r="AR11" s="281">
        <v>1167588804</v>
      </c>
      <c r="AS11" s="281">
        <v>1171910928</v>
      </c>
      <c r="AT11" s="281">
        <v>1170415528</v>
      </c>
      <c r="AU11" s="281">
        <v>1235610900</v>
      </c>
      <c r="AV11" s="281">
        <v>1239257166</v>
      </c>
      <c r="AW11" s="281">
        <v>1210934734</v>
      </c>
      <c r="AX11" s="281">
        <v>1141989864</v>
      </c>
      <c r="AY11" s="281">
        <v>1135363972</v>
      </c>
      <c r="AZ11" s="281">
        <v>1168220046</v>
      </c>
      <c r="BA11" s="281">
        <v>1179565714</v>
      </c>
      <c r="BB11" s="281">
        <v>1221902206</v>
      </c>
      <c r="BC11" s="281">
        <v>1222342506</v>
      </c>
      <c r="BD11" s="281">
        <v>1260693722</v>
      </c>
      <c r="BE11" s="281">
        <v>1201355774</v>
      </c>
      <c r="BF11" s="281">
        <v>1335990972</v>
      </c>
      <c r="BG11" s="281">
        <v>1279238680</v>
      </c>
      <c r="BH11" s="281">
        <v>1292911462</v>
      </c>
      <c r="BI11" s="281">
        <v>1316688762</v>
      </c>
      <c r="BJ11" s="281">
        <v>1356633058</v>
      </c>
      <c r="BK11" s="281">
        <v>1405275164</v>
      </c>
      <c r="BL11" s="281">
        <v>1435524666</v>
      </c>
      <c r="BM11" s="281">
        <v>1448555050</v>
      </c>
      <c r="BN11" s="281">
        <v>1353055824</v>
      </c>
      <c r="BO11" s="281">
        <v>1215325888</v>
      </c>
      <c r="BP11" s="281">
        <v>1182243888</v>
      </c>
      <c r="BQ11" s="281">
        <v>1290353172</v>
      </c>
      <c r="BR11" s="281">
        <v>1231431364</v>
      </c>
      <c r="BS11" s="281">
        <v>1275662242</v>
      </c>
      <c r="BT11" s="281">
        <v>1178176246</v>
      </c>
      <c r="BU11" s="281">
        <v>1144175504</v>
      </c>
      <c r="BV11" s="281">
        <v>1267926660</v>
      </c>
      <c r="BW11" s="281">
        <v>1230477270</v>
      </c>
      <c r="BX11" s="281">
        <v>1322970988</v>
      </c>
      <c r="BY11" s="281">
        <v>1333701012</v>
      </c>
      <c r="BZ11" s="281">
        <v>1372545706</v>
      </c>
      <c r="CA11" s="281">
        <v>1503421258</v>
      </c>
      <c r="CB11" s="281">
        <v>1460286022</v>
      </c>
      <c r="CC11" s="281">
        <v>1505094152</v>
      </c>
      <c r="CD11" s="281">
        <v>1478909420</v>
      </c>
      <c r="CE11" s="281">
        <v>1422167190</v>
      </c>
      <c r="CF11" s="281">
        <v>1377751906</v>
      </c>
      <c r="CG11" s="847">
        <v>1345899998</v>
      </c>
      <c r="CH11" s="847">
        <v>1335449413</v>
      </c>
    </row>
    <row r="12" spans="1:86" s="96" customFormat="1" ht="14">
      <c r="A12" s="901" t="s">
        <v>1440</v>
      </c>
      <c r="B12" s="318">
        <v>33773031</v>
      </c>
      <c r="C12" s="318">
        <v>33773031</v>
      </c>
      <c r="D12" s="318">
        <v>33773031</v>
      </c>
      <c r="E12" s="318">
        <v>33773031</v>
      </c>
      <c r="F12" s="318">
        <v>33773031</v>
      </c>
      <c r="G12" s="318">
        <v>33773031</v>
      </c>
      <c r="H12" s="318">
        <v>33773031</v>
      </c>
      <c r="I12" s="318">
        <v>33773031</v>
      </c>
      <c r="J12" s="318">
        <v>33773031</v>
      </c>
      <c r="K12" s="318">
        <v>33773031</v>
      </c>
      <c r="L12" s="318">
        <v>0</v>
      </c>
      <c r="M12" s="318">
        <v>0</v>
      </c>
      <c r="N12" s="318">
        <v>0</v>
      </c>
      <c r="O12" s="318">
        <v>0</v>
      </c>
      <c r="P12" s="318">
        <v>0</v>
      </c>
      <c r="Q12" s="318">
        <v>0</v>
      </c>
      <c r="R12" s="318">
        <v>0</v>
      </c>
      <c r="S12" s="318">
        <v>0</v>
      </c>
      <c r="T12" s="318">
        <v>0</v>
      </c>
      <c r="U12" s="318">
        <v>1150365</v>
      </c>
      <c r="V12" s="318">
        <v>1155094</v>
      </c>
      <c r="W12" s="318">
        <v>1150336</v>
      </c>
      <c r="X12" s="318">
        <v>1150375</v>
      </c>
      <c r="Y12" s="318">
        <v>2828149</v>
      </c>
      <c r="Z12" s="318">
        <v>2824406</v>
      </c>
      <c r="AA12" s="318">
        <v>1159815</v>
      </c>
      <c r="AB12" s="318">
        <v>9753</v>
      </c>
      <c r="AC12" s="318">
        <v>219</v>
      </c>
      <c r="AD12" s="318">
        <v>32</v>
      </c>
      <c r="AE12" s="318">
        <v>32</v>
      </c>
      <c r="AF12" s="318">
        <v>32</v>
      </c>
      <c r="AG12" s="318">
        <v>32</v>
      </c>
      <c r="AH12" s="318">
        <v>47</v>
      </c>
      <c r="AI12" s="318">
        <v>123746</v>
      </c>
      <c r="AJ12" s="318">
        <v>7362772</v>
      </c>
      <c r="AK12" s="318">
        <v>20312885</v>
      </c>
      <c r="AL12" s="318">
        <v>20314921</v>
      </c>
      <c r="AM12" s="318">
        <v>26510042</v>
      </c>
      <c r="AN12" s="318">
        <v>43825449</v>
      </c>
      <c r="AO12" s="318">
        <v>56891459</v>
      </c>
      <c r="AP12" s="318">
        <v>123777330</v>
      </c>
      <c r="AQ12" s="318">
        <v>133394938</v>
      </c>
      <c r="AR12" s="318">
        <v>136751956</v>
      </c>
      <c r="AS12" s="318">
        <v>138008918</v>
      </c>
      <c r="AT12" s="318">
        <v>138941262</v>
      </c>
      <c r="AU12" s="318">
        <v>138813258</v>
      </c>
      <c r="AV12" s="318">
        <v>146023750</v>
      </c>
      <c r="AW12" s="318">
        <v>145907412</v>
      </c>
      <c r="AX12" s="318">
        <v>145756056</v>
      </c>
      <c r="AY12" s="318">
        <v>161812610</v>
      </c>
      <c r="AZ12" s="318">
        <v>161700126</v>
      </c>
      <c r="BA12" s="318">
        <v>161665968</v>
      </c>
      <c r="BB12" s="318">
        <v>161406112</v>
      </c>
      <c r="BC12" s="318">
        <v>161243930</v>
      </c>
      <c r="BD12" s="318">
        <v>161232600</v>
      </c>
      <c r="BE12" s="318">
        <v>161217648</v>
      </c>
      <c r="BF12" s="318">
        <v>160835698</v>
      </c>
      <c r="BG12" s="318">
        <v>160786522</v>
      </c>
      <c r="BH12" s="318">
        <v>160225640</v>
      </c>
      <c r="BI12" s="318">
        <v>160124504</v>
      </c>
      <c r="BJ12" s="318">
        <v>158129918</v>
      </c>
      <c r="BK12" s="318">
        <v>158087930</v>
      </c>
      <c r="BL12" s="318">
        <v>156515662</v>
      </c>
      <c r="BM12" s="318">
        <v>28452568</v>
      </c>
      <c r="BN12" s="318">
        <v>26831510</v>
      </c>
      <c r="BO12" s="318">
        <v>26823156</v>
      </c>
      <c r="BP12" s="318">
        <v>24588842</v>
      </c>
      <c r="BQ12" s="318">
        <v>24589876</v>
      </c>
      <c r="BR12" s="318">
        <v>24401456</v>
      </c>
      <c r="BS12" s="318">
        <v>24303020</v>
      </c>
      <c r="BT12" s="318">
        <v>24274726</v>
      </c>
      <c r="BU12" s="318">
        <v>24233136</v>
      </c>
      <c r="BV12" s="318">
        <v>23959818</v>
      </c>
      <c r="BW12" s="318">
        <v>23932776</v>
      </c>
      <c r="BX12" s="318">
        <v>23930890</v>
      </c>
      <c r="BY12" s="318">
        <v>23925454</v>
      </c>
      <c r="BZ12" s="318">
        <v>23531534</v>
      </c>
      <c r="CA12" s="318">
        <v>23475184</v>
      </c>
      <c r="CB12" s="318">
        <v>23470828</v>
      </c>
      <c r="CC12" s="318">
        <v>23470828</v>
      </c>
      <c r="CD12" s="318">
        <v>23180660</v>
      </c>
      <c r="CE12" s="318">
        <v>23158864</v>
      </c>
      <c r="CF12" s="318">
        <v>23138910</v>
      </c>
      <c r="CG12" s="848">
        <v>23128685</v>
      </c>
      <c r="CH12" s="848">
        <v>22891333</v>
      </c>
    </row>
    <row r="13" spans="1:86" s="96" customFormat="1" ht="14">
      <c r="A13" s="900" t="s">
        <v>206</v>
      </c>
      <c r="B13" s="281">
        <v>0</v>
      </c>
      <c r="C13" s="281">
        <v>0</v>
      </c>
      <c r="D13" s="281">
        <v>0</v>
      </c>
      <c r="E13" s="281">
        <v>0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0</v>
      </c>
      <c r="P13" s="281">
        <v>0</v>
      </c>
      <c r="Q13" s="281">
        <v>0</v>
      </c>
      <c r="R13" s="281">
        <v>0</v>
      </c>
      <c r="S13" s="281">
        <v>0</v>
      </c>
      <c r="T13" s="281">
        <v>0</v>
      </c>
      <c r="U13" s="281">
        <v>0</v>
      </c>
      <c r="V13" s="281">
        <v>0</v>
      </c>
      <c r="W13" s="281">
        <v>0</v>
      </c>
      <c r="X13" s="281">
        <v>0</v>
      </c>
      <c r="Y13" s="281">
        <v>0</v>
      </c>
      <c r="Z13" s="281">
        <v>0</v>
      </c>
      <c r="AA13" s="281">
        <v>0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123690</v>
      </c>
      <c r="AJ13" s="281">
        <v>117716</v>
      </c>
      <c r="AK13" s="281">
        <v>112829</v>
      </c>
      <c r="AL13" s="281">
        <v>114865</v>
      </c>
      <c r="AM13" s="281">
        <v>104685</v>
      </c>
      <c r="AN13" s="281">
        <v>102312</v>
      </c>
      <c r="AO13" s="281">
        <v>189122</v>
      </c>
      <c r="AP13" s="281">
        <v>378244</v>
      </c>
      <c r="AQ13" s="281">
        <v>324480</v>
      </c>
      <c r="AR13" s="281">
        <v>268698</v>
      </c>
      <c r="AS13" s="281">
        <v>245748</v>
      </c>
      <c r="AT13" s="281">
        <v>439608</v>
      </c>
      <c r="AU13" s="281">
        <v>332248</v>
      </c>
      <c r="AV13" s="281">
        <v>295340</v>
      </c>
      <c r="AW13" s="281">
        <v>264420</v>
      </c>
      <c r="AX13" s="281">
        <v>552956</v>
      </c>
      <c r="AY13" s="281">
        <v>479660</v>
      </c>
      <c r="AZ13" s="281">
        <v>367114</v>
      </c>
      <c r="BA13" s="281">
        <v>332956</v>
      </c>
      <c r="BB13" s="281">
        <v>294424</v>
      </c>
      <c r="BC13" s="281">
        <v>316960</v>
      </c>
      <c r="BD13" s="281">
        <v>305630</v>
      </c>
      <c r="BE13" s="281">
        <v>290678</v>
      </c>
      <c r="BF13" s="281">
        <v>447762</v>
      </c>
      <c r="BG13" s="281">
        <v>423380</v>
      </c>
      <c r="BH13" s="281">
        <v>453030</v>
      </c>
      <c r="BI13" s="281">
        <v>351894</v>
      </c>
      <c r="BJ13" s="281">
        <v>240864</v>
      </c>
      <c r="BK13" s="281">
        <v>214926</v>
      </c>
      <c r="BL13" s="281">
        <v>212478</v>
      </c>
      <c r="BM13" s="281">
        <v>162510</v>
      </c>
      <c r="BN13" s="281">
        <v>334412</v>
      </c>
      <c r="BO13" s="281">
        <v>328932</v>
      </c>
      <c r="BP13" s="281">
        <v>232556</v>
      </c>
      <c r="BQ13" s="281">
        <v>239188</v>
      </c>
      <c r="BR13" s="281">
        <v>365350</v>
      </c>
      <c r="BS13" s="281">
        <v>267764</v>
      </c>
      <c r="BT13" s="281">
        <v>239470</v>
      </c>
      <c r="BU13" s="281">
        <v>197880</v>
      </c>
      <c r="BV13" s="281">
        <v>299050</v>
      </c>
      <c r="BW13" s="281">
        <v>272008</v>
      </c>
      <c r="BX13" s="281">
        <v>270122</v>
      </c>
      <c r="BY13" s="281">
        <v>264686</v>
      </c>
      <c r="BZ13" s="281">
        <v>249556</v>
      </c>
      <c r="CA13" s="281">
        <v>193206</v>
      </c>
      <c r="CB13" s="281">
        <v>188850</v>
      </c>
      <c r="CC13" s="281">
        <v>188850</v>
      </c>
      <c r="CD13" s="281">
        <v>288078</v>
      </c>
      <c r="CE13" s="281">
        <v>266282</v>
      </c>
      <c r="CF13" s="281">
        <v>262858</v>
      </c>
      <c r="CG13" s="847">
        <v>252633</v>
      </c>
      <c r="CH13" s="847">
        <v>447436</v>
      </c>
    </row>
    <row r="14" spans="1:86" s="96" customFormat="1" ht="14">
      <c r="A14" s="900" t="s">
        <v>141</v>
      </c>
      <c r="B14" s="281">
        <v>0</v>
      </c>
      <c r="C14" s="281">
        <v>0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0</v>
      </c>
      <c r="S14" s="281">
        <v>0</v>
      </c>
      <c r="T14" s="281">
        <v>0</v>
      </c>
      <c r="U14" s="281">
        <v>0</v>
      </c>
      <c r="V14" s="281">
        <v>0</v>
      </c>
      <c r="W14" s="281">
        <v>0</v>
      </c>
      <c r="X14" s="281">
        <v>0</v>
      </c>
      <c r="Y14" s="281">
        <v>1677770</v>
      </c>
      <c r="Z14" s="281">
        <v>1674027</v>
      </c>
      <c r="AA14" s="281">
        <v>0</v>
      </c>
      <c r="AB14" s="281">
        <v>0</v>
      </c>
      <c r="AC14" s="281">
        <v>0</v>
      </c>
      <c r="AD14" s="281">
        <v>0</v>
      </c>
      <c r="AE14" s="281">
        <v>0</v>
      </c>
      <c r="AF14" s="281">
        <v>0</v>
      </c>
      <c r="AG14" s="281">
        <v>0</v>
      </c>
      <c r="AH14" s="281">
        <v>0</v>
      </c>
      <c r="AI14" s="281">
        <v>0</v>
      </c>
      <c r="AJ14" s="281">
        <v>0</v>
      </c>
      <c r="AK14" s="281">
        <v>0</v>
      </c>
      <c r="AL14" s="281">
        <v>0</v>
      </c>
      <c r="AM14" s="281">
        <v>0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0</v>
      </c>
      <c r="BI14" s="281">
        <v>0</v>
      </c>
      <c r="BJ14" s="281">
        <v>0</v>
      </c>
      <c r="BK14" s="281">
        <v>0</v>
      </c>
      <c r="BL14" s="281">
        <v>0</v>
      </c>
      <c r="BM14" s="281">
        <v>0</v>
      </c>
      <c r="BN14" s="281">
        <v>0</v>
      </c>
      <c r="BO14" s="281">
        <v>0</v>
      </c>
      <c r="BP14" s="281">
        <v>0</v>
      </c>
      <c r="BQ14" s="281">
        <v>0</v>
      </c>
      <c r="BR14" s="281">
        <v>0</v>
      </c>
      <c r="BS14" s="281">
        <v>0</v>
      </c>
      <c r="BT14" s="281">
        <v>0</v>
      </c>
      <c r="BU14" s="281">
        <v>0</v>
      </c>
      <c r="BV14" s="281">
        <v>0</v>
      </c>
      <c r="BW14" s="281">
        <v>0</v>
      </c>
      <c r="BX14" s="281">
        <v>0</v>
      </c>
      <c r="BY14" s="281">
        <v>0</v>
      </c>
      <c r="BZ14" s="281">
        <v>0</v>
      </c>
      <c r="CA14" s="281">
        <v>0</v>
      </c>
      <c r="CB14" s="281">
        <v>0</v>
      </c>
      <c r="CC14" s="281">
        <v>0</v>
      </c>
      <c r="CD14" s="281">
        <v>0</v>
      </c>
      <c r="CE14" s="281">
        <v>0</v>
      </c>
      <c r="CF14" s="281">
        <v>0</v>
      </c>
      <c r="CG14" s="847">
        <v>0</v>
      </c>
      <c r="CH14" s="847">
        <v>0</v>
      </c>
    </row>
    <row r="15" spans="1:86" s="96" customFormat="1" ht="14">
      <c r="A15" s="900" t="s">
        <v>433</v>
      </c>
      <c r="B15" s="281">
        <v>0</v>
      </c>
      <c r="C15" s="281">
        <v>0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9</v>
      </c>
      <c r="AJ15" s="281">
        <v>9</v>
      </c>
      <c r="AK15" s="281">
        <v>9</v>
      </c>
      <c r="AL15" s="281">
        <v>9</v>
      </c>
      <c r="AM15" s="281">
        <v>9</v>
      </c>
      <c r="AN15" s="281">
        <v>9</v>
      </c>
      <c r="AO15" s="281">
        <v>9</v>
      </c>
      <c r="AP15" s="281">
        <v>18</v>
      </c>
      <c r="AQ15" s="281">
        <v>18</v>
      </c>
      <c r="AR15" s="281">
        <v>18</v>
      </c>
      <c r="AS15" s="281">
        <v>18</v>
      </c>
      <c r="AT15" s="281">
        <v>18</v>
      </c>
      <c r="AU15" s="281">
        <v>18</v>
      </c>
      <c r="AV15" s="281">
        <v>18</v>
      </c>
      <c r="AW15" s="281">
        <v>18</v>
      </c>
      <c r="AX15" s="281">
        <v>18</v>
      </c>
      <c r="AY15" s="281">
        <v>18</v>
      </c>
      <c r="AZ15" s="281">
        <v>18</v>
      </c>
      <c r="BA15" s="281">
        <v>18</v>
      </c>
      <c r="BB15" s="281">
        <v>18</v>
      </c>
      <c r="BC15" s="281">
        <v>18</v>
      </c>
      <c r="BD15" s="281">
        <v>18</v>
      </c>
      <c r="BE15" s="281">
        <v>18</v>
      </c>
      <c r="BF15" s="281">
        <v>18</v>
      </c>
      <c r="BG15" s="281">
        <v>18</v>
      </c>
      <c r="BH15" s="281">
        <v>18</v>
      </c>
      <c r="BI15" s="281">
        <v>18</v>
      </c>
      <c r="BJ15" s="281">
        <v>18</v>
      </c>
      <c r="BK15" s="281">
        <v>18</v>
      </c>
      <c r="BL15" s="281">
        <v>18</v>
      </c>
      <c r="BM15" s="281">
        <v>18</v>
      </c>
      <c r="BN15" s="281">
        <v>18</v>
      </c>
      <c r="BO15" s="281">
        <v>18</v>
      </c>
      <c r="BP15" s="281">
        <v>18</v>
      </c>
      <c r="BQ15" s="281">
        <v>18</v>
      </c>
      <c r="BR15" s="281">
        <v>18</v>
      </c>
      <c r="BS15" s="281">
        <v>18</v>
      </c>
      <c r="BT15" s="281">
        <v>18</v>
      </c>
      <c r="BU15" s="281">
        <v>18</v>
      </c>
      <c r="BV15" s="281">
        <v>18</v>
      </c>
      <c r="BW15" s="281">
        <v>18</v>
      </c>
      <c r="BX15" s="281">
        <v>18</v>
      </c>
      <c r="BY15" s="281">
        <v>18</v>
      </c>
      <c r="BZ15" s="281">
        <v>18</v>
      </c>
      <c r="CA15" s="281">
        <v>18</v>
      </c>
      <c r="CB15" s="281">
        <v>18</v>
      </c>
      <c r="CC15" s="281">
        <v>18</v>
      </c>
      <c r="CD15" s="281">
        <v>18</v>
      </c>
      <c r="CE15" s="281">
        <v>18</v>
      </c>
      <c r="CF15" s="281">
        <v>18</v>
      </c>
      <c r="CG15" s="847">
        <v>18</v>
      </c>
      <c r="CH15" s="847">
        <v>18</v>
      </c>
    </row>
    <row r="16" spans="1:86" s="96" customFormat="1" ht="14">
      <c r="A16" s="900" t="s">
        <v>142</v>
      </c>
      <c r="B16" s="281">
        <v>33773031</v>
      </c>
      <c r="C16" s="281">
        <v>33773031</v>
      </c>
      <c r="D16" s="281">
        <v>33773031</v>
      </c>
      <c r="E16" s="281">
        <v>33773031</v>
      </c>
      <c r="F16" s="281">
        <v>33773031</v>
      </c>
      <c r="G16" s="281">
        <v>33773031</v>
      </c>
      <c r="H16" s="281">
        <v>33773031</v>
      </c>
      <c r="I16" s="281">
        <v>33773031</v>
      </c>
      <c r="J16" s="281">
        <v>33773031</v>
      </c>
      <c r="K16" s="281">
        <v>33773031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0</v>
      </c>
      <c r="S16" s="281">
        <v>0</v>
      </c>
      <c r="T16" s="281">
        <v>0</v>
      </c>
      <c r="U16" s="281">
        <v>1150365</v>
      </c>
      <c r="V16" s="281">
        <v>1155094</v>
      </c>
      <c r="W16" s="281">
        <v>1150336</v>
      </c>
      <c r="X16" s="281">
        <v>1150375</v>
      </c>
      <c r="Y16" s="281">
        <v>1150379</v>
      </c>
      <c r="Z16" s="281">
        <v>1150379</v>
      </c>
      <c r="AA16" s="281">
        <v>1159815</v>
      </c>
      <c r="AB16" s="281">
        <v>9753</v>
      </c>
      <c r="AC16" s="281">
        <v>219</v>
      </c>
      <c r="AD16" s="281">
        <v>32</v>
      </c>
      <c r="AE16" s="281">
        <v>32</v>
      </c>
      <c r="AF16" s="281">
        <v>32</v>
      </c>
      <c r="AG16" s="281">
        <v>32</v>
      </c>
      <c r="AH16" s="281">
        <v>47</v>
      </c>
      <c r="AI16" s="281">
        <v>47</v>
      </c>
      <c r="AJ16" s="281">
        <v>7245047</v>
      </c>
      <c r="AK16" s="281">
        <v>20200047</v>
      </c>
      <c r="AL16" s="281">
        <v>20200047</v>
      </c>
      <c r="AM16" s="281">
        <v>26405348</v>
      </c>
      <c r="AN16" s="281">
        <v>43723128</v>
      </c>
      <c r="AO16" s="281">
        <v>56702328</v>
      </c>
      <c r="AP16" s="281">
        <v>123399068</v>
      </c>
      <c r="AQ16" s="281">
        <v>133070440</v>
      </c>
      <c r="AR16" s="281">
        <v>136483240</v>
      </c>
      <c r="AS16" s="281">
        <v>137763152</v>
      </c>
      <c r="AT16" s="281">
        <v>138501636</v>
      </c>
      <c r="AU16" s="281">
        <v>138480992</v>
      </c>
      <c r="AV16" s="281">
        <v>145728392</v>
      </c>
      <c r="AW16" s="281">
        <v>145642974</v>
      </c>
      <c r="AX16" s="281">
        <v>145203082</v>
      </c>
      <c r="AY16" s="281">
        <v>161332932</v>
      </c>
      <c r="AZ16" s="281">
        <v>161332994</v>
      </c>
      <c r="BA16" s="281">
        <v>161332994</v>
      </c>
      <c r="BB16" s="281">
        <v>161111670</v>
      </c>
      <c r="BC16" s="281">
        <v>160926952</v>
      </c>
      <c r="BD16" s="281">
        <v>160926952</v>
      </c>
      <c r="BE16" s="281">
        <v>160926952</v>
      </c>
      <c r="BF16" s="281">
        <v>160387918</v>
      </c>
      <c r="BG16" s="281">
        <v>160363124</v>
      </c>
      <c r="BH16" s="281">
        <v>159772592</v>
      </c>
      <c r="BI16" s="281">
        <v>159772592</v>
      </c>
      <c r="BJ16" s="281">
        <v>157889036</v>
      </c>
      <c r="BK16" s="281">
        <v>157872986</v>
      </c>
      <c r="BL16" s="281">
        <v>156303166</v>
      </c>
      <c r="BM16" s="281">
        <v>28290040</v>
      </c>
      <c r="BN16" s="281">
        <v>26497080</v>
      </c>
      <c r="BO16" s="281">
        <v>26494206</v>
      </c>
      <c r="BP16" s="281">
        <v>24356268</v>
      </c>
      <c r="BQ16" s="281">
        <v>24350670</v>
      </c>
      <c r="BR16" s="281">
        <v>24036088</v>
      </c>
      <c r="BS16" s="281">
        <v>24035238</v>
      </c>
      <c r="BT16" s="281">
        <v>24035238</v>
      </c>
      <c r="BU16" s="281">
        <v>24035238</v>
      </c>
      <c r="BV16" s="281">
        <v>23660750</v>
      </c>
      <c r="BW16" s="281">
        <v>23660750</v>
      </c>
      <c r="BX16" s="281">
        <v>23660750</v>
      </c>
      <c r="BY16" s="281">
        <v>23660750</v>
      </c>
      <c r="BZ16" s="281">
        <v>23281960</v>
      </c>
      <c r="CA16" s="281">
        <v>23281960</v>
      </c>
      <c r="CB16" s="281">
        <v>23281960</v>
      </c>
      <c r="CC16" s="281">
        <v>23281960</v>
      </c>
      <c r="CD16" s="281">
        <v>22892564</v>
      </c>
      <c r="CE16" s="281">
        <v>22892564</v>
      </c>
      <c r="CF16" s="281">
        <v>22876034</v>
      </c>
      <c r="CG16" s="847">
        <v>22876034</v>
      </c>
      <c r="CH16" s="847">
        <v>22443879</v>
      </c>
    </row>
    <row r="17" spans="1:86" s="96" customFormat="1" ht="14.5" thickBot="1">
      <c r="A17" s="1174" t="s">
        <v>136</v>
      </c>
      <c r="B17" s="1175">
        <v>2229826518</v>
      </c>
      <c r="C17" s="1175">
        <v>2229826518</v>
      </c>
      <c r="D17" s="1175">
        <v>2229826518</v>
      </c>
      <c r="E17" s="1175">
        <v>2431852245</v>
      </c>
      <c r="F17" s="1175">
        <v>2431852245</v>
      </c>
      <c r="G17" s="1175">
        <v>2431852245</v>
      </c>
      <c r="H17" s="1175">
        <v>2431852245</v>
      </c>
      <c r="I17" s="1175">
        <v>2431852245</v>
      </c>
      <c r="J17" s="1175">
        <v>2431852245</v>
      </c>
      <c r="K17" s="1175">
        <v>2431852245</v>
      </c>
      <c r="L17" s="1175">
        <v>2475949269</v>
      </c>
      <c r="M17" s="1175">
        <v>2475949269</v>
      </c>
      <c r="N17" s="1175">
        <v>2475949269</v>
      </c>
      <c r="O17" s="1175">
        <v>2475949269</v>
      </c>
      <c r="P17" s="1175">
        <v>2475949269</v>
      </c>
      <c r="Q17" s="1175">
        <v>2475949269</v>
      </c>
      <c r="R17" s="1175">
        <v>2542181530</v>
      </c>
      <c r="S17" s="1175">
        <v>2542181530</v>
      </c>
      <c r="T17" s="1175">
        <v>2542181530</v>
      </c>
      <c r="U17" s="1175">
        <v>2568186485</v>
      </c>
      <c r="V17" s="1175">
        <v>2568186484.853735</v>
      </c>
      <c r="W17" s="1175">
        <v>2568186485</v>
      </c>
      <c r="X17" s="1175">
        <v>2568186485</v>
      </c>
      <c r="Y17" s="1175">
        <v>2569860512</v>
      </c>
      <c r="Z17" s="1175">
        <v>2569860512</v>
      </c>
      <c r="AA17" s="1175">
        <v>2569869551</v>
      </c>
      <c r="AB17" s="1175">
        <v>2860729247</v>
      </c>
      <c r="AC17" s="1175">
        <v>2860729247</v>
      </c>
      <c r="AD17" s="1175">
        <v>2860729247</v>
      </c>
      <c r="AE17" s="1175">
        <v>2860729247</v>
      </c>
      <c r="AF17" s="1175">
        <v>2860729247</v>
      </c>
      <c r="AG17" s="1175">
        <v>2865417052</v>
      </c>
      <c r="AH17" s="1175">
        <v>2865417067</v>
      </c>
      <c r="AI17" s="1175">
        <v>2865417020</v>
      </c>
      <c r="AJ17" s="1175">
        <v>2865417020</v>
      </c>
      <c r="AK17" s="1175">
        <v>2865417020</v>
      </c>
      <c r="AL17" s="1175">
        <v>2865417020</v>
      </c>
      <c r="AM17" s="1175">
        <v>2865417020</v>
      </c>
      <c r="AN17" s="1175">
        <v>2865417020</v>
      </c>
      <c r="AO17" s="1175">
        <v>2865417020</v>
      </c>
      <c r="AP17" s="1175">
        <v>5730834040</v>
      </c>
      <c r="AQ17" s="1175">
        <v>5730834040</v>
      </c>
      <c r="AR17" s="1175">
        <v>5730834040</v>
      </c>
      <c r="AS17" s="1175">
        <v>5730834040</v>
      </c>
      <c r="AT17" s="1175">
        <v>5730834040</v>
      </c>
      <c r="AU17" s="1175">
        <v>5730834040</v>
      </c>
      <c r="AV17" s="1175">
        <v>5730834040</v>
      </c>
      <c r="AW17" s="1175">
        <v>5730569620</v>
      </c>
      <c r="AX17" s="1175">
        <v>5730281084</v>
      </c>
      <c r="AY17" s="1175">
        <v>5730354380</v>
      </c>
      <c r="AZ17" s="1175">
        <v>5730466926</v>
      </c>
      <c r="BA17" s="1175">
        <v>5730834040</v>
      </c>
      <c r="BB17" s="1175">
        <v>5730834040</v>
      </c>
      <c r="BC17" s="1175">
        <v>5730834040</v>
      </c>
      <c r="BD17" s="1175">
        <v>5730834040</v>
      </c>
      <c r="BE17" s="1175">
        <v>5730834040</v>
      </c>
      <c r="BF17" s="1175">
        <v>5730834040</v>
      </c>
      <c r="BG17" s="1175">
        <v>5730834040</v>
      </c>
      <c r="BH17" s="1175">
        <v>5730834040</v>
      </c>
      <c r="BI17" s="1175">
        <v>5730834040</v>
      </c>
      <c r="BJ17" s="1175">
        <v>5730834040</v>
      </c>
      <c r="BK17" s="1175">
        <v>5730834040</v>
      </c>
      <c r="BL17" s="1175">
        <v>5730834040</v>
      </c>
      <c r="BM17" s="1175">
        <v>5730834040</v>
      </c>
      <c r="BN17" s="1175">
        <v>5730834040</v>
      </c>
      <c r="BO17" s="1175">
        <v>5730834040</v>
      </c>
      <c r="BP17" s="1175">
        <v>5730834040</v>
      </c>
      <c r="BQ17" s="1175">
        <v>5730834040</v>
      </c>
      <c r="BR17" s="1175">
        <v>5730834040</v>
      </c>
      <c r="BS17" s="1175">
        <v>5730834040</v>
      </c>
      <c r="BT17" s="1175">
        <v>5730834040</v>
      </c>
      <c r="BU17" s="1175">
        <v>5730834040</v>
      </c>
      <c r="BV17" s="1175">
        <v>5730834040</v>
      </c>
      <c r="BW17" s="1175">
        <v>5995918268</v>
      </c>
      <c r="BX17" s="1175">
        <v>5730834040</v>
      </c>
      <c r="BY17" s="1175">
        <v>5730834040</v>
      </c>
      <c r="BZ17" s="1175">
        <v>5730834040</v>
      </c>
      <c r="CA17" s="1175">
        <v>5730834040</v>
      </c>
      <c r="CB17" s="1175">
        <v>5730834040</v>
      </c>
      <c r="CC17" s="1175">
        <v>5730834040</v>
      </c>
      <c r="CD17" s="1175">
        <v>5730834040</v>
      </c>
      <c r="CE17" s="1175">
        <v>5730834040</v>
      </c>
      <c r="CF17" s="1175">
        <v>5730834040</v>
      </c>
      <c r="CG17" s="1176">
        <v>5730834040</v>
      </c>
      <c r="CH17" s="1176">
        <v>5730834040</v>
      </c>
    </row>
    <row r="18" spans="1:86" s="96" customFormat="1" ht="14">
      <c r="A18" s="902"/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3"/>
      <c r="R18" s="433"/>
      <c r="S18" s="433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432"/>
      <c r="BR18" s="432"/>
      <c r="BS18" s="432"/>
      <c r="BT18" s="432"/>
      <c r="BU18" s="432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914"/>
      <c r="CH18" s="914"/>
    </row>
    <row r="19" spans="1:86" s="96" customFormat="1" ht="14.5" thickBot="1">
      <c r="A19" s="955" t="s">
        <v>1441</v>
      </c>
      <c r="B19" s="1177">
        <v>0.27118248645826359</v>
      </c>
      <c r="C19" s="1177">
        <v>0.27118248645826359</v>
      </c>
      <c r="D19" s="1177">
        <v>0.27118248645826359</v>
      </c>
      <c r="E19" s="1177">
        <v>0.26844196898993677</v>
      </c>
      <c r="F19" s="1177">
        <v>0.26844196898993677</v>
      </c>
      <c r="G19" s="1177">
        <v>0.26844196898993677</v>
      </c>
      <c r="H19" s="1177">
        <v>0.26844196898993677</v>
      </c>
      <c r="I19" s="1177">
        <v>0.26844196898993677</v>
      </c>
      <c r="J19" s="1177">
        <v>0.26844196898993677</v>
      </c>
      <c r="K19" s="1177">
        <v>0.26844196898993677</v>
      </c>
      <c r="L19" s="1177">
        <v>0.31325971445015094</v>
      </c>
      <c r="M19" s="1177">
        <v>0.31325971445015094</v>
      </c>
      <c r="N19" s="1177">
        <v>0.31325971445015094</v>
      </c>
      <c r="O19" s="1177">
        <v>0.31325943940412782</v>
      </c>
      <c r="P19" s="1177">
        <v>0.31325943940412782</v>
      </c>
      <c r="Q19" s="1177">
        <v>0.32941485926705388</v>
      </c>
      <c r="R19" s="1177">
        <v>0.34688582644214239</v>
      </c>
      <c r="S19" s="1177">
        <v>0.34688582644214239</v>
      </c>
      <c r="T19" s="1177">
        <v>0.34688582644214239</v>
      </c>
      <c r="U19" s="1177">
        <v>0.34367535973743912</v>
      </c>
      <c r="V19" s="1177">
        <v>0.34367415067199214</v>
      </c>
      <c r="W19" s="1177">
        <v>0.34367536715198788</v>
      </c>
      <c r="X19" s="1177">
        <v>0.34598151874069272</v>
      </c>
      <c r="Y19" s="1177">
        <v>0.34659606081483596</v>
      </c>
      <c r="Z19" s="1177">
        <v>0.34659701237564128</v>
      </c>
      <c r="AA19" s="1177">
        <v>0.34702273305044223</v>
      </c>
      <c r="AB19" s="1177">
        <v>0.40814397687325299</v>
      </c>
      <c r="AC19" s="1177">
        <v>0.40814594936182819</v>
      </c>
      <c r="AD19" s="1177">
        <v>0.40814598805011332</v>
      </c>
      <c r="AE19" s="1177">
        <v>0.40814598805011332</v>
      </c>
      <c r="AF19" s="1177">
        <v>0.40814598805011332</v>
      </c>
      <c r="AG19" s="1177">
        <v>0.40911645035178856</v>
      </c>
      <c r="AH19" s="1177">
        <v>0.40911645035178856</v>
      </c>
      <c r="AI19" s="1177">
        <v>0.40909093133200858</v>
      </c>
      <c r="AJ19" s="1177">
        <v>0.4075942466155737</v>
      </c>
      <c r="AK19" s="1177">
        <v>0.40489778241456176</v>
      </c>
      <c r="AL19" s="1177">
        <v>0.40984399800971782</v>
      </c>
      <c r="AM19" s="1177">
        <v>0.4115062934619339</v>
      </c>
      <c r="AN19" s="1177">
        <v>0.40789485368079165</v>
      </c>
      <c r="AO19" s="1177">
        <v>0.40514022261376881</v>
      </c>
      <c r="AP19" s="1177">
        <v>0.40439968120101288</v>
      </c>
      <c r="AQ19" s="1177">
        <v>0.40405519323861683</v>
      </c>
      <c r="AR19" s="1177">
        <v>0.40646016376902344</v>
      </c>
      <c r="AS19" s="1177">
        <v>0.4067380095708274</v>
      </c>
      <c r="AT19" s="1177">
        <v>0.40663909418042848</v>
      </c>
      <c r="AU19" s="1177">
        <v>0.40665267649214543</v>
      </c>
      <c r="AV19" s="1177">
        <v>0.40790114752492335</v>
      </c>
      <c r="AW19" s="1177">
        <v>0.40788544752750067</v>
      </c>
      <c r="AX19" s="1177">
        <v>0.4320189201236399</v>
      </c>
      <c r="AY19" s="1177">
        <v>0.44024422214220005</v>
      </c>
      <c r="AZ19" s="1177">
        <v>0.44026684148454553</v>
      </c>
      <c r="BA19" s="1177">
        <v>0.44030717160945471</v>
      </c>
      <c r="BB19" s="1177">
        <v>0.44033328551944589</v>
      </c>
      <c r="BC19" s="1177">
        <v>0.44491024133910639</v>
      </c>
      <c r="BD19" s="1177">
        <v>0.45634899325938122</v>
      </c>
      <c r="BE19" s="1177">
        <v>0.4605105500055775</v>
      </c>
      <c r="BF19" s="1177">
        <v>0.47079275378355218</v>
      </c>
      <c r="BG19" s="1177">
        <v>0.47810364730177513</v>
      </c>
      <c r="BH19" s="1177">
        <v>0.47815619493195755</v>
      </c>
      <c r="BI19" s="1177">
        <v>0.47816566898454066</v>
      </c>
      <c r="BJ19" s="1177">
        <v>0.47835244427857676</v>
      </c>
      <c r="BK19" s="1177">
        <v>0.47835637464560538</v>
      </c>
      <c r="BL19" s="1177">
        <v>0.4859609929513789</v>
      </c>
      <c r="BM19" s="1177">
        <v>0.4975051918097983</v>
      </c>
      <c r="BN19" s="1177">
        <v>0.49764799911475494</v>
      </c>
      <c r="BO19" s="1177">
        <v>0.49764873485118688</v>
      </c>
      <c r="BP19" s="1177">
        <v>0.49784543345520638</v>
      </c>
      <c r="BQ19" s="1177">
        <v>0.49784534246228584</v>
      </c>
      <c r="BR19" s="1177">
        <v>0.49786192304554527</v>
      </c>
      <c r="BS19" s="1177">
        <v>0.49787058478129503</v>
      </c>
      <c r="BT19" s="1177">
        <v>0.49787307441627338</v>
      </c>
      <c r="BU19" s="1177">
        <v>0.4978767339430541</v>
      </c>
      <c r="BV19" s="1177">
        <v>0.49790078201586829</v>
      </c>
      <c r="BW19" s="1177">
        <v>0.52019021348285621</v>
      </c>
      <c r="BX19" s="1177">
        <v>0.49790332713110785</v>
      </c>
      <c r="BY19" s="1177">
        <v>0.4979038053931078</v>
      </c>
      <c r="BZ19" s="1177">
        <v>0.49793846024673988</v>
      </c>
      <c r="CA19" s="1177">
        <v>0.49794341720993057</v>
      </c>
      <c r="CB19" s="1177">
        <v>0.49794380039186475</v>
      </c>
      <c r="CC19" s="1177">
        <v>0.49794380039186475</v>
      </c>
      <c r="CD19" s="1177">
        <v>0.49796932412878936</v>
      </c>
      <c r="CE19" s="1177">
        <v>0.49797124124219783</v>
      </c>
      <c r="CF19" s="1177">
        <v>0.49797299632575154</v>
      </c>
      <c r="CG19" s="1178">
        <v>0.49797389567597961</v>
      </c>
      <c r="CH19" s="1178">
        <v>0.49799477130596226</v>
      </c>
    </row>
    <row r="20" spans="1:86" s="96" customFormat="1" ht="14">
      <c r="A20" s="903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100"/>
      <c r="BO20" s="100"/>
      <c r="BP20" s="100"/>
      <c r="BQ20" s="100"/>
      <c r="BR20" s="100"/>
    </row>
    <row r="21" spans="1:86" s="96" customFormat="1" ht="14">
      <c r="A21" s="904"/>
    </row>
    <row r="22" spans="1:86" s="96" customFormat="1" ht="14.5" thickBot="1">
      <c r="A22" s="905" t="s">
        <v>1220</v>
      </c>
      <c r="B22" s="821"/>
      <c r="C22" s="821"/>
      <c r="D22" s="821"/>
      <c r="E22" s="821"/>
      <c r="F22" s="821"/>
      <c r="G22" s="821"/>
      <c r="H22" s="821"/>
      <c r="I22" s="821"/>
      <c r="J22" s="821"/>
      <c r="K22" s="821"/>
      <c r="L22" s="821"/>
      <c r="M22" s="821"/>
      <c r="N22" s="821"/>
      <c r="O22" s="821"/>
      <c r="P22" s="821"/>
      <c r="Q22" s="821"/>
      <c r="R22" s="821"/>
      <c r="S22" s="821"/>
      <c r="T22" s="821"/>
      <c r="U22" s="821"/>
      <c r="V22" s="821"/>
      <c r="W22" s="821"/>
      <c r="X22" s="821"/>
      <c r="Y22" s="821"/>
      <c r="Z22" s="821"/>
      <c r="AA22" s="821"/>
      <c r="AB22" s="821"/>
      <c r="AC22" s="821"/>
      <c r="AD22" s="821"/>
      <c r="AE22" s="821"/>
      <c r="AF22" s="821"/>
      <c r="AG22" s="821"/>
      <c r="AH22" s="821"/>
      <c r="AI22" s="821"/>
      <c r="AJ22" s="821"/>
      <c r="AK22" s="821"/>
      <c r="AL22" s="821"/>
      <c r="AM22" s="821"/>
      <c r="AN22" s="821"/>
      <c r="AO22" s="821"/>
      <c r="AP22" s="821"/>
      <c r="AQ22" s="821"/>
      <c r="AR22" s="821"/>
      <c r="AS22" s="821"/>
      <c r="AT22" s="821"/>
      <c r="AU22" s="821"/>
      <c r="AV22" s="821"/>
      <c r="AW22" s="821"/>
      <c r="AX22" s="821"/>
      <c r="AY22" s="821"/>
      <c r="AZ22" s="821"/>
      <c r="BA22" s="821"/>
      <c r="BB22" s="821"/>
      <c r="BC22" s="821"/>
      <c r="BD22" s="821"/>
      <c r="BE22" s="821"/>
      <c r="BF22" s="821"/>
      <c r="BG22" s="821"/>
      <c r="BH22" s="821"/>
      <c r="BI22" s="821"/>
      <c r="BJ22" s="821"/>
      <c r="BK22" s="821"/>
      <c r="BL22" s="821"/>
      <c r="BM22" s="821"/>
      <c r="BN22" s="821"/>
      <c r="BO22" s="821"/>
      <c r="BP22" s="821"/>
      <c r="BQ22" s="821"/>
      <c r="BR22" s="821"/>
      <c r="BS22" s="821"/>
      <c r="BT22" s="821"/>
      <c r="BU22" s="821"/>
      <c r="BV22" s="821"/>
      <c r="BW22" s="821"/>
      <c r="BX22" s="821"/>
      <c r="BY22" s="821"/>
      <c r="BZ22" s="821"/>
      <c r="CA22" s="821"/>
      <c r="CB22" s="821"/>
      <c r="CC22" s="821"/>
      <c r="CD22" s="821"/>
      <c r="CE22" s="821"/>
      <c r="CF22" s="821"/>
      <c r="CG22" s="821"/>
      <c r="CH22" s="821"/>
    </row>
    <row r="23" spans="1:86" s="96" customFormat="1" ht="14">
      <c r="A23" s="906" t="s">
        <v>510</v>
      </c>
      <c r="B23" s="448">
        <v>675.99908172244295</v>
      </c>
      <c r="C23" s="448">
        <v>438.17440669079411</v>
      </c>
      <c r="D23" s="448">
        <v>249.28154615751208</v>
      </c>
      <c r="E23" s="448">
        <v>342.85032940652513</v>
      </c>
      <c r="F23" s="448">
        <v>386.98913132962031</v>
      </c>
      <c r="G23" s="448">
        <v>293.47948653780901</v>
      </c>
      <c r="H23" s="448">
        <v>374.69572184264939</v>
      </c>
      <c r="I23" s="448">
        <v>326.41783085458417</v>
      </c>
      <c r="J23" s="448">
        <v>613.26529812138995</v>
      </c>
      <c r="K23" s="448">
        <v>429.51681840356599</v>
      </c>
      <c r="L23" s="448">
        <v>483.34729249696437</v>
      </c>
      <c r="M23" s="448">
        <v>772.97631860728018</v>
      </c>
      <c r="N23" s="448">
        <v>437.23740658327642</v>
      </c>
      <c r="O23" s="448">
        <v>616.44763668818871</v>
      </c>
      <c r="P23" s="448">
        <v>517.59228177689067</v>
      </c>
      <c r="Q23" s="448">
        <v>1085.3657513602845</v>
      </c>
      <c r="R23" s="448">
        <v>628.37101147731585</v>
      </c>
      <c r="S23" s="448">
        <v>711.85075462023724</v>
      </c>
      <c r="T23" s="448">
        <v>621.39013032260254</v>
      </c>
      <c r="U23" s="448">
        <v>948.85898779770935</v>
      </c>
      <c r="V23" s="448">
        <v>694.21236229617921</v>
      </c>
      <c r="W23" s="448">
        <v>788.35046262872652</v>
      </c>
      <c r="X23" s="448">
        <v>684.48771281559573</v>
      </c>
      <c r="Y23" s="448">
        <v>731.20155702895693</v>
      </c>
      <c r="Z23" s="448">
        <v>603.74884727171195</v>
      </c>
      <c r="AA23" s="448">
        <v>709.41656235829169</v>
      </c>
      <c r="AB23" s="448">
        <v>664.53932542350901</v>
      </c>
      <c r="AC23" s="448">
        <v>940.08258539527571</v>
      </c>
      <c r="AD23" s="448">
        <v>609.72810377666769</v>
      </c>
      <c r="AE23" s="448">
        <v>1753.7183676026041</v>
      </c>
      <c r="AF23" s="448">
        <v>635.90497222038141</v>
      </c>
      <c r="AG23" s="448">
        <v>735.67719490685454</v>
      </c>
      <c r="AH23" s="448">
        <v>603.74885717470204</v>
      </c>
      <c r="AI23" s="448">
        <v>709.41657622270577</v>
      </c>
      <c r="AJ23" s="448">
        <v>664.53932751605419</v>
      </c>
      <c r="AK23" s="448">
        <v>940.082588368948</v>
      </c>
      <c r="AL23" s="448">
        <v>609.72810570536171</v>
      </c>
      <c r="AM23" s="448">
        <v>1753.7183731620969</v>
      </c>
      <c r="AN23" s="448">
        <v>635.90497424864702</v>
      </c>
      <c r="AO23" s="448">
        <v>735.67719726419432</v>
      </c>
      <c r="AP23" s="448">
        <v>661.08253826567977</v>
      </c>
      <c r="AQ23" s="448">
        <v>665.15366500500284</v>
      </c>
      <c r="AR23" s="448">
        <v>651.18798636474639</v>
      </c>
      <c r="AS23" s="448">
        <v>713.06413025245888</v>
      </c>
      <c r="AT23" s="448">
        <v>1373.874945839998</v>
      </c>
      <c r="AU23" s="448">
        <v>710.18453527189445</v>
      </c>
      <c r="AV23" s="448">
        <v>722.33322361726914</v>
      </c>
      <c r="AW23" s="448">
        <v>599.87254292321643</v>
      </c>
      <c r="AX23" s="448">
        <v>367.29914721328345</v>
      </c>
      <c r="AY23" s="448">
        <v>427.88468040478892</v>
      </c>
      <c r="AZ23" s="448">
        <v>368.64786033829068</v>
      </c>
      <c r="BA23" s="448">
        <v>159.35293140424577</v>
      </c>
      <c r="BB23" s="448">
        <v>397.51081282488144</v>
      </c>
      <c r="BC23" s="448">
        <v>432.26875734173234</v>
      </c>
      <c r="BD23" s="448">
        <v>453.47519424956033</v>
      </c>
      <c r="BE23" s="448">
        <v>488.58793752220782</v>
      </c>
      <c r="BF23" s="448">
        <v>435.75284928740638</v>
      </c>
      <c r="BG23" s="448">
        <v>499.89017281030385</v>
      </c>
      <c r="BH23" s="448">
        <v>730.21405455664501</v>
      </c>
      <c r="BI23" s="448">
        <v>1033.7052107148438</v>
      </c>
      <c r="BJ23" s="448">
        <v>829.87357176963098</v>
      </c>
      <c r="BK23" s="448">
        <v>890.21780536120662</v>
      </c>
      <c r="BL23" s="448">
        <v>868.7658004392124</v>
      </c>
      <c r="BM23" s="448">
        <v>876.74353268895209</v>
      </c>
      <c r="BN23" s="448">
        <v>259.921780746899</v>
      </c>
      <c r="BO23" s="448">
        <v>631.27998510103703</v>
      </c>
      <c r="BP23" s="448">
        <v>426.37110463217488</v>
      </c>
      <c r="BQ23" s="448">
        <v>790.16146522862437</v>
      </c>
      <c r="BR23" s="448">
        <v>802.53498795186044</v>
      </c>
      <c r="BS23" s="448">
        <v>736.56719694785443</v>
      </c>
      <c r="BT23" s="448">
        <v>828.73977300201807</v>
      </c>
      <c r="BU23" s="448">
        <v>1411.2458303931919</v>
      </c>
      <c r="BV23" s="448">
        <v>1266.0641994747932</v>
      </c>
      <c r="BW23" s="448">
        <v>1398.0770891221007</v>
      </c>
      <c r="BX23" s="448">
        <v>1545.0605919275638</v>
      </c>
      <c r="BY23" s="910">
        <v>1654.1309105706177</v>
      </c>
      <c r="BZ23" s="910">
        <v>1618.1604440155049</v>
      </c>
      <c r="CA23" s="910">
        <v>1629.0009848327768</v>
      </c>
      <c r="CB23" s="910">
        <v>1608.0835054111301</v>
      </c>
      <c r="CC23" s="910">
        <v>1685.9558699389208</v>
      </c>
      <c r="CD23" s="910">
        <v>1899.6328795172581</v>
      </c>
      <c r="CE23" s="910">
        <v>1921.5027420908311</v>
      </c>
      <c r="CF23" s="910">
        <v>1919.5604465144261</v>
      </c>
      <c r="CG23" s="910">
        <v>1877.0929258796079</v>
      </c>
      <c r="CH23" s="910">
        <v>1385.7114485877908</v>
      </c>
    </row>
    <row r="24" spans="1:86" s="96" customFormat="1" ht="14">
      <c r="A24" s="906" t="s">
        <v>201</v>
      </c>
      <c r="B24" s="448">
        <v>129.95129528346513</v>
      </c>
      <c r="C24" s="448">
        <v>70.745446732437756</v>
      </c>
      <c r="D24" s="448">
        <v>41.52595759688095</v>
      </c>
      <c r="E24" s="448">
        <v>57.112884850353346</v>
      </c>
      <c r="F24" s="448">
        <v>64.465639377467156</v>
      </c>
      <c r="G24" s="448">
        <v>48.888544842143503</v>
      </c>
      <c r="H24" s="448">
        <v>62.417748323440158</v>
      </c>
      <c r="I24" s="448">
        <v>52.284347070599878</v>
      </c>
      <c r="J24" s="448">
        <v>98.286609266903213</v>
      </c>
      <c r="K24" s="448">
        <v>68.858361338127764</v>
      </c>
      <c r="L24" s="448">
        <v>77.488240489083964</v>
      </c>
      <c r="M24" s="448">
        <v>119.6433102538283</v>
      </c>
      <c r="N24" s="448">
        <v>67.676757270749221</v>
      </c>
      <c r="O24" s="448">
        <v>95.415388642709146</v>
      </c>
      <c r="P24" s="448">
        <v>82.109114623622418</v>
      </c>
      <c r="Q24" s="448">
        <v>172.414001206889</v>
      </c>
      <c r="R24" s="448">
        <v>99.856312009095589</v>
      </c>
      <c r="S24" s="448">
        <v>113.12232703120907</v>
      </c>
      <c r="T24" s="448">
        <v>108.84106150984751</v>
      </c>
      <c r="U24" s="448">
        <v>166.19964562592216</v>
      </c>
      <c r="V24" s="448">
        <v>121.67078913820581</v>
      </c>
      <c r="W24" s="448">
        <v>138.20934135884127</v>
      </c>
      <c r="X24" s="448">
        <v>119.90467079103855</v>
      </c>
      <c r="Y24" s="448">
        <v>128.16607722824858</v>
      </c>
      <c r="Z24" s="448">
        <v>105.91787274585359</v>
      </c>
      <c r="AA24" s="448">
        <v>124.37979245304861</v>
      </c>
      <c r="AB24" s="448">
        <v>116.54233983223654</v>
      </c>
      <c r="AC24" s="448">
        <v>165.19514329892482</v>
      </c>
      <c r="AD24" s="448">
        <v>108.03689532210731</v>
      </c>
      <c r="AE24" s="448">
        <v>312.29672656883253</v>
      </c>
      <c r="AF24" s="448">
        <v>113.2714625942735</v>
      </c>
      <c r="AG24" s="448">
        <v>131.41782362610221</v>
      </c>
      <c r="AH24" s="448">
        <v>105.9178744831714</v>
      </c>
      <c r="AI24" s="448">
        <v>124.37979488385308</v>
      </c>
      <c r="AJ24" s="448">
        <v>116.54234019921273</v>
      </c>
      <c r="AK24" s="448">
        <v>165.19514382147062</v>
      </c>
      <c r="AL24" s="448">
        <v>108.03689566384999</v>
      </c>
      <c r="AM24" s="448">
        <v>312.29672755884974</v>
      </c>
      <c r="AN24" s="448">
        <v>113.27146295556115</v>
      </c>
      <c r="AO24" s="448">
        <v>131.41782404720598</v>
      </c>
      <c r="AP24" s="448">
        <v>118.15599821093423</v>
      </c>
      <c r="AQ24" s="448">
        <v>118.98057933614012</v>
      </c>
      <c r="AR24" s="448">
        <v>116.98953730560385</v>
      </c>
      <c r="AS24" s="448">
        <v>127.82148069808075</v>
      </c>
      <c r="AT24" s="448">
        <v>246.22676827074991</v>
      </c>
      <c r="AU24" s="448">
        <v>127.2839758642821</v>
      </c>
      <c r="AV24" s="448">
        <v>129.93065311533351</v>
      </c>
      <c r="AW24" s="448">
        <v>107.90287465618114</v>
      </c>
      <c r="AX24" s="448">
        <v>68.340590230922729</v>
      </c>
      <c r="AY24" s="448">
        <v>78.527385383541613</v>
      </c>
      <c r="AZ24" s="448">
        <v>67.181614730156397</v>
      </c>
      <c r="BA24" s="448">
        <v>28.752810667996531</v>
      </c>
      <c r="BB24" s="448">
        <v>68.899574467411085</v>
      </c>
      <c r="BC24" s="448">
        <v>73.907917420508767</v>
      </c>
      <c r="BD24" s="448">
        <v>74.314165725730845</v>
      </c>
      <c r="BE24" s="448">
        <v>79.537635570836898</v>
      </c>
      <c r="BF24" s="448">
        <v>65.817694280602268</v>
      </c>
      <c r="BG24" s="448">
        <v>76.55434433273939</v>
      </c>
      <c r="BH24" s="448">
        <v>111.91635535447328</v>
      </c>
      <c r="BI24" s="448">
        <v>128.83892230585153</v>
      </c>
      <c r="BJ24" s="448">
        <v>86.357646015652236</v>
      </c>
      <c r="BK24" s="448">
        <v>88.979422155287438</v>
      </c>
      <c r="BL24" s="448">
        <v>83.22996828351863</v>
      </c>
      <c r="BM24" s="448">
        <v>83.994255277533071</v>
      </c>
      <c r="BN24" s="448">
        <v>24.758679022702093</v>
      </c>
      <c r="BO24" s="448">
        <v>60.059855869190386</v>
      </c>
      <c r="BP24" s="448">
        <v>40.229531199554032</v>
      </c>
      <c r="BQ24" s="448">
        <v>74.317429940733831</v>
      </c>
      <c r="BR24" s="448">
        <v>0</v>
      </c>
      <c r="BS24" s="448">
        <v>0</v>
      </c>
      <c r="BT24" s="448">
        <v>0</v>
      </c>
      <c r="BU24" s="448">
        <v>0</v>
      </c>
      <c r="BV24" s="448">
        <v>0</v>
      </c>
      <c r="BW24" s="448">
        <v>129.33830398507502</v>
      </c>
      <c r="BX24" s="448">
        <v>0</v>
      </c>
      <c r="BY24" s="910">
        <v>0</v>
      </c>
      <c r="BZ24" s="910">
        <v>0</v>
      </c>
      <c r="CA24" s="910">
        <v>0</v>
      </c>
      <c r="CB24" s="910">
        <v>0</v>
      </c>
      <c r="CC24" s="910">
        <v>120.27520520567508</v>
      </c>
      <c r="CD24" s="910">
        <v>0</v>
      </c>
      <c r="CE24" s="910">
        <v>0</v>
      </c>
      <c r="CF24" s="910">
        <v>0</v>
      </c>
      <c r="CG24" s="910">
        <v>0</v>
      </c>
      <c r="CH24" s="910">
        <v>0</v>
      </c>
    </row>
    <row r="25" spans="1:86" s="96" customFormat="1" ht="14">
      <c r="A25" s="906" t="s">
        <v>137</v>
      </c>
      <c r="B25" s="448">
        <v>53.873939199291307</v>
      </c>
      <c r="C25" s="448">
        <v>17.686525217918156</v>
      </c>
      <c r="D25" s="448">
        <v>18.298384464879888</v>
      </c>
      <c r="E25" s="448">
        <v>25.166753167630162</v>
      </c>
      <c r="F25" s="448">
        <v>28.406739359378342</v>
      </c>
      <c r="G25" s="448">
        <v>21.542703056790142</v>
      </c>
      <c r="H25" s="448">
        <v>27.504336904534959</v>
      </c>
      <c r="I25" s="448">
        <v>12.654727656950291</v>
      </c>
      <c r="J25" s="448">
        <v>23.775371917847014</v>
      </c>
      <c r="K25" s="448">
        <v>16.651720118189012</v>
      </c>
      <c r="L25" s="448">
        <v>18.632972009044501</v>
      </c>
      <c r="M25" s="448">
        <v>29.365270734067536</v>
      </c>
      <c r="N25" s="448">
        <v>16.610592731370321</v>
      </c>
      <c r="O25" s="448">
        <v>23.418766279076376</v>
      </c>
      <c r="P25" s="448">
        <v>19.732599532070576</v>
      </c>
      <c r="Q25" s="448">
        <v>40.384588846931692</v>
      </c>
      <c r="R25" s="448">
        <v>23.380602192755067</v>
      </c>
      <c r="S25" s="448">
        <v>26.486739538253026</v>
      </c>
      <c r="T25" s="448">
        <v>8.6290051829947714E-2</v>
      </c>
      <c r="U25" s="448">
        <v>0.13176438961762807</v>
      </c>
      <c r="V25" s="448">
        <v>9.6402594441640121E-2</v>
      </c>
      <c r="W25" s="448">
        <v>0.10947518951593117</v>
      </c>
      <c r="X25" s="448">
        <v>9.5052169858501082E-2</v>
      </c>
      <c r="Y25" s="448">
        <v>1.5963209893826622</v>
      </c>
      <c r="Z25" s="448">
        <v>1.3180729006260226</v>
      </c>
      <c r="AA25" s="448">
        <v>2.3139765383064557</v>
      </c>
      <c r="AB25" s="448">
        <v>2.1675958659608616</v>
      </c>
      <c r="AC25" s="448">
        <v>3.0663634909280439</v>
      </c>
      <c r="AD25" s="448">
        <v>2.0054825707972466</v>
      </c>
      <c r="AE25" s="448">
        <v>5.7971458748747269</v>
      </c>
      <c r="AF25" s="448">
        <v>2.1020672159345626</v>
      </c>
      <c r="AG25" s="448">
        <v>2.4318773723764182</v>
      </c>
      <c r="AH25" s="448">
        <v>1.3180729222457122</v>
      </c>
      <c r="AI25" s="448">
        <v>2.313976583529433</v>
      </c>
      <c r="AJ25" s="448">
        <v>2.1675958727863303</v>
      </c>
      <c r="AK25" s="448">
        <v>3.0663635006275749</v>
      </c>
      <c r="AL25" s="448">
        <v>2.0054825771409961</v>
      </c>
      <c r="AM25" s="448">
        <v>5.7971458932523587</v>
      </c>
      <c r="AN25" s="448">
        <v>2.1020672226392603</v>
      </c>
      <c r="AO25" s="448">
        <v>2.4318773801689133</v>
      </c>
      <c r="AP25" s="448">
        <v>2.1864682470867511</v>
      </c>
      <c r="AQ25" s="448">
        <v>2.2024392111676785</v>
      </c>
      <c r="AR25" s="448">
        <v>0.85805526304751312</v>
      </c>
      <c r="AS25" s="448">
        <v>0</v>
      </c>
      <c r="AT25" s="448">
        <v>0</v>
      </c>
      <c r="AU25" s="448">
        <v>0</v>
      </c>
      <c r="AV25" s="448">
        <v>0</v>
      </c>
      <c r="AW25" s="448">
        <v>0</v>
      </c>
      <c r="AX25" s="448">
        <v>0</v>
      </c>
      <c r="AY25" s="448">
        <v>0</v>
      </c>
      <c r="AZ25" s="448">
        <v>0</v>
      </c>
      <c r="BA25" s="448">
        <v>0</v>
      </c>
      <c r="BB25" s="448">
        <v>0</v>
      </c>
      <c r="BC25" s="448">
        <v>0</v>
      </c>
      <c r="BD25" s="448">
        <v>0</v>
      </c>
      <c r="BE25" s="448">
        <v>0</v>
      </c>
      <c r="BF25" s="448">
        <v>0</v>
      </c>
      <c r="BG25" s="448">
        <v>0</v>
      </c>
      <c r="BH25" s="448">
        <v>0</v>
      </c>
      <c r="BI25" s="448">
        <v>0</v>
      </c>
      <c r="BJ25" s="448">
        <v>0</v>
      </c>
      <c r="BK25" s="448">
        <v>0</v>
      </c>
      <c r="BL25" s="448">
        <v>12.603729499708056</v>
      </c>
      <c r="BM25" s="448">
        <v>12.719467457217412</v>
      </c>
      <c r="BN25" s="448">
        <v>0</v>
      </c>
      <c r="BO25" s="448">
        <v>0</v>
      </c>
      <c r="BP25" s="448">
        <v>0</v>
      </c>
      <c r="BQ25" s="448">
        <v>0</v>
      </c>
      <c r="BR25" s="448">
        <v>0</v>
      </c>
      <c r="BS25" s="448">
        <v>0</v>
      </c>
      <c r="BT25" s="448">
        <v>0</v>
      </c>
      <c r="BU25" s="448">
        <v>0</v>
      </c>
      <c r="BV25" s="448">
        <v>0</v>
      </c>
      <c r="BW25" s="448">
        <v>0</v>
      </c>
      <c r="BX25" s="448">
        <v>0</v>
      </c>
      <c r="BY25" s="910">
        <v>0</v>
      </c>
      <c r="BZ25" s="910">
        <v>0</v>
      </c>
      <c r="CA25" s="910">
        <v>0</v>
      </c>
      <c r="CB25" s="910">
        <v>0</v>
      </c>
      <c r="CC25" s="910">
        <v>0</v>
      </c>
      <c r="CD25" s="910">
        <v>0</v>
      </c>
      <c r="CE25" s="910">
        <v>0</v>
      </c>
      <c r="CF25" s="910">
        <v>0</v>
      </c>
      <c r="CG25" s="910">
        <v>0</v>
      </c>
      <c r="CH25" s="910">
        <v>0</v>
      </c>
    </row>
    <row r="26" spans="1:86" s="96" customFormat="1" ht="14">
      <c r="A26" s="906" t="s">
        <v>138</v>
      </c>
      <c r="B26" s="448">
        <v>23.574807896938164</v>
      </c>
      <c r="C26" s="448">
        <v>27.689061920948049</v>
      </c>
      <c r="D26" s="448">
        <v>15.125816959508528</v>
      </c>
      <c r="E26" s="448">
        <v>20.803350296269123</v>
      </c>
      <c r="F26" s="448">
        <v>22.715553471130288</v>
      </c>
      <c r="G26" s="448">
        <v>17.118070874109847</v>
      </c>
      <c r="H26" s="448">
        <v>21.897823314235136</v>
      </c>
      <c r="I26" s="448">
        <v>26.046849847907776</v>
      </c>
      <c r="J26" s="448">
        <v>55.068805536167844</v>
      </c>
      <c r="K26" s="448">
        <v>37.807314118280189</v>
      </c>
      <c r="L26" s="448">
        <v>41.430317119702202</v>
      </c>
      <c r="M26" s="448">
        <v>65.828508378580167</v>
      </c>
      <c r="N26" s="448">
        <v>37.236181225519886</v>
      </c>
      <c r="O26" s="448">
        <v>52.498152194105515</v>
      </c>
      <c r="P26" s="448">
        <v>41.56771152206862</v>
      </c>
      <c r="Q26" s="448">
        <v>89.524918221373397</v>
      </c>
      <c r="R26" s="448">
        <v>48.243727503471796</v>
      </c>
      <c r="S26" s="448">
        <v>54.65295693431149</v>
      </c>
      <c r="T26" s="448">
        <v>57.815615209525845</v>
      </c>
      <c r="U26" s="448">
        <v>88.284096334346131</v>
      </c>
      <c r="V26" s="448">
        <v>67.285749241545588</v>
      </c>
      <c r="W26" s="448">
        <v>76.328393054794304</v>
      </c>
      <c r="X26" s="448">
        <v>66.458261832060714</v>
      </c>
      <c r="Y26" s="448">
        <v>76.817304226424312</v>
      </c>
      <c r="Z26" s="448">
        <v>57.905933712018339</v>
      </c>
      <c r="AA26" s="448">
        <v>76.238761968726649</v>
      </c>
      <c r="AB26" s="448">
        <v>63.769673776256703</v>
      </c>
      <c r="AC26" s="448">
        <v>94.701391361662616</v>
      </c>
      <c r="AD26" s="448">
        <v>57.005757318535437</v>
      </c>
      <c r="AE26" s="448">
        <v>170.12868268550113</v>
      </c>
      <c r="AF26" s="448">
        <v>60.652582934811136</v>
      </c>
      <c r="AG26" s="448">
        <v>70.922296641599942</v>
      </c>
      <c r="AH26" s="448">
        <v>57.905934661820368</v>
      </c>
      <c r="AI26" s="448">
        <v>76.238763458691523</v>
      </c>
      <c r="AJ26" s="448">
        <v>63.769673977058844</v>
      </c>
      <c r="AK26" s="448">
        <v>94.70139166122236</v>
      </c>
      <c r="AL26" s="448">
        <v>57.005757498856248</v>
      </c>
      <c r="AM26" s="448">
        <v>170.12868322482899</v>
      </c>
      <c r="AN26" s="448">
        <v>60.652583128267004</v>
      </c>
      <c r="AO26" s="448">
        <v>70.922296868857146</v>
      </c>
      <c r="AP26" s="448">
        <v>66.937385817193302</v>
      </c>
      <c r="AQ26" s="448">
        <v>60.849860732913776</v>
      </c>
      <c r="AR26" s="448">
        <v>55.719614840079281</v>
      </c>
      <c r="AS26" s="448">
        <v>65.740563675669321</v>
      </c>
      <c r="AT26" s="448">
        <v>121.86071975464728</v>
      </c>
      <c r="AU26" s="448">
        <v>63.350813199734986</v>
      </c>
      <c r="AV26" s="448">
        <v>72.164037031932324</v>
      </c>
      <c r="AW26" s="448">
        <v>62.121673428476704</v>
      </c>
      <c r="AX26" s="448">
        <v>42.085534628605835</v>
      </c>
      <c r="AY26" s="448">
        <v>58.74375917310558</v>
      </c>
      <c r="AZ26" s="448">
        <v>45.246905021280121</v>
      </c>
      <c r="BA26" s="448">
        <v>17.816190566280657</v>
      </c>
      <c r="BB26" s="448">
        <v>40.631196636646997</v>
      </c>
      <c r="BC26" s="448">
        <v>47.64581814846867</v>
      </c>
      <c r="BD26" s="448">
        <v>47.236989223242098</v>
      </c>
      <c r="BE26" s="448">
        <v>56.666112245622074</v>
      </c>
      <c r="BF26" s="448">
        <v>43.691986927753604</v>
      </c>
      <c r="BG26" s="448">
        <v>66.271220785415551</v>
      </c>
      <c r="BH26" s="448">
        <v>97.807762798871181</v>
      </c>
      <c r="BI26" s="448">
        <v>111.60398246674224</v>
      </c>
      <c r="BJ26" s="448">
        <v>98.162327240267857</v>
      </c>
      <c r="BK26" s="448">
        <v>100.29504991590041</v>
      </c>
      <c r="BL26" s="448">
        <v>114.6021828454387</v>
      </c>
      <c r="BM26" s="448">
        <v>131.45460200681148</v>
      </c>
      <c r="BN26" s="448">
        <v>45.253843516987686</v>
      </c>
      <c r="BO26" s="448">
        <v>143.47601896285349</v>
      </c>
      <c r="BP26" s="448">
        <v>112.7900450003044</v>
      </c>
      <c r="BQ26" s="448">
        <v>188.78199986954345</v>
      </c>
      <c r="BR26" s="448">
        <v>245.26984475423271</v>
      </c>
      <c r="BS26" s="448">
        <v>220.98815513312201</v>
      </c>
      <c r="BT26" s="448">
        <v>267.12281109094175</v>
      </c>
      <c r="BU26" s="448">
        <v>461.05553004314027</v>
      </c>
      <c r="BV26" s="448">
        <v>369.15194863982811</v>
      </c>
      <c r="BW26" s="448">
        <v>397.91581784407259</v>
      </c>
      <c r="BX26" s="448">
        <v>419.8010964148063</v>
      </c>
      <c r="BY26" s="910">
        <v>455.11166831884725</v>
      </c>
      <c r="BZ26" s="910">
        <v>423.50164484106142</v>
      </c>
      <c r="CA26" s="910">
        <v>378.25770411045136</v>
      </c>
      <c r="CB26" s="910">
        <v>405.46047148610802</v>
      </c>
      <c r="CC26" s="910">
        <v>403.2133354104497</v>
      </c>
      <c r="CD26" s="910">
        <v>462.87236449286331</v>
      </c>
      <c r="CE26" s="910">
        <v>516.7627549027228</v>
      </c>
      <c r="CF26" s="910">
        <v>552.01299118763245</v>
      </c>
      <c r="CG26" s="910">
        <v>595.34434660439547</v>
      </c>
      <c r="CH26" s="910">
        <v>447.30968782283054</v>
      </c>
    </row>
    <row r="27" spans="1:86" s="96" customFormat="1" ht="14">
      <c r="A27" s="906" t="s">
        <v>139</v>
      </c>
      <c r="B27" s="448">
        <v>9.8099878623181418</v>
      </c>
      <c r="C27" s="448">
        <v>22.036183223352182</v>
      </c>
      <c r="D27" s="448">
        <v>12.47194581447572</v>
      </c>
      <c r="E27" s="448">
        <v>17.153338451019856</v>
      </c>
      <c r="F27" s="448">
        <v>21.817914192626475</v>
      </c>
      <c r="G27" s="448">
        <v>16.424228485755023</v>
      </c>
      <c r="H27" s="448">
        <v>19.044271759937466</v>
      </c>
      <c r="I27" s="448">
        <v>21.151499677041162</v>
      </c>
      <c r="J27" s="448">
        <v>43.927756741652082</v>
      </c>
      <c r="K27" s="448">
        <v>26.316111945666005</v>
      </c>
      <c r="L27" s="448">
        <v>33.233400596923929</v>
      </c>
      <c r="M27" s="448">
        <v>59.354075141452121</v>
      </c>
      <c r="N27" s="448">
        <v>33.573889988966883</v>
      </c>
      <c r="O27" s="448">
        <v>47.334799874186899</v>
      </c>
      <c r="P27" s="448">
        <v>38.093256425925169</v>
      </c>
      <c r="Q27" s="448">
        <v>77.388459908994463</v>
      </c>
      <c r="R27" s="448">
        <v>37.550381474776735</v>
      </c>
      <c r="S27" s="448">
        <v>42.538988751651793</v>
      </c>
      <c r="T27" s="448">
        <v>77.721541691604116</v>
      </c>
      <c r="U27" s="448">
        <v>118.68032622482495</v>
      </c>
      <c r="V27" s="448">
        <v>97.870635646565233</v>
      </c>
      <c r="W27" s="448">
        <v>109.74230694826389</v>
      </c>
      <c r="X27" s="448">
        <v>101.17696648048533</v>
      </c>
      <c r="Y27" s="448">
        <v>107.74533478798016</v>
      </c>
      <c r="Z27" s="448">
        <v>74.015550766759631</v>
      </c>
      <c r="AA27" s="448">
        <v>78.137523567004578</v>
      </c>
      <c r="AB27" s="448">
        <v>69.478668024728407</v>
      </c>
      <c r="AC27" s="448">
        <v>83.045398079657119</v>
      </c>
      <c r="AD27" s="448">
        <v>57.690008181549679</v>
      </c>
      <c r="AE27" s="448">
        <v>155.99056652575257</v>
      </c>
      <c r="AF27" s="448">
        <v>56.811154144367414</v>
      </c>
      <c r="AG27" s="448">
        <v>59.167638188849544</v>
      </c>
      <c r="AH27" s="448">
        <v>74.015551980799657</v>
      </c>
      <c r="AI27" s="448">
        <v>78.137525094077716</v>
      </c>
      <c r="AJ27" s="448">
        <v>69.4786682435074</v>
      </c>
      <c r="AK27" s="448">
        <v>83.045398342346587</v>
      </c>
      <c r="AL27" s="448">
        <v>57.69000836403491</v>
      </c>
      <c r="AM27" s="448">
        <v>155.99056702026093</v>
      </c>
      <c r="AN27" s="448">
        <v>56.811154325570762</v>
      </c>
      <c r="AO27" s="448">
        <v>59.167638378441161</v>
      </c>
      <c r="AP27" s="448">
        <v>43.873588401010672</v>
      </c>
      <c r="AQ27" s="448">
        <v>39.063741631360763</v>
      </c>
      <c r="AR27" s="448">
        <v>43.380238168690411</v>
      </c>
      <c r="AS27" s="448">
        <v>43.459810291517286</v>
      </c>
      <c r="AT27" s="448">
        <v>88.820410313799258</v>
      </c>
      <c r="AU27" s="448">
        <v>31.62343551241381</v>
      </c>
      <c r="AV27" s="448">
        <v>24.820782990508288</v>
      </c>
      <c r="AW27" s="448">
        <v>23.531887548402839</v>
      </c>
      <c r="AX27" s="448">
        <v>36.709935038200541</v>
      </c>
      <c r="AY27" s="448">
        <v>43.401957125827771</v>
      </c>
      <c r="AZ27" s="448">
        <v>39.372754032023806</v>
      </c>
      <c r="BA27" s="448">
        <v>18.489599438503959</v>
      </c>
      <c r="BB27" s="448">
        <v>47.393928777264129</v>
      </c>
      <c r="BC27" s="448">
        <v>54.007008325604964</v>
      </c>
      <c r="BD27" s="448">
        <v>70.295565600064833</v>
      </c>
      <c r="BE27" s="448">
        <v>85.510321312249829</v>
      </c>
      <c r="BF27" s="448">
        <v>80.646182361611096</v>
      </c>
      <c r="BG27" s="448">
        <v>95.138547076023528</v>
      </c>
      <c r="BH27" s="448">
        <v>134.58809974695973</v>
      </c>
      <c r="BI27" s="448">
        <v>238.55307940115824</v>
      </c>
      <c r="BJ27" s="448">
        <v>189.19125606961197</v>
      </c>
      <c r="BK27" s="448">
        <v>196.7281603487238</v>
      </c>
      <c r="BL27" s="448">
        <v>175.63917687769418</v>
      </c>
      <c r="BM27" s="448">
        <v>196.64903068412002</v>
      </c>
      <c r="BN27" s="448">
        <v>64.739764259514544</v>
      </c>
      <c r="BO27" s="448">
        <v>154.08624902011903</v>
      </c>
      <c r="BP27" s="448">
        <v>93.776044763613399</v>
      </c>
      <c r="BQ27" s="448">
        <v>164.45603559994825</v>
      </c>
      <c r="BR27" s="448">
        <v>205.53628479848189</v>
      </c>
      <c r="BS27" s="448">
        <v>181.41761422078554</v>
      </c>
      <c r="BT27" s="448">
        <v>213.84244167651104</v>
      </c>
      <c r="BU27" s="448">
        <v>374.7375988071978</v>
      </c>
      <c r="BV27" s="448">
        <v>326.10132394736729</v>
      </c>
      <c r="BW27" s="448">
        <v>388.11699527235464</v>
      </c>
      <c r="BX27" s="448">
        <v>398.99691325937999</v>
      </c>
      <c r="BY27" s="910">
        <v>415.2966467917002</v>
      </c>
      <c r="BZ27" s="910">
        <v>406.26496070074313</v>
      </c>
      <c r="CA27" s="910">
        <v>382.69652056425383</v>
      </c>
      <c r="CB27" s="910">
        <v>369.93269516648309</v>
      </c>
      <c r="CC27" s="910">
        <v>263.0892489705605</v>
      </c>
      <c r="CD27" s="910">
        <v>440.94738783578151</v>
      </c>
      <c r="CE27" s="910">
        <v>435.5274291154729</v>
      </c>
      <c r="CF27" s="910">
        <v>429.08203575555473</v>
      </c>
      <c r="CG27" s="910">
        <v>384.91777903926646</v>
      </c>
      <c r="CH27" s="910">
        <v>281.51013032944286</v>
      </c>
    </row>
    <row r="28" spans="1:86" s="96" customFormat="1" ht="14">
      <c r="A28" s="867" t="s">
        <v>140</v>
      </c>
      <c r="B28" s="448">
        <v>30.844829168676384</v>
      </c>
      <c r="C28" s="448">
        <v>42.071583063837068</v>
      </c>
      <c r="D28" s="448">
        <v>26.288809770743335</v>
      </c>
      <c r="E28" s="448">
        <v>36.156415220201488</v>
      </c>
      <c r="F28" s="448">
        <v>39.121011461778295</v>
      </c>
      <c r="G28" s="448">
        <v>29.8982883433899</v>
      </c>
      <c r="H28" s="448">
        <v>40.054764211203135</v>
      </c>
      <c r="I28" s="448">
        <v>48.210423144914927</v>
      </c>
      <c r="J28" s="448">
        <v>104.66251478403936</v>
      </c>
      <c r="K28" s="448">
        <v>78.493981600169576</v>
      </c>
      <c r="L28" s="448">
        <v>85.933315697770055</v>
      </c>
      <c r="M28" s="448">
        <v>130.56725355158724</v>
      </c>
      <c r="N28" s="448">
        <v>73.855933168117915</v>
      </c>
      <c r="O28" s="448">
        <v>104.12721960973337</v>
      </c>
      <c r="P28" s="448">
        <v>92.308179315423573</v>
      </c>
      <c r="Q28" s="448">
        <v>196.01687488635338</v>
      </c>
      <c r="R28" s="448">
        <v>124.91479210258497</v>
      </c>
      <c r="S28" s="448">
        <v>141.5098522963375</v>
      </c>
      <c r="T28" s="448">
        <v>184.04969092659115</v>
      </c>
      <c r="U28" s="448">
        <v>281.04276993653156</v>
      </c>
      <c r="V28" s="448">
        <v>191.80932846254487</v>
      </c>
      <c r="W28" s="448">
        <v>219.26157308014334</v>
      </c>
      <c r="X28" s="448">
        <v>184.39177865423773</v>
      </c>
      <c r="Y28" s="448">
        <v>191.94491338934768</v>
      </c>
      <c r="Z28" s="448">
        <v>178.86670584340001</v>
      </c>
      <c r="AA28" s="448">
        <v>210.06453383132381</v>
      </c>
      <c r="AB28" s="448">
        <v>205.26619094153435</v>
      </c>
      <c r="AC28" s="448">
        <v>293.60846684776408</v>
      </c>
      <c r="AD28" s="448">
        <v>198.6980377319266</v>
      </c>
      <c r="AE28" s="448">
        <v>582.08061302847148</v>
      </c>
      <c r="AF28" s="448">
        <v>205.23081478691313</v>
      </c>
      <c r="AG28" s="448">
        <v>237.1068861363926</v>
      </c>
      <c r="AH28" s="448">
        <v>178.86670877726101</v>
      </c>
      <c r="AI28" s="448">
        <v>210.06453793669974</v>
      </c>
      <c r="AJ28" s="448">
        <v>205.26619158789003</v>
      </c>
      <c r="AK28" s="448">
        <v>293.60846777650733</v>
      </c>
      <c r="AL28" s="448">
        <v>198.69803836044895</v>
      </c>
      <c r="AM28" s="448">
        <v>582.08061487373527</v>
      </c>
      <c r="AN28" s="448">
        <v>205.23081544151188</v>
      </c>
      <c r="AO28" s="448">
        <v>237.10688689615719</v>
      </c>
      <c r="AP28" s="448">
        <v>217.70724539809532</v>
      </c>
      <c r="AQ28" s="448">
        <v>229.88271408341478</v>
      </c>
      <c r="AR28" s="448">
        <v>228.9905680578326</v>
      </c>
      <c r="AS28" s="448">
        <v>251.85201508227385</v>
      </c>
      <c r="AT28" s="448">
        <v>484.62912914984094</v>
      </c>
      <c r="AU28" s="448">
        <v>264.46924621466854</v>
      </c>
      <c r="AV28" s="448">
        <v>270.70506704265722</v>
      </c>
      <c r="AW28" s="448">
        <v>219.67319976094541</v>
      </c>
      <c r="AX28" s="448">
        <v>132.23976187428934</v>
      </c>
      <c r="AY28" s="448">
        <v>155.85537331117581</v>
      </c>
      <c r="AZ28" s="448">
        <v>138.16444759999749</v>
      </c>
      <c r="BA28" s="448">
        <v>60.303446069971365</v>
      </c>
      <c r="BB28" s="448">
        <v>155.82793970194047</v>
      </c>
      <c r="BC28" s="448">
        <v>170.90718161033624</v>
      </c>
      <c r="BD28" s="448">
        <v>188.80731264145666</v>
      </c>
      <c r="BE28" s="448">
        <v>195.34672758709132</v>
      </c>
      <c r="BF28" s="448">
        <v>197.49809497227943</v>
      </c>
      <c r="BG28" s="448">
        <v>219.97990990002657</v>
      </c>
      <c r="BH28" s="448">
        <v>324.76992971111792</v>
      </c>
      <c r="BI28" s="448">
        <v>468.20567397017271</v>
      </c>
      <c r="BJ28" s="448">
        <v>387.28543814508447</v>
      </c>
      <c r="BK28" s="448">
        <v>430.34274461454459</v>
      </c>
      <c r="BL28" s="448">
        <v>435.23672084999794</v>
      </c>
      <c r="BM28" s="448">
        <v>443.22038802760954</v>
      </c>
      <c r="BN28" s="448">
        <v>122.73559796506147</v>
      </c>
      <c r="BO28" s="448">
        <v>267.74842404392695</v>
      </c>
      <c r="BP28" s="448">
        <v>175.91667031158008</v>
      </c>
      <c r="BQ28" s="448">
        <v>355.82511137492861</v>
      </c>
      <c r="BR28" s="448">
        <v>344.89455667365007</v>
      </c>
      <c r="BS28" s="448">
        <v>327.91420386539284</v>
      </c>
      <c r="BT28" s="448">
        <v>340.75371439587946</v>
      </c>
      <c r="BU28" s="448">
        <v>563.51758292861098</v>
      </c>
      <c r="BV28" s="448">
        <v>560.22439481820595</v>
      </c>
      <c r="BW28" s="448">
        <v>600.3670772671743</v>
      </c>
      <c r="BX28" s="448">
        <v>713.35874600455679</v>
      </c>
      <c r="BY28" s="910">
        <v>769.91097796097119</v>
      </c>
      <c r="BZ28" s="910">
        <v>775.10502099474991</v>
      </c>
      <c r="CA28" s="910">
        <v>854.70095211470175</v>
      </c>
      <c r="CB28" s="910">
        <v>819.51834456244717</v>
      </c>
      <c r="CC28" s="910">
        <v>885.56822479499886</v>
      </c>
      <c r="CD28" s="910">
        <v>980.44538637915014</v>
      </c>
      <c r="CE28" s="910">
        <v>953.68250945229988</v>
      </c>
      <c r="CF28" s="910">
        <v>922.96443635898322</v>
      </c>
      <c r="CG28" s="910">
        <v>881.67945228429392</v>
      </c>
      <c r="CH28" s="910">
        <v>645.82135387448011</v>
      </c>
    </row>
    <row r="29" spans="1:86" s="96" customFormat="1" ht="14">
      <c r="A29" s="906" t="s">
        <v>141</v>
      </c>
      <c r="B29" s="448">
        <v>0</v>
      </c>
      <c r="C29" s="448">
        <v>0</v>
      </c>
      <c r="D29" s="448">
        <v>0</v>
      </c>
      <c r="E29" s="448">
        <v>0</v>
      </c>
      <c r="F29" s="448">
        <v>0</v>
      </c>
      <c r="G29" s="448">
        <v>0</v>
      </c>
      <c r="H29" s="448">
        <v>0</v>
      </c>
      <c r="I29" s="448">
        <v>0</v>
      </c>
      <c r="J29" s="448">
        <v>0</v>
      </c>
      <c r="K29" s="448">
        <v>0</v>
      </c>
      <c r="L29" s="448">
        <v>0</v>
      </c>
      <c r="M29" s="448">
        <v>0</v>
      </c>
      <c r="N29" s="448">
        <v>0</v>
      </c>
      <c r="O29" s="448">
        <v>0</v>
      </c>
      <c r="P29" s="448">
        <v>0</v>
      </c>
      <c r="Q29" s="448">
        <v>1.0856640211739346</v>
      </c>
      <c r="R29" s="448">
        <v>0</v>
      </c>
      <c r="S29" s="448">
        <v>0</v>
      </c>
      <c r="T29" s="448">
        <v>0</v>
      </c>
      <c r="U29" s="448">
        <v>0</v>
      </c>
      <c r="V29" s="448">
        <v>0</v>
      </c>
      <c r="W29" s="448">
        <v>0</v>
      </c>
      <c r="X29" s="448">
        <v>0</v>
      </c>
      <c r="Y29" s="448">
        <v>0</v>
      </c>
      <c r="Z29" s="448">
        <v>0</v>
      </c>
      <c r="AA29" s="448">
        <v>0</v>
      </c>
      <c r="AB29" s="448">
        <v>0</v>
      </c>
      <c r="AC29" s="448">
        <v>0</v>
      </c>
      <c r="AD29" s="448">
        <v>0</v>
      </c>
      <c r="AE29" s="448">
        <v>0</v>
      </c>
      <c r="AF29" s="448">
        <v>0</v>
      </c>
      <c r="AG29" s="448">
        <v>0</v>
      </c>
      <c r="AH29" s="448">
        <v>0</v>
      </c>
      <c r="AI29" s="448">
        <v>3.7709789310788769E-6</v>
      </c>
      <c r="AJ29" s="448">
        <v>3.5324291635239058E-6</v>
      </c>
      <c r="AK29" s="448">
        <v>4.997108543881155E-6</v>
      </c>
      <c r="AL29" s="448">
        <v>3.268240741446669E-6</v>
      </c>
      <c r="AM29" s="448">
        <v>9.4473363211400079E-6</v>
      </c>
      <c r="AN29" s="448">
        <v>3.4256402008155043E-6</v>
      </c>
      <c r="AO29" s="448">
        <v>3.9631163205622055E-6</v>
      </c>
      <c r="AP29" s="448">
        <v>3.5631845853258726E-6</v>
      </c>
      <c r="AQ29" s="448">
        <v>3.5892117151969683E-6</v>
      </c>
      <c r="AR29" s="448">
        <v>3.530207047995115E-6</v>
      </c>
      <c r="AS29" s="448">
        <v>3.8683283542867766E-6</v>
      </c>
      <c r="AT29" s="448">
        <v>7.4531857413097624E-6</v>
      </c>
      <c r="AU29" s="448">
        <v>3.8527067314346562E-6</v>
      </c>
      <c r="AV29" s="448">
        <v>3.9319451526720722E-6</v>
      </c>
      <c r="AW29" s="448">
        <v>3.2653432795966173E-6</v>
      </c>
      <c r="AX29" s="448">
        <v>2.0843580041943424E-6</v>
      </c>
      <c r="AY29" s="448">
        <v>2.4709227954973055E-6</v>
      </c>
      <c r="AZ29" s="448">
        <v>2.1288455589469957E-6</v>
      </c>
      <c r="BA29" s="448">
        <v>9.2022175312183121E-7</v>
      </c>
      <c r="BB29" s="448">
        <v>2.2955216062806001E-6</v>
      </c>
      <c r="BC29" s="448">
        <v>2.5167489912897233E-6</v>
      </c>
      <c r="BD29" s="448">
        <v>2.6957631090243662E-6</v>
      </c>
      <c r="BE29" s="448">
        <v>2.9268940747336379E-6</v>
      </c>
      <c r="BF29" s="448">
        <v>2.6609204583015925E-6</v>
      </c>
      <c r="BG29" s="448">
        <v>3.0953085144364761E-6</v>
      </c>
      <c r="BH29" s="448">
        <v>4.5214687212666411E-6</v>
      </c>
      <c r="BI29" s="448">
        <v>6.4006790174632847E-6</v>
      </c>
      <c r="BJ29" s="448">
        <v>5.1385581720149422E-6</v>
      </c>
      <c r="BK29" s="448">
        <v>5.5122082859651278E-6</v>
      </c>
      <c r="BL29" s="448">
        <v>5.4574199669655568E-6</v>
      </c>
      <c r="BM29" s="448">
        <v>5.5075345493407191E-6</v>
      </c>
      <c r="BN29" s="448">
        <v>1.6327787251526634E-6</v>
      </c>
      <c r="BO29" s="448">
        <v>3.9655796691057441E-6</v>
      </c>
      <c r="BP29" s="448">
        <v>2.6783814217599422E-6</v>
      </c>
      <c r="BQ29" s="448">
        <v>4.9636426241518279E-6</v>
      </c>
      <c r="BR29" s="448">
        <v>5.0413707183486206E-6</v>
      </c>
      <c r="BS29" s="448">
        <v>4.6269737201934609E-6</v>
      </c>
      <c r="BT29" s="448">
        <v>5.2059841470660838E-6</v>
      </c>
      <c r="BU29" s="448">
        <v>8.865175366239092E-6</v>
      </c>
      <c r="BV29" s="448">
        <v>7.9531722337376411E-6</v>
      </c>
      <c r="BW29" s="448">
        <v>8.7824518617959814E-6</v>
      </c>
      <c r="BX29" s="448">
        <v>9.7057740075567113E-6</v>
      </c>
      <c r="BY29" s="910">
        <v>1.039093280923257E-5</v>
      </c>
      <c r="BZ29" s="910">
        <v>1.0164973244180982E-5</v>
      </c>
      <c r="CA29" s="910">
        <v>1.0233071440356493E-5</v>
      </c>
      <c r="CB29" s="910">
        <v>1.0101671850505497E-5</v>
      </c>
      <c r="CC29" s="910">
        <v>1.0590851094018456E-5</v>
      </c>
      <c r="CD29" s="910">
        <v>1.1933129045066671E-5</v>
      </c>
      <c r="CE29" s="910">
        <v>1.2070511323033264E-5</v>
      </c>
      <c r="CF29" s="910">
        <v>1.2058310195117014E-5</v>
      </c>
      <c r="CG29" s="910">
        <v>1.1791537383684051E-5</v>
      </c>
      <c r="CH29" s="910">
        <v>8.7047732819967494E-6</v>
      </c>
    </row>
    <row r="30" spans="1:86" s="96" customFormat="1" ht="14.5" thickBot="1">
      <c r="A30" s="907" t="s">
        <v>136</v>
      </c>
      <c r="B30" s="456">
        <v>924.05394113313207</v>
      </c>
      <c r="C30" s="456">
        <v>618.40320684928724</v>
      </c>
      <c r="D30" s="456">
        <v>362.99246076400055</v>
      </c>
      <c r="E30" s="456">
        <v>499.24307139199914</v>
      </c>
      <c r="F30" s="456">
        <v>563.5159891920008</v>
      </c>
      <c r="G30" s="456">
        <v>427.35132213999736</v>
      </c>
      <c r="H30" s="456">
        <v>545.61466635600027</v>
      </c>
      <c r="I30" s="456">
        <v>486.76567825199822</v>
      </c>
      <c r="J30" s="456">
        <v>938.98635636799929</v>
      </c>
      <c r="K30" s="456">
        <v>657.64430752399846</v>
      </c>
      <c r="L30" s="456">
        <v>740.06553840948891</v>
      </c>
      <c r="M30" s="456">
        <v>1177.7347366667957</v>
      </c>
      <c r="N30" s="456">
        <v>666.19076096800063</v>
      </c>
      <c r="O30" s="456">
        <v>939.24196328800008</v>
      </c>
      <c r="P30" s="456">
        <v>791.403143196001</v>
      </c>
      <c r="Q30" s="456">
        <v>1662.1802584520003</v>
      </c>
      <c r="R30" s="456">
        <v>962.31682676000003</v>
      </c>
      <c r="S30" s="456">
        <v>1090.1616191720002</v>
      </c>
      <c r="T30" s="456">
        <v>1049.9043297120011</v>
      </c>
      <c r="U30" s="456">
        <v>1603.1975903089519</v>
      </c>
      <c r="V30" s="456">
        <v>1172.9452673794824</v>
      </c>
      <c r="W30" s="456">
        <v>1332.0015522602853</v>
      </c>
      <c r="X30" s="456">
        <v>1156.5144427432765</v>
      </c>
      <c r="Y30" s="456">
        <v>1237.4715076503403</v>
      </c>
      <c r="Z30" s="456">
        <v>1021.7729832403695</v>
      </c>
      <c r="AA30" s="456">
        <v>1200.5511507167016</v>
      </c>
      <c r="AB30" s="456">
        <v>1121.7637938642258</v>
      </c>
      <c r="AC30" s="456">
        <v>1579.6993484742125</v>
      </c>
      <c r="AD30" s="456">
        <v>1033.1642849015839</v>
      </c>
      <c r="AE30" s="456">
        <v>2980.0121022860362</v>
      </c>
      <c r="AF30" s="456">
        <v>1073.973053896681</v>
      </c>
      <c r="AG30" s="456">
        <v>1236.7237168721751</v>
      </c>
      <c r="AH30" s="456">
        <v>1021.7730000000003</v>
      </c>
      <c r="AI30" s="456">
        <v>1200.6030037709791</v>
      </c>
      <c r="AJ30" s="456">
        <v>1121.8100035324292</v>
      </c>
      <c r="AK30" s="456">
        <v>1579.7620049971083</v>
      </c>
      <c r="AL30" s="456">
        <v>1033.2060032682411</v>
      </c>
      <c r="AM30" s="456">
        <v>2980.1220094473356</v>
      </c>
      <c r="AN30" s="456">
        <v>1074.0120034256402</v>
      </c>
      <c r="AO30" s="456">
        <v>1236.8070039631164</v>
      </c>
      <c r="AP30" s="456">
        <v>1110.0181030804233</v>
      </c>
      <c r="AQ30" s="456">
        <v>1116.1977051123974</v>
      </c>
      <c r="AR30" s="456">
        <v>1097.1787012842838</v>
      </c>
      <c r="AS30" s="456">
        <v>1201.9908168659067</v>
      </c>
      <c r="AT30" s="456">
        <v>2315.5940074531859</v>
      </c>
      <c r="AU30" s="456">
        <v>1196.9831240327064</v>
      </c>
      <c r="AV30" s="456">
        <v>1220.0182822119452</v>
      </c>
      <c r="AW30" s="456">
        <v>1013.150149475343</v>
      </c>
      <c r="AX30" s="456">
        <v>646.73900208435816</v>
      </c>
      <c r="AY30" s="456">
        <v>764.47900247092286</v>
      </c>
      <c r="AZ30" s="456">
        <v>658.65700212884565</v>
      </c>
      <c r="BA30" s="456">
        <v>284.73200092022176</v>
      </c>
      <c r="BB30" s="456">
        <v>710.3010022955217</v>
      </c>
      <c r="BC30" s="456">
        <v>778.7810025167488</v>
      </c>
      <c r="BD30" s="456">
        <v>834.17500269576283</v>
      </c>
      <c r="BE30" s="456">
        <v>905.69600292689415</v>
      </c>
      <c r="BF30" s="456">
        <v>823.47300266092043</v>
      </c>
      <c r="BG30" s="456">
        <v>957.90700309530871</v>
      </c>
      <c r="BH30" s="456">
        <v>1399.4100045214686</v>
      </c>
      <c r="BI30" s="456">
        <v>1981.0320064006796</v>
      </c>
      <c r="BJ30" s="456">
        <v>1590.9390051385581</v>
      </c>
      <c r="BK30" s="456">
        <v>1706.6290055122081</v>
      </c>
      <c r="BL30" s="456">
        <v>1690.1420054574198</v>
      </c>
      <c r="BM30" s="456">
        <v>1744.8310055075344</v>
      </c>
      <c r="BN30" s="456">
        <v>517.44000163277894</v>
      </c>
      <c r="BO30" s="456">
        <v>1256.7230039655799</v>
      </c>
      <c r="BP30" s="456">
        <v>849.11800267838157</v>
      </c>
      <c r="BQ30" s="456">
        <v>1573.6080049636428</v>
      </c>
      <c r="BR30" s="456">
        <v>1598.3380050413707</v>
      </c>
      <c r="BS30" s="456">
        <v>1466.9560046269739</v>
      </c>
      <c r="BT30" s="456">
        <v>1650.5280052059843</v>
      </c>
      <c r="BU30" s="456">
        <v>2810.6540088651759</v>
      </c>
      <c r="BV30" s="456">
        <v>2521.6740079531723</v>
      </c>
      <c r="BW30" s="456">
        <v>2913.9480087824527</v>
      </c>
      <c r="BX30" s="456">
        <v>3077.3630097057739</v>
      </c>
      <c r="BY30" s="911">
        <v>3294.6030103909334</v>
      </c>
      <c r="BZ30" s="911">
        <v>3223.1730101649728</v>
      </c>
      <c r="CA30" s="911">
        <v>3244.7660102330719</v>
      </c>
      <c r="CB30" s="911">
        <v>3203.1010101016714</v>
      </c>
      <c r="CC30" s="911">
        <v>3358.2130105908514</v>
      </c>
      <c r="CD30" s="911">
        <v>3784.0890119331289</v>
      </c>
      <c r="CE30" s="911">
        <v>3827.6540120705113</v>
      </c>
      <c r="CF30" s="911">
        <v>3823.7960120583107</v>
      </c>
      <c r="CG30" s="911">
        <v>3739.2000117915372</v>
      </c>
      <c r="CH30" s="911">
        <v>2760.5690087047733</v>
      </c>
    </row>
    <row r="31" spans="1:86" s="96" customFormat="1" ht="14.5" thickTop="1">
      <c r="A31" s="908"/>
      <c r="B31" s="449"/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49"/>
      <c r="AL31" s="449"/>
      <c r="AM31" s="449"/>
      <c r="AN31" s="449"/>
      <c r="AO31" s="449"/>
      <c r="AP31" s="449"/>
      <c r="AQ31" s="449"/>
      <c r="AR31" s="449"/>
      <c r="AS31" s="449"/>
      <c r="AT31" s="449"/>
      <c r="AU31" s="449"/>
      <c r="AV31" s="449"/>
      <c r="AW31" s="449"/>
      <c r="AX31" s="449"/>
      <c r="AY31" s="449"/>
      <c r="AZ31" s="449"/>
      <c r="BA31" s="449"/>
      <c r="BB31" s="449"/>
      <c r="BC31" s="449"/>
      <c r="BD31" s="449"/>
      <c r="BE31" s="449"/>
      <c r="BF31" s="449"/>
      <c r="BG31" s="449"/>
      <c r="BH31" s="449"/>
      <c r="BI31" s="449"/>
      <c r="BJ31" s="449"/>
      <c r="BK31" s="449"/>
      <c r="BL31" s="449"/>
      <c r="BM31" s="449"/>
      <c r="BN31" s="449"/>
      <c r="BO31" s="449"/>
      <c r="BP31" s="449"/>
      <c r="BQ31" s="449"/>
      <c r="BR31" s="449"/>
      <c r="BS31" s="449"/>
      <c r="BT31" s="449"/>
      <c r="BU31" s="449"/>
      <c r="BV31" s="449"/>
      <c r="BW31" s="449"/>
      <c r="BX31" s="449"/>
      <c r="BY31" s="493"/>
      <c r="BZ31" s="493"/>
      <c r="CA31" s="493"/>
      <c r="CB31" s="493"/>
      <c r="CC31" s="493"/>
      <c r="CD31" s="493"/>
      <c r="CE31" s="493"/>
      <c r="CF31" s="493"/>
      <c r="CG31" s="493"/>
      <c r="CH31" s="493"/>
    </row>
    <row r="32" spans="1:86" s="96" customFormat="1" ht="14">
      <c r="A32" s="1179"/>
      <c r="B32" s="1180" t="s">
        <v>25</v>
      </c>
      <c r="C32" s="1180" t="s">
        <v>1313</v>
      </c>
      <c r="D32" s="1180" t="s">
        <v>1314</v>
      </c>
      <c r="E32" s="1180" t="s">
        <v>1315</v>
      </c>
      <c r="F32" s="1180" t="s">
        <v>1316</v>
      </c>
      <c r="G32" s="1180" t="s">
        <v>1317</v>
      </c>
      <c r="H32" s="1180" t="s">
        <v>1318</v>
      </c>
      <c r="I32" s="1180" t="s">
        <v>1319</v>
      </c>
      <c r="J32" s="1180" t="s">
        <v>26</v>
      </c>
      <c r="K32" s="1180" t="s">
        <v>1320</v>
      </c>
      <c r="L32" s="1180" t="s">
        <v>1321</v>
      </c>
      <c r="M32" s="1180" t="s">
        <v>1322</v>
      </c>
      <c r="N32" s="1180" t="s">
        <v>27</v>
      </c>
      <c r="O32" s="1180" t="s">
        <v>1323</v>
      </c>
      <c r="P32" s="1180" t="s">
        <v>1324</v>
      </c>
      <c r="Q32" s="1180" t="s">
        <v>1325</v>
      </c>
      <c r="R32" s="1180" t="s">
        <v>1326</v>
      </c>
      <c r="S32" s="1180" t="s">
        <v>1327</v>
      </c>
      <c r="T32" s="1180" t="s">
        <v>1328</v>
      </c>
      <c r="U32" s="1180" t="s">
        <v>1329</v>
      </c>
      <c r="V32" s="1180" t="s">
        <v>28</v>
      </c>
      <c r="W32" s="1180" t="s">
        <v>817</v>
      </c>
      <c r="X32" s="1180" t="s">
        <v>1292</v>
      </c>
      <c r="Y32" s="1180" t="s">
        <v>1293</v>
      </c>
      <c r="Z32" s="1180" t="s">
        <v>29</v>
      </c>
      <c r="AA32" s="1180" t="s">
        <v>1294</v>
      </c>
      <c r="AB32" s="1180" t="s">
        <v>1295</v>
      </c>
      <c r="AC32" s="1180" t="s">
        <v>1296</v>
      </c>
      <c r="AD32" s="1180" t="s">
        <v>1297</v>
      </c>
      <c r="AE32" s="1180" t="s">
        <v>1298</v>
      </c>
      <c r="AF32" s="1180" t="s">
        <v>1299</v>
      </c>
      <c r="AG32" s="1180" t="s">
        <v>1300</v>
      </c>
      <c r="AH32" s="1180" t="s">
        <v>978</v>
      </c>
      <c r="AI32" s="1180" t="s">
        <v>979</v>
      </c>
      <c r="AJ32" s="1180" t="s">
        <v>980</v>
      </c>
      <c r="AK32" s="1180" t="s">
        <v>981</v>
      </c>
      <c r="AL32" s="1180" t="s">
        <v>7</v>
      </c>
      <c r="AM32" s="1180" t="s">
        <v>644</v>
      </c>
      <c r="AN32" s="1180" t="s">
        <v>645</v>
      </c>
      <c r="AO32" s="1180" t="s">
        <v>646</v>
      </c>
      <c r="AP32" s="1180" t="s">
        <v>652</v>
      </c>
      <c r="AQ32" s="1180" t="s">
        <v>653</v>
      </c>
      <c r="AR32" s="1180" t="s">
        <v>654</v>
      </c>
      <c r="AS32" s="1180" t="s">
        <v>655</v>
      </c>
      <c r="AT32" s="1180" t="s">
        <v>1248</v>
      </c>
      <c r="AU32" s="1180" t="s">
        <v>1249</v>
      </c>
      <c r="AV32" s="1180" t="s">
        <v>1250</v>
      </c>
      <c r="AW32" s="1180" t="s">
        <v>1251</v>
      </c>
      <c r="AX32" s="1180" t="s">
        <v>1252</v>
      </c>
      <c r="AY32" s="1180" t="s">
        <v>1253</v>
      </c>
      <c r="AZ32" s="1180" t="s">
        <v>1254</v>
      </c>
      <c r="BA32" s="1180" t="s">
        <v>1255</v>
      </c>
      <c r="BB32" s="1180" t="s">
        <v>968</v>
      </c>
      <c r="BC32" s="1180" t="s">
        <v>969</v>
      </c>
      <c r="BD32" s="1180" t="s">
        <v>970</v>
      </c>
      <c r="BE32" s="1180" t="s">
        <v>971</v>
      </c>
      <c r="BF32" s="1180" t="s">
        <v>1256</v>
      </c>
      <c r="BG32" s="1180" t="s">
        <v>1257</v>
      </c>
      <c r="BH32" s="1180" t="s">
        <v>1258</v>
      </c>
      <c r="BI32" s="1180" t="s">
        <v>1259</v>
      </c>
      <c r="BJ32" s="1180" t="s">
        <v>1016</v>
      </c>
      <c r="BK32" s="1180" t="s">
        <v>1017</v>
      </c>
      <c r="BL32" s="1180" t="s">
        <v>1018</v>
      </c>
      <c r="BM32" s="1180" t="s">
        <v>888</v>
      </c>
      <c r="BN32" s="1180" t="s">
        <v>910</v>
      </c>
      <c r="BO32" s="1180" t="s">
        <v>912</v>
      </c>
      <c r="BP32" s="1180" t="s">
        <v>914</v>
      </c>
      <c r="BQ32" s="1180" t="s">
        <v>1260</v>
      </c>
      <c r="BR32" s="1180" t="s">
        <v>1261</v>
      </c>
      <c r="BS32" s="1180" t="s">
        <v>1262</v>
      </c>
      <c r="BT32" s="1180" t="s">
        <v>1263</v>
      </c>
      <c r="BU32" s="1180" t="s">
        <v>1264</v>
      </c>
      <c r="BV32" s="1180" t="s">
        <v>1265</v>
      </c>
      <c r="BW32" s="1180" t="s">
        <v>1266</v>
      </c>
      <c r="BX32" s="1180" t="s">
        <v>1267</v>
      </c>
      <c r="BY32" s="1180" t="s">
        <v>1268</v>
      </c>
      <c r="BZ32" s="1180" t="s">
        <v>1075</v>
      </c>
      <c r="CA32" s="1180" t="s">
        <v>1077</v>
      </c>
      <c r="CB32" s="1180" t="s">
        <v>1079</v>
      </c>
      <c r="CC32" s="1180" t="s">
        <v>1081</v>
      </c>
      <c r="CD32" s="1180" t="s">
        <v>1141</v>
      </c>
      <c r="CE32" s="1180" t="s">
        <v>1142</v>
      </c>
      <c r="CF32" s="1180" t="s">
        <v>1143</v>
      </c>
      <c r="CG32" s="1180" t="s">
        <v>1144</v>
      </c>
      <c r="CH32" s="1180" t="s">
        <v>1244</v>
      </c>
    </row>
    <row r="33" spans="1:86" s="96" customFormat="1" ht="14">
      <c r="A33" s="1181" t="s">
        <v>811</v>
      </c>
      <c r="B33" s="1182">
        <v>1.1722728677485654</v>
      </c>
      <c r="C33" s="1182">
        <v>0.74930038359168827</v>
      </c>
      <c r="D33" s="1182">
        <v>0.43982217080393721</v>
      </c>
      <c r="E33" s="1182">
        <v>0.60491110739959086</v>
      </c>
      <c r="F33" s="1182">
        <v>0.68278780536516837</v>
      </c>
      <c r="G33" s="1182">
        <v>0.17260100095370629</v>
      </c>
      <c r="H33" s="1182">
        <v>0.22036585045878831</v>
      </c>
      <c r="I33" s="1182">
        <v>0.19659759767557589</v>
      </c>
      <c r="J33" s="1182">
        <v>0.36936243351276354</v>
      </c>
      <c r="K33" s="1182">
        <v>0.25869289811888402</v>
      </c>
      <c r="L33" s="1182">
        <v>0.29111435579090539</v>
      </c>
      <c r="M33" s="1182">
        <v>0.45878594892100294</v>
      </c>
      <c r="N33" s="1182">
        <v>0.25951748330753682</v>
      </c>
      <c r="O33" s="1182">
        <v>0.3658828342569751</v>
      </c>
      <c r="P33" s="1182">
        <v>0.30809359648315876</v>
      </c>
      <c r="Q33" s="1182">
        <v>0.64708751567493428</v>
      </c>
      <c r="R33" s="1182">
        <v>0.36936243351276365</v>
      </c>
      <c r="S33" s="1182">
        <v>0.2586928981188838</v>
      </c>
      <c r="T33" s="1182">
        <v>0.29111435579090555</v>
      </c>
      <c r="U33" s="1182">
        <v>0.45878595457733184</v>
      </c>
      <c r="V33" s="1182">
        <v>0.41001618091961989</v>
      </c>
      <c r="W33" s="1182">
        <v>0.46561609021785211</v>
      </c>
      <c r="X33" s="1182">
        <v>0.40427260178250618</v>
      </c>
      <c r="Y33" s="1182">
        <v>0.4318643718637506</v>
      </c>
      <c r="Z33" s="1182">
        <v>0.35658788681306852</v>
      </c>
      <c r="AA33" s="1182">
        <v>0.41899765769273262</v>
      </c>
      <c r="AB33" s="1182">
        <v>0.39249212804452893</v>
      </c>
      <c r="AC33" s="1182">
        <v>0.55523428089714277</v>
      </c>
      <c r="AD33" s="1182">
        <v>0.36313785901206208</v>
      </c>
      <c r="AE33" s="1182">
        <v>1.0497040323545384</v>
      </c>
      <c r="AF33" s="1182">
        <v>0.38062668776546371</v>
      </c>
      <c r="AG33" s="1182">
        <v>0.44034625642923791</v>
      </c>
      <c r="AH33" s="1182">
        <v>0.17829394340653426</v>
      </c>
      <c r="AI33" s="1182">
        <v>0.20949882950438203</v>
      </c>
      <c r="AJ33" s="1182">
        <v>0.19624606464021699</v>
      </c>
      <c r="AK33" s="1182">
        <v>0.27761714132673082</v>
      </c>
      <c r="AL33" s="1182">
        <v>0.18156893008037051</v>
      </c>
      <c r="AM33" s="1182">
        <v>0.52485201784111157</v>
      </c>
      <c r="AN33" s="1182">
        <v>0.19031334448975024</v>
      </c>
      <c r="AO33" s="1182">
        <v>0.2201731289201225</v>
      </c>
      <c r="AP33" s="1182">
        <v>0.19795469918477068</v>
      </c>
      <c r="AQ33" s="1182">
        <v>0.19940065084427602</v>
      </c>
      <c r="AR33" s="1182">
        <v>0.19612261377750639</v>
      </c>
      <c r="AS33" s="1182">
        <v>0.21490713079370982</v>
      </c>
      <c r="AT33" s="1182">
        <v>0.414065874517209</v>
      </c>
      <c r="AU33" s="1182">
        <v>0.2140392628574809</v>
      </c>
      <c r="AV33" s="1182">
        <v>0.21844139737067067</v>
      </c>
      <c r="AW33" s="1182">
        <v>0.18140795997758985</v>
      </c>
      <c r="AX33" s="1182">
        <v>0.11579766689968569</v>
      </c>
      <c r="AY33" s="1182">
        <v>0.1372734886387392</v>
      </c>
      <c r="AZ33" s="1182">
        <v>0.11826919771927755</v>
      </c>
      <c r="BA33" s="1182">
        <v>5.1123430728990622E-2</v>
      </c>
      <c r="BB33" s="1182">
        <v>0.1275289781267</v>
      </c>
      <c r="BC33" s="1182">
        <v>0.13981938840498462</v>
      </c>
      <c r="BD33" s="1182">
        <v>0.14976461716802034</v>
      </c>
      <c r="BE33" s="1182">
        <v>0.162605226374091</v>
      </c>
      <c r="BF33" s="1182">
        <v>0.14782891435008846</v>
      </c>
      <c r="BG33" s="1182">
        <v>0.17196158413535978</v>
      </c>
      <c r="BH33" s="1182">
        <v>0.25119270673703559</v>
      </c>
      <c r="BI33" s="1182">
        <v>0.35559327874796026</v>
      </c>
      <c r="BJ33" s="1182">
        <v>0.28547545400083013</v>
      </c>
      <c r="BK33" s="1182">
        <v>0.3062337936647293</v>
      </c>
      <c r="BL33" s="1182">
        <v>0.30318999816475317</v>
      </c>
      <c r="BM33" s="1182">
        <v>0.30597414163003994</v>
      </c>
      <c r="BN33" s="1182">
        <v>9.070992917514796E-2</v>
      </c>
      <c r="BO33" s="1182">
        <v>0.22030998161698578</v>
      </c>
      <c r="BP33" s="1182">
        <v>0.14879896787555233</v>
      </c>
      <c r="BQ33" s="1182">
        <v>0.27575792356399043</v>
      </c>
      <c r="BR33" s="1182">
        <v>0.28007615101936778</v>
      </c>
      <c r="BS33" s="1182">
        <v>0.25705409556630338</v>
      </c>
      <c r="BT33" s="1182">
        <v>0.28922134150367129</v>
      </c>
      <c r="BU33" s="1182">
        <v>0.49250974256883845</v>
      </c>
      <c r="BV33" s="1182">
        <v>0.44184290187431335</v>
      </c>
      <c r="BW33" s="1182">
        <v>0.48791399232199895</v>
      </c>
      <c r="BX33" s="1183">
        <v>0.53920966708648399</v>
      </c>
      <c r="BY33" s="1183">
        <v>0.57727404495736501</v>
      </c>
      <c r="BZ33" s="1183">
        <v>0.56472073578783233</v>
      </c>
      <c r="CA33" s="1183">
        <v>0.56850396890869404</v>
      </c>
      <c r="CB33" s="1183">
        <v>0.56120399169474977</v>
      </c>
      <c r="CC33" s="1183">
        <v>0.58838061633435867</v>
      </c>
      <c r="CD33" s="1183">
        <v>0.66295161361481503</v>
      </c>
      <c r="CE33" s="1183">
        <v>0.67058396239073692</v>
      </c>
      <c r="CF33" s="1183">
        <v>0.66990612195094523</v>
      </c>
      <c r="CG33" s="1183">
        <v>0.65508541020466948</v>
      </c>
      <c r="CH33" s="1183">
        <v>0.48359851566648604</v>
      </c>
    </row>
    <row r="34" spans="1:86" s="96" customFormat="1" ht="14.5" thickBot="1">
      <c r="A34" s="909" t="s">
        <v>927</v>
      </c>
      <c r="B34" s="454">
        <v>2.1122033653127308</v>
      </c>
      <c r="C34" s="454">
        <v>1.4991894973654114</v>
      </c>
      <c r="D34" s="454">
        <v>0.92594141221881521</v>
      </c>
      <c r="E34" s="454">
        <v>0.94517360531186068</v>
      </c>
      <c r="F34" s="454">
        <v>1.0238233698646633</v>
      </c>
      <c r="G34" s="454">
        <v>1.6323951046061398</v>
      </c>
      <c r="H34" s="454">
        <v>0.71338896231920912</v>
      </c>
      <c r="I34" s="454">
        <v>0.64670262393016043</v>
      </c>
      <c r="J34" s="454">
        <v>1.5982796777145991</v>
      </c>
      <c r="K34" s="454">
        <v>0.98926538474576431</v>
      </c>
      <c r="L34" s="454">
        <v>1.2796235419448991</v>
      </c>
      <c r="M34" s="454">
        <v>3.1238844399521559</v>
      </c>
      <c r="N34" s="454">
        <v>1.5376481379634295</v>
      </c>
      <c r="O34" s="454">
        <v>1.7267321519655388</v>
      </c>
      <c r="P34" s="454">
        <v>0.9867320401527222</v>
      </c>
      <c r="Q34" s="454">
        <v>2.1787458440233483</v>
      </c>
      <c r="R34" s="454">
        <v>1.2550431145494856</v>
      </c>
      <c r="S34" s="454">
        <v>1.7216981879219864</v>
      </c>
      <c r="T34" s="454">
        <v>1.1422575955227876</v>
      </c>
      <c r="U34" s="454">
        <v>1.7836275881456771</v>
      </c>
      <c r="V34" s="454">
        <v>5.8156162672853524</v>
      </c>
      <c r="W34" s="454">
        <v>6.439479110049219</v>
      </c>
      <c r="X34" s="454">
        <v>7.4086981409554431</v>
      </c>
      <c r="Y34" s="454">
        <v>7.2138200101600267</v>
      </c>
      <c r="Z34" s="454">
        <v>6.3850396938315113</v>
      </c>
      <c r="AA34" s="454">
        <v>8.2491609229427265</v>
      </c>
      <c r="AB34" s="454">
        <v>6.447377593156892</v>
      </c>
      <c r="AC34" s="454">
        <v>6.7125209841183962</v>
      </c>
      <c r="AD34" s="454">
        <v>6.2746643609469492</v>
      </c>
      <c r="AE34" s="454">
        <v>10.589374296156844</v>
      </c>
      <c r="AF34" s="454">
        <v>9.0009575983624313</v>
      </c>
      <c r="AG34" s="454">
        <v>9.0453274567000523</v>
      </c>
      <c r="AH34" s="454">
        <v>3.1925198469157556</v>
      </c>
      <c r="AI34" s="454">
        <v>4.1245804614713633</v>
      </c>
      <c r="AJ34" s="454">
        <v>3.223688796578446</v>
      </c>
      <c r="AK34" s="454">
        <v>3.3562604920591981</v>
      </c>
      <c r="AL34" s="454">
        <v>3.1373321804734746</v>
      </c>
      <c r="AM34" s="454">
        <v>5.2946871480784221</v>
      </c>
      <c r="AN34" s="454">
        <v>4.5004787991812156</v>
      </c>
      <c r="AO34" s="454">
        <v>4.5226637283500262</v>
      </c>
      <c r="AP34" s="454">
        <v>15.082352951868682</v>
      </c>
      <c r="AQ34" s="454">
        <v>9.6727345305986532</v>
      </c>
      <c r="AR34" s="454">
        <v>9.4297320182341249</v>
      </c>
      <c r="AS34" s="454">
        <v>9.8041376274974521</v>
      </c>
      <c r="AT34" s="454">
        <v>12.633305662492001</v>
      </c>
      <c r="AU34" s="454">
        <v>11.718057738902786</v>
      </c>
      <c r="AV34" s="454">
        <v>18.685080580687412</v>
      </c>
      <c r="AW34" s="454">
        <v>18.196780759250803</v>
      </c>
      <c r="AX34" s="454">
        <v>9.5262679878037293</v>
      </c>
      <c r="AY34" s="454">
        <v>9.6699434548087737</v>
      </c>
      <c r="AZ34" s="454">
        <v>6.0915756859245471</v>
      </c>
      <c r="BA34" s="454">
        <v>3.7500620891487522</v>
      </c>
      <c r="BB34" s="454">
        <v>3.1941504934256413</v>
      </c>
      <c r="BC34" s="454">
        <v>4.0091548944651656</v>
      </c>
      <c r="BD34" s="454">
        <v>3.2715934510232088</v>
      </c>
      <c r="BE34" s="454">
        <v>4.4008445877174864</v>
      </c>
      <c r="BF34" s="454">
        <v>3.5050930609429196</v>
      </c>
      <c r="BG34" s="454">
        <v>5.1115305464170664</v>
      </c>
      <c r="BH34" s="454">
        <v>5.7000459224753479</v>
      </c>
      <c r="BI34" s="454">
        <v>4.5045478979276599</v>
      </c>
      <c r="BJ34" s="454">
        <v>4.8684594349499459</v>
      </c>
      <c r="BK34" s="454">
        <v>4.8949777222205819</v>
      </c>
      <c r="BL34" s="454">
        <v>5.9708309270477562</v>
      </c>
      <c r="BM34" s="454">
        <v>4.9106986448637491</v>
      </c>
      <c r="BN34" s="454">
        <v>8.2178879771774085</v>
      </c>
      <c r="BO34" s="454">
        <v>6.5973240967799507</v>
      </c>
      <c r="BP34" s="454">
        <v>5.9812202770372425</v>
      </c>
      <c r="BQ34" s="454">
        <v>4.3626110770859423</v>
      </c>
      <c r="BR34" s="454">
        <v>6.2914092131193255</v>
      </c>
      <c r="BS34" s="454">
        <v>6.0931307171472335</v>
      </c>
      <c r="BT34" s="454">
        <v>7.7729782451648397</v>
      </c>
      <c r="BU34" s="454">
        <v>9.141055568967797</v>
      </c>
      <c r="BV34" s="454">
        <v>8.5323381141326724</v>
      </c>
      <c r="BW34" s="454">
        <v>10.388650182631542</v>
      </c>
      <c r="BX34" s="915">
        <v>10.300308268154131</v>
      </c>
      <c r="BY34" s="915">
        <v>11.912609155118291</v>
      </c>
      <c r="BZ34" s="915">
        <v>11.206971887066148</v>
      </c>
      <c r="CA34" s="915">
        <v>9.1072099171188743</v>
      </c>
      <c r="CB34" s="915">
        <v>9.629120206341673</v>
      </c>
      <c r="CC34" s="915">
        <v>8.2421143866432267</v>
      </c>
      <c r="CD34" s="915">
        <v>8.410183618790338</v>
      </c>
      <c r="CE34" s="915">
        <v>9.2963001097926856</v>
      </c>
      <c r="CF34" s="915">
        <v>9.5356019472811173</v>
      </c>
      <c r="CG34" s="915">
        <v>10.999268706246125</v>
      </c>
      <c r="CH34" s="915">
        <v>8.7939730147992012</v>
      </c>
    </row>
    <row r="35" spans="1:86" s="96" customFormat="1" ht="14.5" thickTop="1">
      <c r="A35" s="440"/>
      <c r="B35" s="100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100"/>
      <c r="BD35" s="100"/>
      <c r="BE35" s="100"/>
      <c r="BF35" s="103"/>
      <c r="BG35" s="100"/>
      <c r="BH35" s="100"/>
      <c r="BI35" s="100"/>
      <c r="BJ35" s="100"/>
    </row>
    <row r="36" spans="1:86" s="96" customFormat="1" ht="14">
      <c r="A36" s="440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</row>
    <row r="37" spans="1:86" s="96" customFormat="1" ht="14"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</row>
    <row r="38" spans="1:86" s="96" customFormat="1" ht="14"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</row>
    <row r="39" spans="1:86" s="96" customFormat="1" ht="14"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</row>
  </sheetData>
  <sheetProtection sheet="1" objects="1" scenarios="1"/>
  <hyperlinks>
    <hyperlink ref="A4" location="Índice!A1" display="Índice!A1" xr:uid="{26D0ECBF-3181-42C5-A802-097379ADF42D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ED81-0B32-4ACE-A410-31537D4B5121}">
  <sheetPr codeName="Plan33">
    <tabColor theme="0"/>
  </sheetPr>
  <dimension ref="A1:F33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.26953125" defaultRowHeight="12.5"/>
  <cols>
    <col min="1" max="1" width="52.54296875" customWidth="1"/>
    <col min="2" max="5" width="12.54296875" hidden="1" customWidth="1"/>
    <col min="6" max="236" width="12.54296875" customWidth="1"/>
  </cols>
  <sheetData>
    <row r="1" spans="1:6" s="5" customFormat="1" ht="16.399999999999999" customHeight="1">
      <c r="A1" s="170"/>
      <c r="B1" s="169"/>
      <c r="C1" s="169"/>
      <c r="D1" s="169"/>
      <c r="E1" s="169"/>
      <c r="F1" s="169"/>
    </row>
    <row r="2" spans="1:6" s="5" customFormat="1" ht="33" customHeight="1">
      <c r="A2" s="154" t="s">
        <v>1191</v>
      </c>
      <c r="B2" s="169"/>
      <c r="C2" s="169"/>
      <c r="D2" s="169"/>
      <c r="E2" s="169"/>
      <c r="F2" s="169"/>
    </row>
    <row r="3" spans="1:6" s="5" customFormat="1" ht="16.399999999999999" customHeight="1">
      <c r="A3" s="155" t="s">
        <v>1247</v>
      </c>
      <c r="B3" s="169"/>
      <c r="C3" s="169"/>
      <c r="D3" s="169"/>
      <c r="E3" s="169"/>
      <c r="F3" s="169"/>
    </row>
    <row r="4" spans="1:6" s="6" customFormat="1" ht="16.399999999999999" customHeight="1">
      <c r="A4" s="843" t="s">
        <v>531</v>
      </c>
      <c r="B4" s="158" t="s">
        <v>1141</v>
      </c>
      <c r="C4" s="158" t="s">
        <v>1142</v>
      </c>
      <c r="D4" s="158" t="s">
        <v>1143</v>
      </c>
      <c r="E4" s="158" t="s">
        <v>1144</v>
      </c>
      <c r="F4" s="159" t="s">
        <v>1244</v>
      </c>
    </row>
    <row r="5" spans="1:6" s="13" customFormat="1" ht="4.5" customHeight="1">
      <c r="A5" s="144"/>
      <c r="B5" s="145"/>
      <c r="C5" s="145"/>
      <c r="D5" s="145"/>
      <c r="E5" s="145"/>
      <c r="F5" s="145"/>
    </row>
    <row r="6" spans="1:6" s="4" customFormat="1" ht="14">
      <c r="A6" s="1194" t="s">
        <v>1110</v>
      </c>
      <c r="B6" s="1196"/>
      <c r="C6" s="1196"/>
      <c r="D6" s="1197"/>
      <c r="E6" s="1197"/>
      <c r="F6" s="1190">
        <v>2420991979970.2236</v>
      </c>
    </row>
    <row r="7" spans="1:6" s="78" customFormat="1" ht="14">
      <c r="A7" s="1195" t="s">
        <v>1100</v>
      </c>
      <c r="B7" s="1196"/>
      <c r="C7" s="1196"/>
      <c r="D7" s="1197"/>
      <c r="E7" s="1197"/>
      <c r="F7" s="1190">
        <v>2128580613102.5786</v>
      </c>
    </row>
    <row r="8" spans="1:6" s="4" customFormat="1" ht="14">
      <c r="A8" s="865" t="s">
        <v>1030</v>
      </c>
      <c r="B8" s="1198"/>
      <c r="C8" s="1198"/>
      <c r="D8" s="1199"/>
      <c r="E8" s="1199"/>
      <c r="F8" s="1199">
        <v>864972382374.99011</v>
      </c>
    </row>
    <row r="9" spans="1:6" s="4" customFormat="1" ht="14">
      <c r="A9" s="865" t="s">
        <v>1029</v>
      </c>
      <c r="B9" s="1198"/>
      <c r="C9" s="1198"/>
      <c r="D9" s="1199"/>
      <c r="E9" s="1199"/>
      <c r="F9" s="1199">
        <v>819339105245.63013</v>
      </c>
    </row>
    <row r="10" spans="1:6" s="4" customFormat="1" ht="14">
      <c r="A10" s="865" t="s">
        <v>1101</v>
      </c>
      <c r="B10" s="1198"/>
      <c r="C10" s="1198"/>
      <c r="D10" s="1199"/>
      <c r="E10" s="1199"/>
      <c r="F10" s="1199">
        <v>338297993441.95007</v>
      </c>
    </row>
    <row r="11" spans="1:6" s="4" customFormat="1" ht="14">
      <c r="A11" s="865" t="s">
        <v>104</v>
      </c>
      <c r="B11" s="1198"/>
      <c r="C11" s="1198"/>
      <c r="D11" s="1199"/>
      <c r="E11" s="1199"/>
      <c r="F11" s="1199">
        <v>5098160866.6599989</v>
      </c>
    </row>
    <row r="12" spans="1:6" s="4" customFormat="1" ht="14">
      <c r="A12" s="865" t="s">
        <v>1102</v>
      </c>
      <c r="B12" s="1198"/>
      <c r="C12" s="1198"/>
      <c r="D12" s="1199"/>
      <c r="E12" s="1199"/>
      <c r="F12" s="1199">
        <v>100872971173.34996</v>
      </c>
    </row>
    <row r="13" spans="1:6" s="78" customFormat="1" ht="14">
      <c r="A13" s="1195" t="s">
        <v>1103</v>
      </c>
      <c r="B13" s="1196"/>
      <c r="C13" s="1196"/>
      <c r="D13" s="1197"/>
      <c r="E13" s="1197"/>
      <c r="F13" s="1190">
        <v>32498833021.09</v>
      </c>
    </row>
    <row r="14" spans="1:6" s="4" customFormat="1" ht="14">
      <c r="A14" s="865" t="s">
        <v>1104</v>
      </c>
      <c r="B14" s="1198"/>
      <c r="C14" s="1198"/>
      <c r="D14" s="1199"/>
      <c r="E14" s="1199"/>
      <c r="F14" s="1199">
        <v>25680706396.590004</v>
      </c>
    </row>
    <row r="15" spans="1:6" s="4" customFormat="1" ht="14">
      <c r="A15" s="865" t="s">
        <v>314</v>
      </c>
      <c r="B15" s="1198"/>
      <c r="C15" s="1198"/>
      <c r="D15" s="1199"/>
      <c r="E15" s="1199"/>
      <c r="F15" s="1199">
        <v>6818126624.4999981</v>
      </c>
    </row>
    <row r="16" spans="1:6" s="78" customFormat="1" ht="14">
      <c r="A16" s="1195" t="s">
        <v>1105</v>
      </c>
      <c r="B16" s="1196"/>
      <c r="C16" s="1196"/>
      <c r="D16" s="1197"/>
      <c r="E16" s="1197"/>
      <c r="F16" s="1190">
        <v>16257893721.820002</v>
      </c>
    </row>
    <row r="17" spans="1:6" s="4" customFormat="1" ht="14">
      <c r="A17" s="865" t="s">
        <v>1090</v>
      </c>
      <c r="B17" s="1198"/>
      <c r="C17" s="1198"/>
      <c r="D17" s="1199"/>
      <c r="E17" s="1199"/>
      <c r="F17" s="1199">
        <v>3322868148.9900041</v>
      </c>
    </row>
    <row r="18" spans="1:6" s="4" customFormat="1" ht="14">
      <c r="A18" s="865" t="s">
        <v>1106</v>
      </c>
      <c r="B18" s="1198"/>
      <c r="C18" s="1198"/>
      <c r="D18" s="1199"/>
      <c r="E18" s="1199"/>
      <c r="F18" s="1199">
        <v>12935025572.830004</v>
      </c>
    </row>
    <row r="19" spans="1:6" s="1191" customFormat="1" ht="14">
      <c r="A19" s="1195" t="s">
        <v>1107</v>
      </c>
      <c r="B19" s="1196"/>
      <c r="C19" s="1196"/>
      <c r="D19" s="1197"/>
      <c r="E19" s="1197"/>
      <c r="F19" s="1190">
        <v>59465235236.48996</v>
      </c>
    </row>
    <row r="20" spans="1:6" s="78" customFormat="1" ht="14">
      <c r="A20" s="1194" t="s">
        <v>107</v>
      </c>
      <c r="B20" s="1196"/>
      <c r="C20" s="1196"/>
      <c r="D20" s="1197"/>
      <c r="E20" s="1197"/>
      <c r="F20" s="1190">
        <v>184189404888.24014</v>
      </c>
    </row>
    <row r="21" spans="1:6" s="4" customFormat="1" ht="14">
      <c r="A21" s="1187" t="s">
        <v>330</v>
      </c>
      <c r="B21" s="1198"/>
      <c r="C21" s="1198"/>
      <c r="D21" s="1199"/>
      <c r="E21" s="1199"/>
      <c r="F21" s="1199">
        <v>120000000000</v>
      </c>
    </row>
    <row r="22" spans="1:6" s="4" customFormat="1" ht="14">
      <c r="A22" s="1187" t="s">
        <v>331</v>
      </c>
      <c r="B22" s="1198"/>
      <c r="C22" s="1198"/>
      <c r="D22" s="1199"/>
      <c r="E22" s="1199"/>
      <c r="F22" s="1199">
        <v>5099999763.1000004</v>
      </c>
    </row>
    <row r="23" spans="1:6" s="4" customFormat="1" ht="14">
      <c r="A23" s="1187" t="s">
        <v>332</v>
      </c>
      <c r="B23" s="1198"/>
      <c r="C23" s="1198"/>
      <c r="D23" s="1199"/>
      <c r="E23" s="1199"/>
      <c r="F23" s="1199">
        <v>1416468355.9699998</v>
      </c>
    </row>
    <row r="24" spans="1:6" s="4" customFormat="1" ht="14">
      <c r="A24" s="1187" t="s">
        <v>334</v>
      </c>
      <c r="B24" s="1198"/>
      <c r="C24" s="1198"/>
      <c r="D24" s="1199"/>
      <c r="E24" s="1199"/>
      <c r="F24" s="1199">
        <v>78325477791.990005</v>
      </c>
    </row>
    <row r="25" spans="1:6" s="4" customFormat="1" ht="14">
      <c r="A25" s="1187" t="s">
        <v>1108</v>
      </c>
      <c r="B25" s="1198"/>
      <c r="C25" s="1198"/>
      <c r="D25" s="1199"/>
      <c r="E25" s="1199"/>
      <c r="F25" s="1199">
        <v>-20681572480.869995</v>
      </c>
    </row>
    <row r="26" spans="1:6" s="4" customFormat="1" ht="14">
      <c r="A26" s="1187" t="s">
        <v>338</v>
      </c>
      <c r="B26" s="1198"/>
      <c r="C26" s="1198"/>
      <c r="D26" s="1199"/>
      <c r="E26" s="1199"/>
      <c r="F26" s="1199">
        <v>-258660409.34999999</v>
      </c>
    </row>
    <row r="27" spans="1:6" s="4" customFormat="1" ht="14">
      <c r="A27" s="1187" t="s">
        <v>337</v>
      </c>
      <c r="B27" s="1198"/>
      <c r="C27" s="1198"/>
      <c r="D27" s="1199"/>
      <c r="E27" s="1199"/>
      <c r="F27" s="1199">
        <v>-4695195243.1200533</v>
      </c>
    </row>
    <row r="28" spans="1:6" s="4" customFormat="1" ht="14">
      <c r="A28" s="1187" t="s">
        <v>1109</v>
      </c>
      <c r="B28" s="1198"/>
      <c r="C28" s="1198"/>
      <c r="D28" s="1199"/>
      <c r="E28" s="1199"/>
      <c r="F28" s="1199">
        <v>4982887110.5200005</v>
      </c>
    </row>
    <row r="29" spans="1:6" s="4" customFormat="1" ht="14">
      <c r="B29" s="9"/>
      <c r="C29" s="9"/>
      <c r="D29" s="9"/>
      <c r="E29" s="9"/>
      <c r="F29" s="9"/>
    </row>
    <row r="30" spans="1:6" s="4" customFormat="1" ht="14">
      <c r="B30" s="15"/>
      <c r="C30" s="10"/>
      <c r="D30" s="10"/>
      <c r="E30" s="10"/>
      <c r="F30" s="10"/>
    </row>
    <row r="31" spans="1:6" s="4" customFormat="1" ht="14">
      <c r="B31" s="15"/>
      <c r="C31" s="10"/>
      <c r="D31" s="149"/>
      <c r="E31" s="10"/>
      <c r="F31" s="10"/>
    </row>
    <row r="32" spans="1:6" s="4" customFormat="1" ht="14">
      <c r="B32" s="15"/>
      <c r="C32" s="10"/>
      <c r="D32" s="149"/>
      <c r="E32" s="10"/>
      <c r="F32" s="10"/>
    </row>
    <row r="33" spans="2:6" s="4" customFormat="1" ht="14">
      <c r="B33" s="15"/>
      <c r="C33" s="10"/>
      <c r="D33" s="176"/>
      <c r="E33" s="10"/>
      <c r="F33" s="10"/>
    </row>
  </sheetData>
  <sheetProtection sheet="1" objects="1" scenarios="1"/>
  <phoneticPr fontId="16" type="noConversion"/>
  <hyperlinks>
    <hyperlink ref="A4" location="Índice!A1" display="Índice!A1" xr:uid="{02A78FA5-F479-4667-BE3A-9EB670869CC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4B99-BD33-4BA3-AF90-14BD60D16928}">
  <sheetPr codeName="Plan71">
    <tabColor theme="0"/>
  </sheetPr>
  <dimension ref="A1:BM40"/>
  <sheetViews>
    <sheetView showGridLines="0" showRowColHeaders="0" zoomScaleNormal="100" workbookViewId="0">
      <pane xSplit="1" ySplit="5" topLeftCell="BE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65" s="71" customFormat="1" ht="16.399999999999999" customHeight="1">
      <c r="A1" s="450"/>
      <c r="B1" s="499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500"/>
      <c r="AA1" s="500"/>
      <c r="AB1" s="500"/>
      <c r="AC1" s="500"/>
      <c r="AD1" s="500"/>
      <c r="AE1" s="500"/>
      <c r="AF1" s="500"/>
      <c r="AG1" s="500"/>
      <c r="AH1" s="500"/>
      <c r="AI1" s="500"/>
      <c r="AJ1" s="500"/>
      <c r="AK1" s="500"/>
      <c r="AL1" s="500"/>
      <c r="AM1" s="500"/>
      <c r="AN1" s="500"/>
      <c r="AO1" s="500"/>
      <c r="AP1" s="500"/>
      <c r="AQ1" s="500"/>
      <c r="AR1" s="500"/>
      <c r="AS1" s="500"/>
      <c r="AT1" s="500"/>
      <c r="AU1" s="500"/>
      <c r="AV1" s="500"/>
      <c r="AW1" s="500"/>
      <c r="AX1" s="500"/>
      <c r="AY1" s="500"/>
      <c r="AZ1" s="500"/>
      <c r="BA1" s="500"/>
      <c r="BB1" s="500"/>
      <c r="BC1" s="500"/>
      <c r="BD1" s="500"/>
      <c r="BE1" s="500"/>
      <c r="BF1" s="500"/>
      <c r="BG1" s="500"/>
      <c r="BH1" s="500"/>
      <c r="BI1" s="500"/>
      <c r="BJ1" s="500"/>
      <c r="BK1" s="500"/>
      <c r="BL1" s="500"/>
      <c r="BM1" s="500"/>
    </row>
    <row r="2" spans="1:65" s="71" customFormat="1" ht="33" customHeight="1">
      <c r="A2" s="361" t="s">
        <v>625</v>
      </c>
      <c r="B2" s="336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</row>
    <row r="3" spans="1:65" s="71" customFormat="1" ht="16.399999999999999" customHeight="1">
      <c r="A3" s="462"/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</row>
    <row r="4" spans="1:65" s="71" customFormat="1" ht="16.399999999999999" customHeight="1">
      <c r="A4" s="843" t="s">
        <v>531</v>
      </c>
      <c r="B4" s="159" t="s">
        <v>1302</v>
      </c>
      <c r="C4" s="159" t="s">
        <v>1303</v>
      </c>
      <c r="D4" s="159" t="s">
        <v>1304</v>
      </c>
      <c r="E4" s="159" t="s">
        <v>87</v>
      </c>
      <c r="F4" s="159" t="s">
        <v>1305</v>
      </c>
      <c r="G4" s="159" t="s">
        <v>1306</v>
      </c>
      <c r="H4" s="159" t="s">
        <v>1307</v>
      </c>
      <c r="I4" s="159" t="s">
        <v>1308</v>
      </c>
      <c r="J4" s="159" t="s">
        <v>1309</v>
      </c>
      <c r="K4" s="159" t="s">
        <v>1310</v>
      </c>
      <c r="L4" s="159" t="s">
        <v>1311</v>
      </c>
      <c r="M4" s="159" t="s">
        <v>612</v>
      </c>
      <c r="N4" s="159" t="s">
        <v>982</v>
      </c>
      <c r="O4" s="159" t="s">
        <v>983</v>
      </c>
      <c r="P4" s="159" t="s">
        <v>984</v>
      </c>
      <c r="Q4" s="159" t="s">
        <v>647</v>
      </c>
      <c r="R4" s="159" t="s">
        <v>648</v>
      </c>
      <c r="S4" s="159" t="s">
        <v>649</v>
      </c>
      <c r="T4" s="159" t="s">
        <v>650</v>
      </c>
      <c r="U4" s="159" t="s">
        <v>656</v>
      </c>
      <c r="V4" s="159" t="s">
        <v>657</v>
      </c>
      <c r="W4" s="159" t="s">
        <v>658</v>
      </c>
      <c r="X4" s="159" t="s">
        <v>659</v>
      </c>
      <c r="Y4" s="159" t="s">
        <v>1269</v>
      </c>
      <c r="Z4" s="159" t="s">
        <v>1270</v>
      </c>
      <c r="AA4" s="159" t="s">
        <v>1271</v>
      </c>
      <c r="AB4" s="159" t="s">
        <v>1272</v>
      </c>
      <c r="AC4" s="159" t="s">
        <v>1273</v>
      </c>
      <c r="AD4" s="159" t="s">
        <v>1274</v>
      </c>
      <c r="AE4" s="159" t="s">
        <v>1275</v>
      </c>
      <c r="AF4" s="159" t="s">
        <v>1276</v>
      </c>
      <c r="AG4" s="159" t="s">
        <v>972</v>
      </c>
      <c r="AH4" s="159" t="s">
        <v>973</v>
      </c>
      <c r="AI4" s="159" t="s">
        <v>974</v>
      </c>
      <c r="AJ4" s="159" t="s">
        <v>975</v>
      </c>
      <c r="AK4" s="159" t="s">
        <v>1277</v>
      </c>
      <c r="AL4" s="159" t="s">
        <v>1278</v>
      </c>
      <c r="AM4" s="159" t="s">
        <v>1279</v>
      </c>
      <c r="AN4" s="159" t="s">
        <v>1280</v>
      </c>
      <c r="AO4" s="159" t="s">
        <v>1019</v>
      </c>
      <c r="AP4" s="159" t="s">
        <v>1020</v>
      </c>
      <c r="AQ4" s="159" t="s">
        <v>1021</v>
      </c>
      <c r="AR4" s="159" t="s">
        <v>889</v>
      </c>
      <c r="AS4" s="159" t="s">
        <v>911</v>
      </c>
      <c r="AT4" s="159" t="s">
        <v>913</v>
      </c>
      <c r="AU4" s="159" t="s">
        <v>915</v>
      </c>
      <c r="AV4" s="159" t="s">
        <v>1281</v>
      </c>
      <c r="AW4" s="159" t="s">
        <v>1282</v>
      </c>
      <c r="AX4" s="159" t="s">
        <v>1283</v>
      </c>
      <c r="AY4" s="159" t="s">
        <v>1284</v>
      </c>
      <c r="AZ4" s="159" t="s">
        <v>1285</v>
      </c>
      <c r="BA4" s="159" t="s">
        <v>1286</v>
      </c>
      <c r="BB4" s="159" t="s">
        <v>1287</v>
      </c>
      <c r="BC4" s="159" t="s">
        <v>1288</v>
      </c>
      <c r="BD4" s="159" t="s">
        <v>1289</v>
      </c>
      <c r="BE4" s="159" t="s">
        <v>1076</v>
      </c>
      <c r="BF4" s="159" t="s">
        <v>1078</v>
      </c>
      <c r="BG4" s="159" t="s">
        <v>1080</v>
      </c>
      <c r="BH4" s="159" t="s">
        <v>1082</v>
      </c>
      <c r="BI4" s="159" t="s">
        <v>1145</v>
      </c>
      <c r="BJ4" s="159" t="s">
        <v>1146</v>
      </c>
      <c r="BK4" s="159" t="s">
        <v>1147</v>
      </c>
      <c r="BL4" s="844" t="s">
        <v>1148</v>
      </c>
      <c r="BM4" s="844" t="s">
        <v>1246</v>
      </c>
    </row>
    <row r="5" spans="1:65" s="13" customFormat="1" ht="4.5" customHeight="1">
      <c r="A5" s="529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845"/>
      <c r="BM5" s="845"/>
    </row>
    <row r="6" spans="1:65" s="13" customFormat="1" ht="13.5" customHeight="1">
      <c r="A6" s="863" t="s">
        <v>625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847"/>
      <c r="BM6" s="847"/>
    </row>
    <row r="7" spans="1:65" s="13" customFormat="1" ht="14">
      <c r="A7" s="866" t="s">
        <v>813</v>
      </c>
      <c r="B7" s="532">
        <v>751623</v>
      </c>
      <c r="C7" s="532">
        <v>778431</v>
      </c>
      <c r="D7" s="532">
        <v>784439</v>
      </c>
      <c r="E7" s="532">
        <v>777947</v>
      </c>
      <c r="F7" s="532">
        <v>782119</v>
      </c>
      <c r="G7" s="532">
        <v>793979</v>
      </c>
      <c r="H7" s="532">
        <v>784151</v>
      </c>
      <c r="I7" s="532">
        <v>789967</v>
      </c>
      <c r="J7" s="532">
        <v>801274</v>
      </c>
      <c r="K7" s="532">
        <v>805354</v>
      </c>
      <c r="L7" s="532">
        <v>813864</v>
      </c>
      <c r="M7" s="532">
        <v>850716</v>
      </c>
      <c r="N7" s="532">
        <v>868912</v>
      </c>
      <c r="O7" s="532">
        <v>878646</v>
      </c>
      <c r="P7" s="532">
        <v>893380</v>
      </c>
      <c r="Q7" s="532">
        <v>885253</v>
      </c>
      <c r="R7" s="532">
        <v>894219</v>
      </c>
      <c r="S7" s="532">
        <v>940841</v>
      </c>
      <c r="T7" s="532">
        <v>958135</v>
      </c>
      <c r="U7" s="532">
        <v>936873</v>
      </c>
      <c r="V7" s="532">
        <v>937124</v>
      </c>
      <c r="W7" s="532">
        <v>940286</v>
      </c>
      <c r="X7" s="532">
        <v>925227</v>
      </c>
      <c r="Y7" s="532">
        <v>924308</v>
      </c>
      <c r="Z7" s="532">
        <v>948452</v>
      </c>
      <c r="AA7" s="532">
        <v>978125</v>
      </c>
      <c r="AB7" s="532">
        <v>1003930</v>
      </c>
      <c r="AC7" s="532">
        <v>996822</v>
      </c>
      <c r="AD7" s="532">
        <v>1019653</v>
      </c>
      <c r="AE7" s="532">
        <v>1043569</v>
      </c>
      <c r="AF7" s="532">
        <v>1068140</v>
      </c>
      <c r="AG7" s="532">
        <v>1073924</v>
      </c>
      <c r="AH7" s="532">
        <v>1104327</v>
      </c>
      <c r="AI7" s="532">
        <v>1155651</v>
      </c>
      <c r="AJ7" s="532">
        <v>1191593</v>
      </c>
      <c r="AK7" s="532">
        <v>1208372</v>
      </c>
      <c r="AL7" s="532">
        <v>1224549</v>
      </c>
      <c r="AM7" s="532">
        <v>1228338</v>
      </c>
      <c r="AN7" s="532">
        <v>1247757</v>
      </c>
      <c r="AO7" s="532">
        <v>1242995</v>
      </c>
      <c r="AP7" s="532">
        <v>1232763</v>
      </c>
      <c r="AQ7" s="532">
        <v>1211041</v>
      </c>
      <c r="AR7" s="532">
        <v>1203950</v>
      </c>
      <c r="AS7" s="532">
        <v>1169437</v>
      </c>
      <c r="AT7" s="532">
        <v>1200173</v>
      </c>
      <c r="AU7" s="532">
        <v>1240147</v>
      </c>
      <c r="AV7" s="532">
        <v>1203578</v>
      </c>
      <c r="AW7" s="532">
        <v>1173886</v>
      </c>
      <c r="AX7" s="532">
        <v>1185069</v>
      </c>
      <c r="AY7" s="532">
        <v>1174418</v>
      </c>
      <c r="AZ7" s="532">
        <v>1160427</v>
      </c>
      <c r="BA7" s="532">
        <v>1156796</v>
      </c>
      <c r="BB7" s="532">
        <v>1186657</v>
      </c>
      <c r="BC7" s="532">
        <v>1172499</v>
      </c>
      <c r="BD7" s="532">
        <v>1170092</v>
      </c>
      <c r="BE7" s="532">
        <v>1162037</v>
      </c>
      <c r="BF7" s="532">
        <v>1159328</v>
      </c>
      <c r="BG7" s="532">
        <v>1161474</v>
      </c>
      <c r="BH7" s="532">
        <v>1192298</v>
      </c>
      <c r="BI7" s="532">
        <v>1149402</v>
      </c>
      <c r="BJ7" s="532">
        <v>1135091</v>
      </c>
      <c r="BK7" s="532">
        <v>1122551</v>
      </c>
      <c r="BL7" s="990">
        <v>1147541</v>
      </c>
      <c r="BM7" s="990">
        <v>1147204</v>
      </c>
    </row>
    <row r="8" spans="1:65" s="13" customFormat="1" ht="14">
      <c r="A8" s="866" t="s">
        <v>814</v>
      </c>
      <c r="B8" s="448">
        <v>137</v>
      </c>
      <c r="C8" s="448">
        <v>137</v>
      </c>
      <c r="D8" s="448">
        <v>138</v>
      </c>
      <c r="E8" s="448">
        <v>138</v>
      </c>
      <c r="F8" s="448">
        <v>138</v>
      </c>
      <c r="G8" s="448">
        <v>141</v>
      </c>
      <c r="H8" s="448">
        <v>142</v>
      </c>
      <c r="I8" s="448">
        <v>142</v>
      </c>
      <c r="J8" s="448">
        <v>145</v>
      </c>
      <c r="K8" s="448">
        <v>145</v>
      </c>
      <c r="L8" s="448">
        <v>147</v>
      </c>
      <c r="M8" s="448">
        <v>154</v>
      </c>
      <c r="N8" s="448">
        <v>154</v>
      </c>
      <c r="O8" s="448">
        <v>154</v>
      </c>
      <c r="P8" s="448">
        <v>161</v>
      </c>
      <c r="Q8" s="448">
        <v>161</v>
      </c>
      <c r="R8" s="448">
        <v>172</v>
      </c>
      <c r="S8" s="448">
        <v>172</v>
      </c>
      <c r="T8" s="448">
        <v>174</v>
      </c>
      <c r="U8" s="448">
        <v>174</v>
      </c>
      <c r="V8" s="448">
        <v>174</v>
      </c>
      <c r="W8" s="448">
        <v>174</v>
      </c>
      <c r="X8" s="448">
        <v>174</v>
      </c>
      <c r="Y8" s="448">
        <v>173</v>
      </c>
      <c r="Z8" s="448">
        <v>175</v>
      </c>
      <c r="AA8" s="448">
        <v>175</v>
      </c>
      <c r="AB8" s="448">
        <v>175</v>
      </c>
      <c r="AC8" s="448">
        <v>175</v>
      </c>
      <c r="AD8" s="448">
        <v>177</v>
      </c>
      <c r="AE8" s="448">
        <v>178</v>
      </c>
      <c r="AF8" s="448">
        <v>179</v>
      </c>
      <c r="AG8" s="448">
        <v>182</v>
      </c>
      <c r="AH8" s="448">
        <v>182</v>
      </c>
      <c r="AI8" s="448">
        <v>182</v>
      </c>
      <c r="AJ8" s="448">
        <v>182</v>
      </c>
      <c r="AK8" s="448">
        <v>183</v>
      </c>
      <c r="AL8" s="448">
        <v>183</v>
      </c>
      <c r="AM8" s="448">
        <v>183</v>
      </c>
      <c r="AN8" s="448">
        <v>186</v>
      </c>
      <c r="AO8" s="448">
        <v>187</v>
      </c>
      <c r="AP8" s="448">
        <v>187</v>
      </c>
      <c r="AQ8" s="448">
        <v>187</v>
      </c>
      <c r="AR8" s="448">
        <v>186</v>
      </c>
      <c r="AS8" s="448">
        <v>186</v>
      </c>
      <c r="AT8" s="448">
        <v>186</v>
      </c>
      <c r="AU8" s="448">
        <v>186</v>
      </c>
      <c r="AV8" s="448">
        <v>186</v>
      </c>
      <c r="AW8" s="448">
        <v>185</v>
      </c>
      <c r="AX8" s="448">
        <v>185</v>
      </c>
      <c r="AY8" s="448">
        <v>185</v>
      </c>
      <c r="AZ8" s="448">
        <v>185</v>
      </c>
      <c r="BA8" s="448">
        <v>185</v>
      </c>
      <c r="BB8" s="448">
        <v>185</v>
      </c>
      <c r="BC8" s="448">
        <v>185</v>
      </c>
      <c r="BD8" s="448">
        <v>184</v>
      </c>
      <c r="BE8" s="448">
        <v>184</v>
      </c>
      <c r="BF8" s="448">
        <v>182</v>
      </c>
      <c r="BG8" s="448">
        <v>179</v>
      </c>
      <c r="BH8" s="448">
        <v>177</v>
      </c>
      <c r="BI8" s="448">
        <v>176</v>
      </c>
      <c r="BJ8" s="448">
        <v>174</v>
      </c>
      <c r="BK8" s="448">
        <v>173</v>
      </c>
      <c r="BL8" s="910">
        <v>173</v>
      </c>
      <c r="BM8" s="910">
        <v>173</v>
      </c>
    </row>
    <row r="9" spans="1:65" s="27" customFormat="1" ht="12.75" customHeight="1">
      <c r="A9" s="867" t="s">
        <v>815</v>
      </c>
      <c r="B9" s="448">
        <v>0</v>
      </c>
      <c r="C9" s="448">
        <v>74</v>
      </c>
      <c r="D9" s="448">
        <v>74</v>
      </c>
      <c r="E9" s="448">
        <v>75</v>
      </c>
      <c r="F9" s="448">
        <v>75</v>
      </c>
      <c r="G9" s="448">
        <v>76</v>
      </c>
      <c r="H9" s="448">
        <v>76</v>
      </c>
      <c r="I9" s="448">
        <v>76</v>
      </c>
      <c r="J9" s="448">
        <v>78</v>
      </c>
      <c r="K9" s="448">
        <v>78</v>
      </c>
      <c r="L9" s="448">
        <v>78</v>
      </c>
      <c r="M9" s="448">
        <v>81</v>
      </c>
      <c r="N9" s="448">
        <v>81</v>
      </c>
      <c r="O9" s="448">
        <v>81</v>
      </c>
      <c r="P9" s="448">
        <v>83</v>
      </c>
      <c r="Q9" s="448">
        <v>85</v>
      </c>
      <c r="R9" s="448">
        <v>89</v>
      </c>
      <c r="S9" s="448">
        <v>90</v>
      </c>
      <c r="T9" s="448">
        <v>91</v>
      </c>
      <c r="U9" s="448">
        <v>91</v>
      </c>
      <c r="V9" s="448">
        <v>91</v>
      </c>
      <c r="W9" s="448">
        <v>91</v>
      </c>
      <c r="X9" s="448">
        <v>91</v>
      </c>
      <c r="Y9" s="448">
        <v>90</v>
      </c>
      <c r="Z9" s="448">
        <v>91</v>
      </c>
      <c r="AA9" s="448">
        <v>91</v>
      </c>
      <c r="AB9" s="448">
        <v>91</v>
      </c>
      <c r="AC9" s="448">
        <v>91</v>
      </c>
      <c r="AD9" s="448">
        <v>93</v>
      </c>
      <c r="AE9" s="448">
        <v>93</v>
      </c>
      <c r="AF9" s="448">
        <v>93</v>
      </c>
      <c r="AG9" s="448">
        <v>94</v>
      </c>
      <c r="AH9" s="448">
        <v>94</v>
      </c>
      <c r="AI9" s="448">
        <v>94</v>
      </c>
      <c r="AJ9" s="448">
        <v>94</v>
      </c>
      <c r="AK9" s="448">
        <v>95</v>
      </c>
      <c r="AL9" s="448">
        <v>95</v>
      </c>
      <c r="AM9" s="448">
        <v>95</v>
      </c>
      <c r="AN9" s="448">
        <v>94</v>
      </c>
      <c r="AO9" s="448">
        <v>94</v>
      </c>
      <c r="AP9" s="448">
        <v>94</v>
      </c>
      <c r="AQ9" s="448">
        <v>94</v>
      </c>
      <c r="AR9" s="448">
        <v>93</v>
      </c>
      <c r="AS9" s="448">
        <v>93</v>
      </c>
      <c r="AT9" s="448">
        <v>93</v>
      </c>
      <c r="AU9" s="448">
        <v>93</v>
      </c>
      <c r="AV9" s="448">
        <v>93</v>
      </c>
      <c r="AW9" s="448">
        <v>93</v>
      </c>
      <c r="AX9" s="448">
        <v>93</v>
      </c>
      <c r="AY9" s="448">
        <v>93</v>
      </c>
      <c r="AZ9" s="448">
        <v>93</v>
      </c>
      <c r="BA9" s="448">
        <v>93</v>
      </c>
      <c r="BB9" s="448">
        <v>93</v>
      </c>
      <c r="BC9" s="448">
        <v>93</v>
      </c>
      <c r="BD9" s="448">
        <v>92</v>
      </c>
      <c r="BE9" s="448">
        <v>92</v>
      </c>
      <c r="BF9" s="448">
        <v>90</v>
      </c>
      <c r="BG9" s="448">
        <v>88</v>
      </c>
      <c r="BH9" s="448">
        <v>87</v>
      </c>
      <c r="BI9" s="448">
        <v>86</v>
      </c>
      <c r="BJ9" s="448">
        <v>84</v>
      </c>
      <c r="BK9" s="448">
        <v>83</v>
      </c>
      <c r="BL9" s="910">
        <v>83</v>
      </c>
      <c r="BM9" s="910">
        <v>83</v>
      </c>
    </row>
    <row r="10" spans="1:65" s="27" customFormat="1" ht="12.75" customHeight="1">
      <c r="A10" s="866" t="s">
        <v>816</v>
      </c>
      <c r="B10" s="448">
        <v>154</v>
      </c>
      <c r="C10" s="448">
        <v>155</v>
      </c>
      <c r="D10" s="448">
        <v>155</v>
      </c>
      <c r="E10" s="448">
        <v>156</v>
      </c>
      <c r="F10" s="448">
        <v>158</v>
      </c>
      <c r="G10" s="448">
        <v>163</v>
      </c>
      <c r="H10" s="448">
        <v>164</v>
      </c>
      <c r="I10" s="448">
        <v>164</v>
      </c>
      <c r="J10" s="448">
        <v>171</v>
      </c>
      <c r="K10" s="448">
        <v>171</v>
      </c>
      <c r="L10" s="448">
        <v>172</v>
      </c>
      <c r="M10" s="448">
        <v>180</v>
      </c>
      <c r="N10" s="448">
        <v>180</v>
      </c>
      <c r="O10" s="448">
        <v>181</v>
      </c>
      <c r="P10" s="448">
        <v>187</v>
      </c>
      <c r="Q10" s="448">
        <v>189</v>
      </c>
      <c r="R10" s="448">
        <v>194</v>
      </c>
      <c r="S10" s="448">
        <v>196</v>
      </c>
      <c r="T10" s="448">
        <v>198</v>
      </c>
      <c r="U10" s="448">
        <v>198</v>
      </c>
      <c r="V10" s="448">
        <v>196</v>
      </c>
      <c r="W10" s="448">
        <v>195</v>
      </c>
      <c r="X10" s="448">
        <v>195</v>
      </c>
      <c r="Y10" s="448">
        <v>194</v>
      </c>
      <c r="Z10" s="448">
        <v>197</v>
      </c>
      <c r="AA10" s="448">
        <v>197</v>
      </c>
      <c r="AB10" s="448">
        <v>197</v>
      </c>
      <c r="AC10" s="448">
        <v>198</v>
      </c>
      <c r="AD10" s="448">
        <v>199</v>
      </c>
      <c r="AE10" s="448">
        <v>201</v>
      </c>
      <c r="AF10" s="448">
        <v>200</v>
      </c>
      <c r="AG10" s="448">
        <v>204</v>
      </c>
      <c r="AH10" s="448">
        <v>206</v>
      </c>
      <c r="AI10" s="448">
        <v>206</v>
      </c>
      <c r="AJ10" s="448">
        <v>205</v>
      </c>
      <c r="AK10" s="448">
        <v>206</v>
      </c>
      <c r="AL10" s="448">
        <v>206</v>
      </c>
      <c r="AM10" s="448">
        <v>206</v>
      </c>
      <c r="AN10" s="448">
        <v>209</v>
      </c>
      <c r="AO10" s="448">
        <v>210</v>
      </c>
      <c r="AP10" s="448">
        <v>210</v>
      </c>
      <c r="AQ10" s="448">
        <v>210</v>
      </c>
      <c r="AR10" s="448">
        <v>209</v>
      </c>
      <c r="AS10" s="448">
        <v>208</v>
      </c>
      <c r="AT10" s="448">
        <v>208</v>
      </c>
      <c r="AU10" s="448">
        <v>208</v>
      </c>
      <c r="AV10" s="448">
        <v>208</v>
      </c>
      <c r="AW10" s="448">
        <v>207</v>
      </c>
      <c r="AX10" s="448">
        <v>207</v>
      </c>
      <c r="AY10" s="448">
        <v>207</v>
      </c>
      <c r="AZ10" s="448">
        <v>208</v>
      </c>
      <c r="BA10" s="448">
        <v>209</v>
      </c>
      <c r="BB10" s="448">
        <v>210</v>
      </c>
      <c r="BC10" s="448">
        <v>210</v>
      </c>
      <c r="BD10" s="448">
        <v>206</v>
      </c>
      <c r="BE10" s="448">
        <v>205</v>
      </c>
      <c r="BF10" s="448">
        <v>204</v>
      </c>
      <c r="BG10" s="448">
        <v>201</v>
      </c>
      <c r="BH10" s="448">
        <v>199</v>
      </c>
      <c r="BI10" s="448">
        <v>198</v>
      </c>
      <c r="BJ10" s="448">
        <v>196</v>
      </c>
      <c r="BK10" s="448">
        <v>196</v>
      </c>
      <c r="BL10" s="910">
        <v>196</v>
      </c>
      <c r="BM10" s="910">
        <v>196</v>
      </c>
    </row>
    <row r="11" spans="1:65" s="27" customFormat="1" ht="14.5" thickBot="1">
      <c r="A11" s="992" t="s">
        <v>438</v>
      </c>
      <c r="B11" s="533">
        <v>2690</v>
      </c>
      <c r="C11" s="533">
        <v>2631</v>
      </c>
      <c r="D11" s="533">
        <v>2660</v>
      </c>
      <c r="E11" s="533">
        <v>2718</v>
      </c>
      <c r="F11" s="533">
        <v>2811</v>
      </c>
      <c r="G11" s="533">
        <v>2864</v>
      </c>
      <c r="H11" s="533">
        <v>2929</v>
      </c>
      <c r="I11" s="533">
        <v>2976</v>
      </c>
      <c r="J11" s="533">
        <v>3030</v>
      </c>
      <c r="K11" s="533">
        <v>3071</v>
      </c>
      <c r="L11" s="533">
        <v>3133</v>
      </c>
      <c r="M11" s="533">
        <v>3180</v>
      </c>
      <c r="N11" s="533">
        <v>3184</v>
      </c>
      <c r="O11" s="533">
        <v>3234</v>
      </c>
      <c r="P11" s="533">
        <v>3224</v>
      </c>
      <c r="Q11" s="533">
        <v>3217</v>
      </c>
      <c r="R11" s="533">
        <v>3237</v>
      </c>
      <c r="S11" s="533">
        <v>3264</v>
      </c>
      <c r="T11" s="533">
        <v>3268</v>
      </c>
      <c r="U11" s="533">
        <v>3254</v>
      </c>
      <c r="V11" s="533">
        <v>3247</v>
      </c>
      <c r="W11" s="533">
        <v>3254</v>
      </c>
      <c r="X11" s="533">
        <v>3247</v>
      </c>
      <c r="Y11" s="533">
        <v>3244</v>
      </c>
      <c r="Z11" s="533">
        <v>3307</v>
      </c>
      <c r="AA11" s="533">
        <v>3352</v>
      </c>
      <c r="AB11" s="533">
        <v>3361</v>
      </c>
      <c r="AC11" s="533">
        <v>3389</v>
      </c>
      <c r="AD11" s="533">
        <v>3421</v>
      </c>
      <c r="AE11" s="533">
        <v>3425</v>
      </c>
      <c r="AF11" s="533">
        <v>3434</v>
      </c>
      <c r="AG11" s="533">
        <v>3391</v>
      </c>
      <c r="AH11" s="533">
        <v>3367</v>
      </c>
      <c r="AI11" s="533">
        <v>3378</v>
      </c>
      <c r="AJ11" s="533">
        <v>3365</v>
      </c>
      <c r="AK11" s="533">
        <v>3360</v>
      </c>
      <c r="AL11" s="533">
        <v>3361</v>
      </c>
      <c r="AM11" s="533">
        <v>3427</v>
      </c>
      <c r="AN11" s="533">
        <v>3407</v>
      </c>
      <c r="AO11" s="533">
        <v>3402</v>
      </c>
      <c r="AP11" s="533">
        <v>3384</v>
      </c>
      <c r="AQ11" s="533">
        <v>3341</v>
      </c>
      <c r="AR11" s="533">
        <v>3302</v>
      </c>
      <c r="AS11" s="533">
        <v>3335</v>
      </c>
      <c r="AT11" s="533">
        <v>3320</v>
      </c>
      <c r="AU11" s="533">
        <v>3285</v>
      </c>
      <c r="AV11" s="533">
        <v>3255</v>
      </c>
      <c r="AW11" s="533">
        <v>3238</v>
      </c>
      <c r="AX11" s="533">
        <v>3226</v>
      </c>
      <c r="AY11" s="533">
        <v>3196</v>
      </c>
      <c r="AZ11" s="533">
        <v>3162</v>
      </c>
      <c r="BA11" s="533">
        <v>3116</v>
      </c>
      <c r="BB11" s="533">
        <v>3065</v>
      </c>
      <c r="BC11" s="533">
        <v>3037</v>
      </c>
      <c r="BD11" s="533">
        <v>3008</v>
      </c>
      <c r="BE11" s="533">
        <v>2994</v>
      </c>
      <c r="BF11" s="533">
        <v>2991</v>
      </c>
      <c r="BG11" s="533">
        <v>2973</v>
      </c>
      <c r="BH11" s="533">
        <v>2955</v>
      </c>
      <c r="BI11" s="533">
        <v>2943</v>
      </c>
      <c r="BJ11" s="533">
        <v>2938</v>
      </c>
      <c r="BK11" s="533">
        <v>2936</v>
      </c>
      <c r="BL11" s="991">
        <v>2919</v>
      </c>
      <c r="BM11" s="991">
        <v>2906</v>
      </c>
    </row>
    <row r="12" spans="1:65" s="13" customFormat="1" ht="14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65"/>
      <c r="AS12" s="65"/>
      <c r="AT12" s="56"/>
      <c r="AU12" s="56"/>
      <c r="AV12" s="56"/>
    </row>
    <row r="13" spans="1:65" s="13" customFormat="1" ht="14">
      <c r="C13" s="65"/>
      <c r="D13" s="65"/>
      <c r="E13" s="65"/>
      <c r="F13" s="56"/>
      <c r="G13" s="56"/>
      <c r="H13" s="56"/>
      <c r="I13" s="56"/>
      <c r="J13" s="56"/>
      <c r="K13" s="56"/>
      <c r="L13" s="56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11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56"/>
      <c r="AU13" s="56"/>
      <c r="AV13" s="56"/>
    </row>
    <row r="14" spans="1:65" s="13" customFormat="1" ht="14">
      <c r="A14" s="1088" t="s">
        <v>1228</v>
      </c>
      <c r="B14" s="1089"/>
      <c r="C14" s="1090"/>
      <c r="D14" s="1090"/>
      <c r="E14" s="1090"/>
      <c r="F14" s="1090"/>
      <c r="G14" s="1090"/>
      <c r="H14" s="1090"/>
      <c r="I14" s="1090"/>
      <c r="J14" s="1090"/>
      <c r="K14" s="1090"/>
      <c r="L14" s="1090"/>
      <c r="M14" s="1090"/>
      <c r="N14" s="1090"/>
      <c r="O14" s="1090"/>
      <c r="P14" s="1090"/>
      <c r="Q14" s="1090"/>
      <c r="R14" s="1090"/>
      <c r="S14" s="1090"/>
      <c r="T14" s="1090"/>
      <c r="U14" s="1090"/>
      <c r="V14" s="1090"/>
      <c r="W14" s="1090"/>
      <c r="X14" s="1090"/>
      <c r="Y14" s="1090"/>
      <c r="Z14" s="1090"/>
      <c r="AA14" s="1090"/>
      <c r="AB14" s="1090"/>
      <c r="AC14" s="1090"/>
      <c r="AD14" s="1090"/>
      <c r="AE14" s="1090"/>
      <c r="AF14" s="1090"/>
      <c r="AG14" s="1090"/>
      <c r="AH14" s="1090"/>
      <c r="AI14" s="1090"/>
      <c r="AJ14" s="1090"/>
      <c r="AK14" s="1090"/>
      <c r="AL14" s="1090"/>
      <c r="AM14" s="1090"/>
      <c r="AN14" s="1090"/>
      <c r="AO14" s="1090"/>
      <c r="AP14" s="1090"/>
      <c r="AQ14" s="1090"/>
      <c r="AR14" s="1090"/>
      <c r="AS14" s="1090"/>
      <c r="AT14" s="1091"/>
      <c r="AU14" s="1091"/>
      <c r="AV14" s="1091"/>
      <c r="AW14" s="1089"/>
      <c r="AX14" s="1089"/>
      <c r="AY14" s="1089"/>
      <c r="AZ14" s="1089"/>
      <c r="BA14" s="1089"/>
      <c r="BB14" s="1089"/>
      <c r="BC14" s="1089"/>
      <c r="BD14" s="1089"/>
      <c r="BE14" s="1092">
        <v>27057</v>
      </c>
      <c r="BF14" s="1092">
        <v>26565</v>
      </c>
      <c r="BG14" s="1092">
        <v>26867</v>
      </c>
      <c r="BH14" s="1092">
        <v>16357</v>
      </c>
      <c r="BI14" s="1092">
        <v>20930</v>
      </c>
      <c r="BJ14" s="1092">
        <v>23578</v>
      </c>
      <c r="BK14" s="1092">
        <v>27239</v>
      </c>
      <c r="BL14" s="1092">
        <v>35304</v>
      </c>
      <c r="BM14" s="1092">
        <v>33482</v>
      </c>
    </row>
    <row r="15" spans="1:65" s="13" customFormat="1" ht="14">
      <c r="A15" s="866" t="s">
        <v>1229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56"/>
      <c r="AU15" s="56"/>
      <c r="AV15" s="56"/>
      <c r="BE15" s="448">
        <v>6770</v>
      </c>
      <c r="BF15" s="448">
        <v>6735</v>
      </c>
      <c r="BG15" s="448">
        <v>6032</v>
      </c>
      <c r="BH15" s="448">
        <v>3740</v>
      </c>
      <c r="BI15" s="448">
        <v>4394</v>
      </c>
      <c r="BJ15" s="448">
        <v>5534</v>
      </c>
      <c r="BK15" s="448">
        <v>7468</v>
      </c>
      <c r="BL15" s="448">
        <v>12258</v>
      </c>
      <c r="BM15" s="448">
        <v>11718</v>
      </c>
    </row>
    <row r="16" spans="1:65" s="65" customFormat="1" ht="14">
      <c r="A16" s="866" t="s">
        <v>98</v>
      </c>
      <c r="B16" s="13"/>
      <c r="AT16" s="56"/>
      <c r="AU16" s="56"/>
      <c r="AV16" s="56"/>
      <c r="BE16" s="448">
        <v>20181</v>
      </c>
      <c r="BF16" s="448">
        <v>19750</v>
      </c>
      <c r="BG16" s="448">
        <v>19368</v>
      </c>
      <c r="BH16" s="448">
        <v>11162</v>
      </c>
      <c r="BI16" s="448">
        <v>12770</v>
      </c>
      <c r="BJ16" s="448">
        <v>16192</v>
      </c>
      <c r="BK16" s="448">
        <v>18257</v>
      </c>
      <c r="BL16" s="448">
        <v>24838</v>
      </c>
      <c r="BM16" s="448">
        <v>23573</v>
      </c>
    </row>
    <row r="17" spans="1:65" s="65" customFormat="1" ht="14.5" thickBot="1">
      <c r="A17" s="992" t="s">
        <v>107</v>
      </c>
      <c r="B17" s="533"/>
      <c r="C17" s="533"/>
      <c r="D17" s="533"/>
      <c r="E17" s="533"/>
      <c r="F17" s="533"/>
      <c r="G17" s="533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33"/>
      <c r="W17" s="533"/>
      <c r="X17" s="533"/>
      <c r="Y17" s="533"/>
      <c r="Z17" s="533"/>
      <c r="AA17" s="533"/>
      <c r="AB17" s="533"/>
      <c r="AC17" s="533"/>
      <c r="AD17" s="533"/>
      <c r="AE17" s="533"/>
      <c r="AF17" s="533"/>
      <c r="AG17" s="533"/>
      <c r="AH17" s="533"/>
      <c r="AI17" s="533"/>
      <c r="AJ17" s="533"/>
      <c r="AK17" s="533"/>
      <c r="AL17" s="533"/>
      <c r="AM17" s="533"/>
      <c r="AN17" s="533"/>
      <c r="AO17" s="533"/>
      <c r="AP17" s="533"/>
      <c r="AQ17" s="533"/>
      <c r="AR17" s="533"/>
      <c r="AS17" s="533"/>
      <c r="AT17" s="533"/>
      <c r="AU17" s="533"/>
      <c r="AV17" s="533"/>
      <c r="AW17" s="533"/>
      <c r="AX17" s="533"/>
      <c r="AY17" s="533"/>
      <c r="AZ17" s="533"/>
      <c r="BA17" s="533"/>
      <c r="BB17" s="533"/>
      <c r="BC17" s="533"/>
      <c r="BD17" s="533"/>
      <c r="BE17" s="533">
        <v>4128</v>
      </c>
      <c r="BF17" s="533">
        <v>3897</v>
      </c>
      <c r="BG17" s="533">
        <v>4067</v>
      </c>
      <c r="BH17" s="533">
        <v>2873</v>
      </c>
      <c r="BI17" s="533">
        <v>4263</v>
      </c>
      <c r="BJ17" s="533">
        <v>5210</v>
      </c>
      <c r="BK17" s="533">
        <v>5739</v>
      </c>
      <c r="BL17" s="533">
        <v>6945</v>
      </c>
      <c r="BM17" s="533">
        <v>6294</v>
      </c>
    </row>
    <row r="18" spans="1:65" s="65" customFormat="1" ht="14">
      <c r="A18" s="863"/>
      <c r="B18" s="13"/>
      <c r="AT18" s="56"/>
      <c r="AU18" s="56"/>
      <c r="AV18" s="56"/>
    </row>
    <row r="19" spans="1:65" s="13" customFormat="1" ht="14"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</row>
    <row r="20" spans="1:65" s="76" customFormat="1" ht="14">
      <c r="A20" s="1093" t="s">
        <v>1230</v>
      </c>
      <c r="B20" s="1095"/>
      <c r="C20" s="1095"/>
      <c r="D20" s="1095"/>
      <c r="E20" s="1095"/>
      <c r="F20" s="1095"/>
      <c r="G20" s="1095"/>
      <c r="H20" s="1095"/>
      <c r="I20" s="1095"/>
      <c r="J20" s="1095"/>
      <c r="K20" s="1095"/>
      <c r="L20" s="1095"/>
      <c r="M20" s="1095"/>
      <c r="N20" s="1095"/>
      <c r="O20" s="1095"/>
      <c r="P20" s="1095"/>
      <c r="Q20" s="1095"/>
      <c r="R20" s="1095"/>
      <c r="S20" s="1095"/>
      <c r="T20" s="1095"/>
      <c r="U20" s="1095"/>
      <c r="V20" s="1095"/>
      <c r="W20" s="1095"/>
      <c r="X20" s="1095"/>
      <c r="Y20" s="1095"/>
      <c r="Z20" s="1095"/>
      <c r="AA20" s="1095"/>
      <c r="AB20" s="1095"/>
      <c r="AC20" s="1095"/>
      <c r="AD20" s="1095"/>
      <c r="AE20" s="1095"/>
      <c r="AF20" s="1095"/>
      <c r="AG20" s="1095"/>
      <c r="AH20" s="1095"/>
      <c r="AI20" s="1095"/>
      <c r="AJ20" s="1095"/>
      <c r="AK20" s="1095"/>
      <c r="AL20" s="1095"/>
      <c r="AM20" s="1095"/>
      <c r="AN20" s="1095"/>
      <c r="AO20" s="1095"/>
      <c r="AP20" s="1095"/>
      <c r="AQ20" s="1095"/>
      <c r="AR20" s="1095"/>
      <c r="AS20" s="1095"/>
      <c r="AT20" s="1095"/>
      <c r="AU20" s="1095"/>
      <c r="AV20" s="1095"/>
      <c r="AW20" s="1095"/>
      <c r="AX20" s="1095"/>
      <c r="AY20" s="1095"/>
      <c r="AZ20" s="1095"/>
      <c r="BA20" s="1095"/>
      <c r="BB20" s="1095"/>
      <c r="BC20" s="1095"/>
      <c r="BD20" s="1095"/>
      <c r="BE20" s="1095">
        <v>1432.5216848599998</v>
      </c>
      <c r="BF20" s="1095">
        <v>1771.2492265100013</v>
      </c>
      <c r="BG20" s="1095">
        <v>1730.1480203099998</v>
      </c>
      <c r="BH20" s="1095">
        <v>3386.3043290400001</v>
      </c>
      <c r="BI20" s="1095">
        <v>2009.9434857799999</v>
      </c>
      <c r="BJ20" s="1095">
        <v>1863.29364401</v>
      </c>
      <c r="BK20" s="1095">
        <v>1004.3155478400001</v>
      </c>
      <c r="BL20" s="1095">
        <v>1244.7992655700002</v>
      </c>
      <c r="BM20" s="1095">
        <v>1162.7306811699996</v>
      </c>
    </row>
    <row r="21" spans="1:65" s="13" customFormat="1" ht="14">
      <c r="A21" s="867" t="s">
        <v>1231</v>
      </c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448"/>
      <c r="AO21" s="448"/>
      <c r="AP21" s="448"/>
      <c r="AQ21" s="448"/>
      <c r="AR21" s="448"/>
      <c r="AS21" s="448"/>
      <c r="AT21" s="448"/>
      <c r="AU21" s="448"/>
      <c r="AV21" s="448"/>
      <c r="AW21" s="448"/>
      <c r="AX21" s="448"/>
      <c r="AY21" s="448"/>
      <c r="AZ21" s="448"/>
      <c r="BA21" s="448"/>
      <c r="BB21" s="448"/>
      <c r="BC21" s="448"/>
      <c r="BD21" s="448"/>
      <c r="BE21" s="448">
        <v>-20.980902799999999</v>
      </c>
      <c r="BF21" s="448">
        <v>-25.807461020000002</v>
      </c>
      <c r="BG21" s="448">
        <v>-19.005565180000001</v>
      </c>
      <c r="BH21" s="448">
        <v>-24.80912004</v>
      </c>
      <c r="BI21" s="448">
        <v>-9.0760537100000001</v>
      </c>
      <c r="BJ21" s="448">
        <v>-18.72174635</v>
      </c>
      <c r="BK21" s="448">
        <v>-31.15527067</v>
      </c>
      <c r="BL21" s="448">
        <v>-45.623213560000003</v>
      </c>
      <c r="BM21" s="448">
        <v>-135.16396624000001</v>
      </c>
    </row>
    <row r="22" spans="1:65" s="76" customFormat="1" ht="14">
      <c r="A22" s="863" t="s">
        <v>116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501"/>
      <c r="AH22" s="501"/>
      <c r="AI22" s="501"/>
      <c r="AJ22" s="501"/>
      <c r="AK22" s="501"/>
      <c r="AL22" s="501"/>
      <c r="AM22" s="501"/>
      <c r="AN22" s="501"/>
      <c r="AO22" s="501"/>
      <c r="AP22" s="501"/>
      <c r="AQ22" s="501"/>
      <c r="AR22" s="501"/>
      <c r="AS22" s="501"/>
      <c r="AT22" s="501"/>
      <c r="AU22" s="501"/>
      <c r="AV22" s="501"/>
      <c r="AW22" s="501"/>
      <c r="AX22" s="501"/>
      <c r="AY22" s="501"/>
      <c r="AZ22" s="501"/>
      <c r="BA22" s="501"/>
      <c r="BB22" s="501"/>
      <c r="BC22" s="501"/>
      <c r="BD22" s="501"/>
      <c r="BE22" s="501">
        <v>1411.5407820599999</v>
      </c>
      <c r="BF22" s="501">
        <v>1745.4417654900012</v>
      </c>
      <c r="BG22" s="501">
        <v>1711.1424551299997</v>
      </c>
      <c r="BH22" s="501">
        <v>3361.4952090000006</v>
      </c>
      <c r="BI22" s="501">
        <v>2000.8674320699999</v>
      </c>
      <c r="BJ22" s="501">
        <v>1844.5718976599999</v>
      </c>
      <c r="BK22" s="501">
        <v>973.16027717000009</v>
      </c>
      <c r="BL22" s="501">
        <v>1199.1760520100006</v>
      </c>
      <c r="BM22" s="501">
        <v>1027.5667149299995</v>
      </c>
    </row>
    <row r="23" spans="1:65" s="13" customFormat="1" ht="14">
      <c r="A23" s="867" t="s">
        <v>1037</v>
      </c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448"/>
      <c r="P23" s="448"/>
      <c r="Q23" s="448"/>
      <c r="R23" s="448"/>
      <c r="S23" s="448"/>
      <c r="T23" s="448"/>
      <c r="U23" s="448"/>
      <c r="V23" s="448"/>
      <c r="W23" s="448"/>
      <c r="X23" s="448"/>
      <c r="Y23" s="448"/>
      <c r="Z23" s="448"/>
      <c r="AA23" s="448"/>
      <c r="AB23" s="448"/>
      <c r="AC23" s="448"/>
      <c r="AD23" s="448"/>
      <c r="AE23" s="448"/>
      <c r="AF23" s="448"/>
      <c r="AG23" s="448"/>
      <c r="AH23" s="448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8"/>
      <c r="BB23" s="448"/>
      <c r="BC23" s="448"/>
      <c r="BD23" s="448"/>
      <c r="BE23" s="448">
        <v>318.59316012000005</v>
      </c>
      <c r="BF23" s="448">
        <v>318.12250034000004</v>
      </c>
      <c r="BG23" s="448">
        <v>286.24896719999998</v>
      </c>
      <c r="BH23" s="448">
        <v>353.31631425999996</v>
      </c>
      <c r="BI23" s="448">
        <v>220.45945871999999</v>
      </c>
      <c r="BJ23" s="448">
        <v>238.32942344000003</v>
      </c>
      <c r="BK23" s="448">
        <v>294.92128927999994</v>
      </c>
      <c r="BL23" s="448">
        <v>315.80611431000005</v>
      </c>
      <c r="BM23" s="448">
        <v>329.66945749000001</v>
      </c>
    </row>
    <row r="24" spans="1:65" s="13" customFormat="1" ht="14">
      <c r="A24" s="867" t="s">
        <v>127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8"/>
      <c r="BA24" s="448"/>
      <c r="BB24" s="448"/>
      <c r="BC24" s="448"/>
      <c r="BD24" s="448"/>
      <c r="BE24" s="448">
        <v>-432.34681238000007</v>
      </c>
      <c r="BF24" s="448">
        <v>-489.75693452999985</v>
      </c>
      <c r="BG24" s="448">
        <v>-414.42580482000005</v>
      </c>
      <c r="BH24" s="448">
        <v>-397.75125124999988</v>
      </c>
      <c r="BI24" s="448">
        <v>-317.10906292999999</v>
      </c>
      <c r="BJ24" s="448">
        <v>-404.09114376999997</v>
      </c>
      <c r="BK24" s="448">
        <v>-467.15087276999998</v>
      </c>
      <c r="BL24" s="448">
        <v>-496.23944812000002</v>
      </c>
      <c r="BM24" s="448">
        <v>-430.01442304</v>
      </c>
    </row>
    <row r="25" spans="1:65" s="13" customFormat="1" ht="14">
      <c r="A25" s="867" t="s">
        <v>421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448"/>
      <c r="Q25" s="448"/>
      <c r="R25" s="448"/>
      <c r="S25" s="448"/>
      <c r="T25" s="448"/>
      <c r="U25" s="448"/>
      <c r="V25" s="448"/>
      <c r="W25" s="448"/>
      <c r="X25" s="448"/>
      <c r="Y25" s="448"/>
      <c r="Z25" s="448"/>
      <c r="AA25" s="448"/>
      <c r="AB25" s="448"/>
      <c r="AC25" s="448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448"/>
      <c r="BD25" s="448"/>
      <c r="BE25" s="448">
        <v>-298.84737801999984</v>
      </c>
      <c r="BF25" s="448">
        <v>-325.84053503000075</v>
      </c>
      <c r="BG25" s="448">
        <v>-326.46198558999936</v>
      </c>
      <c r="BH25" s="448">
        <v>-430.26766857000052</v>
      </c>
      <c r="BI25" s="448">
        <v>-212.41342279000014</v>
      </c>
      <c r="BJ25" s="448">
        <v>-171.55479355999955</v>
      </c>
      <c r="BK25" s="448">
        <v>-162.78448305000006</v>
      </c>
      <c r="BL25" s="448">
        <v>-150.83912510000027</v>
      </c>
      <c r="BM25" s="448">
        <v>-118.87679933000004</v>
      </c>
    </row>
    <row r="26" spans="1:65" s="76" customFormat="1" ht="14">
      <c r="A26" s="863" t="s">
        <v>1232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501"/>
      <c r="AC26" s="501"/>
      <c r="AD26" s="501"/>
      <c r="AE26" s="501"/>
      <c r="AF26" s="501"/>
      <c r="AG26" s="501"/>
      <c r="AH26" s="501"/>
      <c r="AI26" s="501"/>
      <c r="AJ26" s="501"/>
      <c r="AK26" s="501"/>
      <c r="AL26" s="501"/>
      <c r="AM26" s="501"/>
      <c r="AN26" s="501"/>
      <c r="AO26" s="501"/>
      <c r="AP26" s="501"/>
      <c r="AQ26" s="501"/>
      <c r="AR26" s="501"/>
      <c r="AS26" s="501"/>
      <c r="AT26" s="501"/>
      <c r="AU26" s="501"/>
      <c r="AV26" s="501"/>
      <c r="AW26" s="501"/>
      <c r="AX26" s="501"/>
      <c r="AY26" s="501"/>
      <c r="AZ26" s="501"/>
      <c r="BA26" s="501"/>
      <c r="BB26" s="501"/>
      <c r="BC26" s="501"/>
      <c r="BD26" s="501"/>
      <c r="BE26" s="501">
        <v>998.93975177999994</v>
      </c>
      <c r="BF26" s="501">
        <v>1247.9667962700005</v>
      </c>
      <c r="BG26" s="501">
        <v>1256.5036319200001</v>
      </c>
      <c r="BH26" s="501">
        <v>2886.7926034400007</v>
      </c>
      <c r="BI26" s="501">
        <v>1691.80440507</v>
      </c>
      <c r="BJ26" s="501">
        <v>1507.2553837700002</v>
      </c>
      <c r="BK26" s="501">
        <v>638.14621063000004</v>
      </c>
      <c r="BL26" s="501">
        <v>867.90359310000008</v>
      </c>
      <c r="BM26" s="501">
        <v>808.34495004999951</v>
      </c>
    </row>
    <row r="27" spans="1:65" s="13" customFormat="1" ht="14">
      <c r="A27" s="867" t="s">
        <v>399</v>
      </c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8"/>
      <c r="AU27" s="448"/>
      <c r="AV27" s="448"/>
      <c r="AW27" s="448"/>
      <c r="AX27" s="448"/>
      <c r="AY27" s="448"/>
      <c r="AZ27" s="448"/>
      <c r="BA27" s="448"/>
      <c r="BB27" s="448"/>
      <c r="BC27" s="448"/>
      <c r="BD27" s="448"/>
      <c r="BE27" s="448">
        <v>-40.122521219999996</v>
      </c>
      <c r="BF27" s="448">
        <v>-178.17201833000001</v>
      </c>
      <c r="BG27" s="448">
        <v>-11.800973839999999</v>
      </c>
      <c r="BH27" s="448">
        <v>-533.42336246999992</v>
      </c>
      <c r="BI27" s="448">
        <v>-130.69184579</v>
      </c>
      <c r="BJ27" s="448">
        <v>-322.29863275000002</v>
      </c>
      <c r="BK27" s="448">
        <v>307.60726949999997</v>
      </c>
      <c r="BL27" s="448">
        <v>-183.94574421999997</v>
      </c>
      <c r="BM27" s="448">
        <v>-80.52305647</v>
      </c>
    </row>
    <row r="28" spans="1:65" s="76" customFormat="1" ht="14.5" thickBot="1">
      <c r="A28" s="1094" t="s">
        <v>122</v>
      </c>
      <c r="B28" s="1096"/>
      <c r="C28" s="1096"/>
      <c r="D28" s="1096"/>
      <c r="E28" s="1096"/>
      <c r="F28" s="1096"/>
      <c r="G28" s="1096"/>
      <c r="H28" s="1096"/>
      <c r="I28" s="1096"/>
      <c r="J28" s="1096"/>
      <c r="K28" s="1096"/>
      <c r="L28" s="1096"/>
      <c r="M28" s="1096"/>
      <c r="N28" s="1096"/>
      <c r="O28" s="1096"/>
      <c r="P28" s="1096"/>
      <c r="Q28" s="1096"/>
      <c r="R28" s="1096"/>
      <c r="S28" s="1096"/>
      <c r="T28" s="1096"/>
      <c r="U28" s="1096"/>
      <c r="V28" s="1096"/>
      <c r="W28" s="1096"/>
      <c r="X28" s="1096"/>
      <c r="Y28" s="1096"/>
      <c r="Z28" s="1096"/>
      <c r="AA28" s="1096"/>
      <c r="AB28" s="1096"/>
      <c r="AC28" s="1096"/>
      <c r="AD28" s="1096"/>
      <c r="AE28" s="1096"/>
      <c r="AF28" s="1096"/>
      <c r="AG28" s="1096"/>
      <c r="AH28" s="1096"/>
      <c r="AI28" s="1096"/>
      <c r="AJ28" s="1096"/>
      <c r="AK28" s="1096"/>
      <c r="AL28" s="1096"/>
      <c r="AM28" s="1096"/>
      <c r="AN28" s="1096"/>
      <c r="AO28" s="1096"/>
      <c r="AP28" s="1096"/>
      <c r="AQ28" s="1096"/>
      <c r="AR28" s="1096"/>
      <c r="AS28" s="1096"/>
      <c r="AT28" s="1096"/>
      <c r="AU28" s="1096"/>
      <c r="AV28" s="1096"/>
      <c r="AW28" s="1096"/>
      <c r="AX28" s="1096"/>
      <c r="AY28" s="1096"/>
      <c r="AZ28" s="1096"/>
      <c r="BA28" s="1096"/>
      <c r="BB28" s="1096"/>
      <c r="BC28" s="1096"/>
      <c r="BD28" s="1096"/>
      <c r="BE28" s="1096">
        <v>958.81723055999998</v>
      </c>
      <c r="BF28" s="1096">
        <v>1069.7947779400001</v>
      </c>
      <c r="BG28" s="1096">
        <v>1244.70265808</v>
      </c>
      <c r="BH28" s="1096">
        <v>2353.3692409700006</v>
      </c>
      <c r="BI28" s="1096">
        <v>1561.1125592799999</v>
      </c>
      <c r="BJ28" s="1096">
        <v>1184.9567510200004</v>
      </c>
      <c r="BK28" s="1096">
        <v>945.75348012999996</v>
      </c>
      <c r="BL28" s="1096">
        <v>683.95784888000014</v>
      </c>
      <c r="BM28" s="1096">
        <v>727.82189357999948</v>
      </c>
    </row>
    <row r="29" spans="1:65" s="13" customFormat="1" ht="14"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</row>
    <row r="30" spans="1:65" s="13" customFormat="1" ht="14"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</row>
    <row r="31" spans="1:65" s="13" customFormat="1" ht="14">
      <c r="A31" s="1093" t="s">
        <v>1233</v>
      </c>
      <c r="B31" s="1097"/>
      <c r="C31" s="1097"/>
      <c r="D31" s="1097"/>
      <c r="E31" s="1097"/>
      <c r="F31" s="1097"/>
      <c r="G31" s="1097"/>
      <c r="H31" s="1097"/>
      <c r="I31" s="1097"/>
      <c r="J31" s="1097"/>
      <c r="K31" s="1097"/>
      <c r="L31" s="1097"/>
      <c r="M31" s="1097"/>
      <c r="N31" s="1097"/>
      <c r="O31" s="1097"/>
      <c r="P31" s="1097"/>
      <c r="Q31" s="1097"/>
      <c r="R31" s="1097"/>
      <c r="S31" s="1097"/>
      <c r="T31" s="1097"/>
      <c r="U31" s="1097"/>
      <c r="V31" s="1097"/>
      <c r="W31" s="1097"/>
      <c r="X31" s="1097"/>
      <c r="Y31" s="1097"/>
      <c r="Z31" s="1097"/>
      <c r="AA31" s="1097"/>
      <c r="AB31" s="1097"/>
      <c r="AC31" s="1097"/>
      <c r="AD31" s="1097"/>
      <c r="AE31" s="1097"/>
      <c r="AF31" s="1097"/>
      <c r="AG31" s="1097"/>
      <c r="AH31" s="1097"/>
      <c r="AI31" s="1097"/>
      <c r="AJ31" s="1097"/>
      <c r="AK31" s="1097"/>
      <c r="AL31" s="1097"/>
      <c r="AM31" s="1097"/>
      <c r="AN31" s="1097"/>
      <c r="AO31" s="1097"/>
      <c r="AP31" s="1097"/>
      <c r="AQ31" s="1097"/>
      <c r="AR31" s="1097"/>
      <c r="AS31" s="1097"/>
      <c r="AT31" s="1097"/>
      <c r="AU31" s="1097"/>
      <c r="AV31" s="1097"/>
      <c r="AW31" s="1097"/>
      <c r="AX31" s="1097"/>
      <c r="AY31" s="1097"/>
      <c r="AZ31" s="1097"/>
      <c r="BA31" s="1097"/>
      <c r="BB31" s="1097"/>
      <c r="BC31" s="1097"/>
      <c r="BD31" s="1097"/>
      <c r="BE31" s="1097">
        <v>1431511573.1199996</v>
      </c>
      <c r="BF31" s="1097">
        <v>1809269415.7099998</v>
      </c>
      <c r="BG31" s="1097">
        <v>1716040790.2099993</v>
      </c>
      <c r="BH31" s="1097">
        <v>3543198861.7799993</v>
      </c>
      <c r="BI31" s="1097">
        <v>2057210774.7200005</v>
      </c>
      <c r="BJ31" s="1097">
        <v>1870682760.9200008</v>
      </c>
      <c r="BK31" s="1097">
        <v>1145618860.6399996</v>
      </c>
      <c r="BL31" s="1097">
        <v>1209657899.0000002</v>
      </c>
      <c r="BM31" s="1097">
        <v>1199208523.77</v>
      </c>
    </row>
    <row r="32" spans="1:65" s="13" customFormat="1" ht="14">
      <c r="A32" s="867" t="s">
        <v>1234</v>
      </c>
      <c r="B32" s="1098"/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1098"/>
      <c r="AG32" s="1098"/>
      <c r="AH32" s="1098"/>
      <c r="AI32" s="1098"/>
      <c r="AJ32" s="1098"/>
      <c r="AK32" s="1098"/>
      <c r="AL32" s="1098"/>
      <c r="AM32" s="1098"/>
      <c r="AN32" s="1098"/>
      <c r="AO32" s="1098"/>
      <c r="AP32" s="1098"/>
      <c r="AQ32" s="1098"/>
      <c r="AR32" s="1098"/>
      <c r="AS32" s="1098"/>
      <c r="AT32" s="1098"/>
      <c r="AU32" s="1098"/>
      <c r="AV32" s="1098"/>
      <c r="AW32" s="1098"/>
      <c r="AX32" s="1098"/>
      <c r="AY32" s="1098"/>
      <c r="AZ32" s="1098"/>
      <c r="BA32" s="1098"/>
      <c r="BB32" s="1098"/>
      <c r="BC32" s="1098"/>
      <c r="BD32" s="1098"/>
      <c r="BE32" s="1098">
        <v>780992157.31000006</v>
      </c>
      <c r="BF32" s="1098">
        <v>883516394.94000006</v>
      </c>
      <c r="BG32" s="1098">
        <v>905724892.94999981</v>
      </c>
      <c r="BH32" s="1098">
        <v>1364367951.4900002</v>
      </c>
      <c r="BI32" s="1098">
        <v>691783529.08999991</v>
      </c>
      <c r="BJ32" s="1098">
        <v>588444981.99000049</v>
      </c>
      <c r="BK32" s="1098">
        <v>680651376.26999998</v>
      </c>
      <c r="BL32" s="1098">
        <v>863587419.64999974</v>
      </c>
      <c r="BM32" s="1098">
        <v>928361212.32999992</v>
      </c>
    </row>
    <row r="33" spans="1:65" s="13" customFormat="1" ht="14">
      <c r="A33" s="867" t="s">
        <v>1135</v>
      </c>
      <c r="B33" s="1098"/>
      <c r="C33" s="1098"/>
      <c r="D33" s="1098"/>
      <c r="E33" s="1098"/>
      <c r="F33" s="1098"/>
      <c r="G33" s="1098"/>
      <c r="H33" s="1098"/>
      <c r="I33" s="1098"/>
      <c r="J33" s="1098"/>
      <c r="K33" s="1098"/>
      <c r="L33" s="1098"/>
      <c r="M33" s="1098"/>
      <c r="N33" s="1098"/>
      <c r="O33" s="1098"/>
      <c r="P33" s="1098"/>
      <c r="Q33" s="1098"/>
      <c r="R33" s="1098"/>
      <c r="S33" s="1098"/>
      <c r="T33" s="1098"/>
      <c r="U33" s="1098"/>
      <c r="V33" s="1098"/>
      <c r="W33" s="1098"/>
      <c r="X33" s="1098"/>
      <c r="Y33" s="1098"/>
      <c r="Z33" s="1098"/>
      <c r="AA33" s="1098"/>
      <c r="AB33" s="1098"/>
      <c r="AC33" s="1098"/>
      <c r="AD33" s="1098"/>
      <c r="AE33" s="1098"/>
      <c r="AF33" s="1098"/>
      <c r="AG33" s="1098"/>
      <c r="AH33" s="1098"/>
      <c r="AI33" s="1098"/>
      <c r="AJ33" s="1098"/>
      <c r="AK33" s="1098"/>
      <c r="AL33" s="1098"/>
      <c r="AM33" s="1098"/>
      <c r="AN33" s="1098"/>
      <c r="AO33" s="1098"/>
      <c r="AP33" s="1098"/>
      <c r="AQ33" s="1098"/>
      <c r="AR33" s="1098"/>
      <c r="AS33" s="1098"/>
      <c r="AT33" s="1098"/>
      <c r="AU33" s="1098"/>
      <c r="AV33" s="1098"/>
      <c r="AW33" s="1098"/>
      <c r="AX33" s="1098"/>
      <c r="AY33" s="1098"/>
      <c r="AZ33" s="1098"/>
      <c r="BA33" s="1098"/>
      <c r="BB33" s="1098"/>
      <c r="BC33" s="1098"/>
      <c r="BD33" s="1098"/>
      <c r="BE33" s="1098">
        <v>2927092623.4299998</v>
      </c>
      <c r="BF33" s="1098">
        <v>3585498884.96</v>
      </c>
      <c r="BG33" s="1098">
        <v>4039963743.9799995</v>
      </c>
      <c r="BH33" s="1098">
        <v>5777341857.1499996</v>
      </c>
      <c r="BI33" s="1098">
        <v>3068060081.4300003</v>
      </c>
      <c r="BJ33" s="1098">
        <v>2369131399.9100003</v>
      </c>
      <c r="BK33" s="1098">
        <v>1311712949.7199998</v>
      </c>
      <c r="BL33" s="1098">
        <v>1545273402.4900007</v>
      </c>
      <c r="BM33" s="1098">
        <v>1307916876.6100001</v>
      </c>
    </row>
    <row r="34" spans="1:65" s="13" customFormat="1" ht="14">
      <c r="A34" s="867" t="s">
        <v>575</v>
      </c>
      <c r="B34" s="1098"/>
      <c r="C34" s="1098"/>
      <c r="D34" s="1098"/>
      <c r="E34" s="1098"/>
      <c r="F34" s="1098"/>
      <c r="G34" s="1098"/>
      <c r="H34" s="1098"/>
      <c r="I34" s="1098"/>
      <c r="J34" s="1098"/>
      <c r="K34" s="1098"/>
      <c r="L34" s="1098"/>
      <c r="M34" s="1098"/>
      <c r="N34" s="1098"/>
      <c r="O34" s="1098"/>
      <c r="P34" s="1098"/>
      <c r="Q34" s="1098"/>
      <c r="R34" s="1098"/>
      <c r="S34" s="1098"/>
      <c r="T34" s="1098"/>
      <c r="U34" s="1098"/>
      <c r="V34" s="1098"/>
      <c r="W34" s="1098"/>
      <c r="X34" s="1098"/>
      <c r="Y34" s="1098"/>
      <c r="Z34" s="1098"/>
      <c r="AA34" s="1098"/>
      <c r="AB34" s="1098"/>
      <c r="AC34" s="1098"/>
      <c r="AD34" s="1098"/>
      <c r="AE34" s="1098"/>
      <c r="AF34" s="1098"/>
      <c r="AG34" s="1098"/>
      <c r="AH34" s="1098"/>
      <c r="AI34" s="1098"/>
      <c r="AJ34" s="1098"/>
      <c r="AK34" s="1098"/>
      <c r="AL34" s="1098"/>
      <c r="AM34" s="1098"/>
      <c r="AN34" s="1098"/>
      <c r="AO34" s="1098"/>
      <c r="AP34" s="1098"/>
      <c r="AQ34" s="1098"/>
      <c r="AR34" s="1098"/>
      <c r="AS34" s="1098"/>
      <c r="AT34" s="1098"/>
      <c r="AU34" s="1098"/>
      <c r="AV34" s="1098"/>
      <c r="AW34" s="1098"/>
      <c r="AX34" s="1098"/>
      <c r="AY34" s="1098"/>
      <c r="AZ34" s="1098"/>
      <c r="BA34" s="1098"/>
      <c r="BB34" s="1098"/>
      <c r="BC34" s="1098"/>
      <c r="BD34" s="1098"/>
      <c r="BE34" s="1098">
        <v>-2232151390.71</v>
      </c>
      <c r="BF34" s="1098">
        <v>-2635081531.7599998</v>
      </c>
      <c r="BG34" s="1098">
        <v>-3182411768.3800001</v>
      </c>
      <c r="BH34" s="1098">
        <v>-3450137498.2600002</v>
      </c>
      <c r="BI34" s="1098">
        <v>-1507242812.23</v>
      </c>
      <c r="BJ34" s="1098">
        <v>-1007226010.6999998</v>
      </c>
      <c r="BK34" s="1098">
        <v>-834838495.09000003</v>
      </c>
      <c r="BL34" s="1098">
        <v>-1178164962</v>
      </c>
      <c r="BM34" s="1098">
        <v>-993224341.18000007</v>
      </c>
    </row>
    <row r="35" spans="1:65" s="13" customFormat="1" ht="14.5" thickBot="1">
      <c r="A35" s="1099" t="s">
        <v>581</v>
      </c>
      <c r="B35" s="1100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0"/>
      <c r="X35" s="1100"/>
      <c r="Y35" s="1100"/>
      <c r="Z35" s="1100"/>
      <c r="AA35" s="1100"/>
      <c r="AB35" s="1100"/>
      <c r="AC35" s="1100"/>
      <c r="AD35" s="1100"/>
      <c r="AE35" s="1100"/>
      <c r="AF35" s="1100"/>
      <c r="AG35" s="1100"/>
      <c r="AH35" s="1100"/>
      <c r="AI35" s="1100"/>
      <c r="AJ35" s="1100"/>
      <c r="AK35" s="1100"/>
      <c r="AL35" s="1100"/>
      <c r="AM35" s="1100"/>
      <c r="AN35" s="1100"/>
      <c r="AO35" s="1100"/>
      <c r="AP35" s="1100"/>
      <c r="AQ35" s="1100"/>
      <c r="AR35" s="1100"/>
      <c r="AS35" s="1100"/>
      <c r="AT35" s="1100"/>
      <c r="AU35" s="1100"/>
      <c r="AV35" s="1100"/>
      <c r="AW35" s="1100"/>
      <c r="AX35" s="1100"/>
      <c r="AY35" s="1100"/>
      <c r="AZ35" s="1100"/>
      <c r="BA35" s="1100"/>
      <c r="BB35" s="1100"/>
      <c r="BC35" s="1100"/>
      <c r="BD35" s="1100"/>
      <c r="BE35" s="1100">
        <v>-44421816.910000004</v>
      </c>
      <c r="BF35" s="1100">
        <v>-24664332.430000007</v>
      </c>
      <c r="BG35" s="1100">
        <v>-47236078.340000004</v>
      </c>
      <c r="BH35" s="1100">
        <v>-148373448.59999999</v>
      </c>
      <c r="BI35" s="1100">
        <v>-195390023.56999999</v>
      </c>
      <c r="BJ35" s="1100">
        <v>-79667610.279999971</v>
      </c>
      <c r="BK35" s="1100">
        <v>-11906970.260000002</v>
      </c>
      <c r="BL35" s="1100">
        <v>-21037961.139999997</v>
      </c>
      <c r="BM35" s="1100">
        <v>-43845223.99000001</v>
      </c>
    </row>
    <row r="36" spans="1:65" s="13" customFormat="1" ht="14"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</row>
    <row r="37" spans="1:65" s="13" customFormat="1" ht="14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</row>
    <row r="38" spans="1:65" s="13" customFormat="1" ht="14"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</row>
    <row r="39" spans="1:65" s="13" customFormat="1" ht="14"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</row>
    <row r="40" spans="1:65" s="13" customFormat="1" ht="14"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</row>
  </sheetData>
  <sheetProtection sheet="1" objects="1" scenarios="1"/>
  <hyperlinks>
    <hyperlink ref="A4" location="'Índice'!N14" display="Índice!A1" xr:uid="{67CE2DAA-6269-4693-A849-F2FE6D8E769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DC2A-EB66-42BC-A8B6-990DA9CC1B80}">
  <sheetPr codeName="Plan45">
    <tabColor theme="0"/>
  </sheetPr>
  <dimension ref="A1:BZ30"/>
  <sheetViews>
    <sheetView showGridLines="0" showRowColHeaders="0" zoomScaleNormal="100" workbookViewId="0">
      <pane xSplit="1" ySplit="5" topLeftCell="AO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78" s="89" customFormat="1" ht="16.399999999999999" customHeight="1">
      <c r="A1" s="152"/>
      <c r="B1" s="426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7"/>
      <c r="BA1" s="427"/>
      <c r="BB1" s="427"/>
      <c r="BC1" s="427"/>
      <c r="BD1" s="427"/>
      <c r="BE1" s="427"/>
      <c r="BF1" s="427"/>
      <c r="BG1" s="427"/>
      <c r="BH1" s="427"/>
      <c r="BI1" s="427"/>
      <c r="BJ1" s="427"/>
      <c r="BK1" s="427"/>
      <c r="BL1" s="427"/>
      <c r="BM1" s="427"/>
      <c r="BN1" s="427"/>
      <c r="BO1" s="427"/>
      <c r="BP1" s="427"/>
      <c r="BQ1" s="427"/>
      <c r="BR1" s="427"/>
      <c r="BS1" s="427"/>
      <c r="BT1" s="427"/>
      <c r="BU1" s="427"/>
      <c r="BV1" s="427"/>
      <c r="BW1" s="427"/>
      <c r="BX1" s="427"/>
      <c r="BY1" s="427"/>
      <c r="BZ1" s="427"/>
    </row>
    <row r="2" spans="1:78" s="89" customFormat="1" ht="33" customHeight="1">
      <c r="A2" s="154" t="s">
        <v>892</v>
      </c>
      <c r="B2" s="426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</row>
    <row r="3" spans="1:78" s="89" customFormat="1" ht="16.399999999999999" customHeight="1">
      <c r="A3" s="423"/>
      <c r="B3" s="426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27"/>
      <c r="BN3" s="427"/>
      <c r="BO3" s="427"/>
      <c r="BP3" s="427"/>
      <c r="BQ3" s="427"/>
      <c r="BR3" s="427"/>
      <c r="BS3" s="427"/>
      <c r="BT3" s="427"/>
      <c r="BU3" s="427"/>
      <c r="BV3" s="427"/>
      <c r="BW3" s="427"/>
      <c r="BX3" s="427"/>
      <c r="BY3" s="427"/>
      <c r="BZ3" s="427"/>
    </row>
    <row r="4" spans="1:78" s="94" customFormat="1" ht="16.399999999999999" customHeight="1">
      <c r="A4" s="843" t="s">
        <v>531</v>
      </c>
      <c r="B4" s="430" t="s">
        <v>1346</v>
      </c>
      <c r="C4" s="430" t="s">
        <v>1347</v>
      </c>
      <c r="D4" s="430" t="s">
        <v>1348</v>
      </c>
      <c r="E4" s="430" t="s">
        <v>1349</v>
      </c>
      <c r="F4" s="430" t="s">
        <v>1350</v>
      </c>
      <c r="G4" s="430" t="s">
        <v>1351</v>
      </c>
      <c r="H4" s="430" t="s">
        <v>1352</v>
      </c>
      <c r="I4" s="430" t="s">
        <v>1353</v>
      </c>
      <c r="J4" s="430" t="s">
        <v>1354</v>
      </c>
      <c r="K4" s="430" t="s">
        <v>1355</v>
      </c>
      <c r="L4" s="430" t="s">
        <v>1356</v>
      </c>
      <c r="M4" s="430" t="s">
        <v>1357</v>
      </c>
      <c r="N4" s="430" t="s">
        <v>1301</v>
      </c>
      <c r="O4" s="430" t="s">
        <v>1302</v>
      </c>
      <c r="P4" s="430" t="s">
        <v>1303</v>
      </c>
      <c r="Q4" s="430" t="s">
        <v>1304</v>
      </c>
      <c r="R4" s="430" t="s">
        <v>87</v>
      </c>
      <c r="S4" s="430" t="s">
        <v>1305</v>
      </c>
      <c r="T4" s="430" t="s">
        <v>1306</v>
      </c>
      <c r="U4" s="430" t="s">
        <v>1307</v>
      </c>
      <c r="V4" s="430" t="s">
        <v>1308</v>
      </c>
      <c r="W4" s="430" t="s">
        <v>1309</v>
      </c>
      <c r="X4" s="430" t="s">
        <v>1310</v>
      </c>
      <c r="Y4" s="430" t="s">
        <v>1311</v>
      </c>
      <c r="Z4" s="430" t="s">
        <v>612</v>
      </c>
      <c r="AA4" s="430" t="s">
        <v>982</v>
      </c>
      <c r="AB4" s="430" t="s">
        <v>983</v>
      </c>
      <c r="AC4" s="430" t="s">
        <v>984</v>
      </c>
      <c r="AD4" s="430" t="s">
        <v>647</v>
      </c>
      <c r="AE4" s="430" t="s">
        <v>648</v>
      </c>
      <c r="AF4" s="430" t="s">
        <v>649</v>
      </c>
      <c r="AG4" s="430" t="s">
        <v>650</v>
      </c>
      <c r="AH4" s="430" t="s">
        <v>656</v>
      </c>
      <c r="AI4" s="430" t="s">
        <v>657</v>
      </c>
      <c r="AJ4" s="430" t="s">
        <v>658</v>
      </c>
      <c r="AK4" s="430" t="s">
        <v>659</v>
      </c>
      <c r="AL4" s="430" t="s">
        <v>1269</v>
      </c>
      <c r="AM4" s="430" t="s">
        <v>1270</v>
      </c>
      <c r="AN4" s="430" t="s">
        <v>1271</v>
      </c>
      <c r="AO4" s="430" t="s">
        <v>1272</v>
      </c>
      <c r="AP4" s="430" t="s">
        <v>1273</v>
      </c>
      <c r="AQ4" s="430" t="s">
        <v>1274</v>
      </c>
      <c r="AR4" s="430" t="s">
        <v>1275</v>
      </c>
      <c r="AS4" s="430" t="s">
        <v>1276</v>
      </c>
      <c r="AT4" s="430" t="s">
        <v>972</v>
      </c>
      <c r="AU4" s="430" t="s">
        <v>973</v>
      </c>
      <c r="AV4" s="430" t="s">
        <v>974</v>
      </c>
      <c r="AW4" s="430" t="s">
        <v>975</v>
      </c>
      <c r="AX4" s="430" t="s">
        <v>1277</v>
      </c>
      <c r="AY4" s="430" t="s">
        <v>1278</v>
      </c>
      <c r="AZ4" s="430" t="s">
        <v>1279</v>
      </c>
      <c r="BA4" s="430" t="s">
        <v>1280</v>
      </c>
      <c r="BB4" s="430" t="s">
        <v>1019</v>
      </c>
      <c r="BC4" s="430" t="s">
        <v>1020</v>
      </c>
      <c r="BD4" s="430" t="s">
        <v>1021</v>
      </c>
      <c r="BE4" s="430" t="s">
        <v>889</v>
      </c>
      <c r="BF4" s="430" t="s">
        <v>911</v>
      </c>
      <c r="BG4" s="430" t="s">
        <v>913</v>
      </c>
      <c r="BH4" s="430" t="s">
        <v>915</v>
      </c>
      <c r="BI4" s="430" t="s">
        <v>1281</v>
      </c>
      <c r="BJ4" s="430" t="s">
        <v>1282</v>
      </c>
      <c r="BK4" s="430" t="s">
        <v>1283</v>
      </c>
      <c r="BL4" s="430" t="s">
        <v>1284</v>
      </c>
      <c r="BM4" s="430" t="s">
        <v>1285</v>
      </c>
      <c r="BN4" s="430" t="s">
        <v>1286</v>
      </c>
      <c r="BO4" s="430" t="s">
        <v>1287</v>
      </c>
      <c r="BP4" s="430" t="s">
        <v>1288</v>
      </c>
      <c r="BQ4" s="430" t="s">
        <v>1289</v>
      </c>
      <c r="BR4" s="430" t="s">
        <v>1076</v>
      </c>
      <c r="BS4" s="430" t="s">
        <v>1078</v>
      </c>
      <c r="BT4" s="430" t="s">
        <v>1080</v>
      </c>
      <c r="BU4" s="430" t="s">
        <v>1082</v>
      </c>
      <c r="BV4" s="430" t="s">
        <v>1145</v>
      </c>
      <c r="BW4" s="430" t="s">
        <v>1146</v>
      </c>
      <c r="BX4" s="430" t="s">
        <v>1147</v>
      </c>
      <c r="BY4" s="916" t="s">
        <v>1148</v>
      </c>
      <c r="BZ4" s="916" t="s">
        <v>1246</v>
      </c>
    </row>
    <row r="5" spans="1:78" s="96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845"/>
      <c r="BZ5" s="845"/>
    </row>
    <row r="6" spans="1:78" s="90" customFormat="1" ht="13.5" customHeight="1">
      <c r="A6" s="982" t="s">
        <v>260</v>
      </c>
      <c r="B6" s="463">
        <v>47.569352000000002</v>
      </c>
      <c r="C6" s="463">
        <v>49.948375999999996</v>
      </c>
      <c r="D6" s="463">
        <v>52.319201</v>
      </c>
      <c r="E6" s="463">
        <v>55.757912999999995</v>
      </c>
      <c r="F6" s="463">
        <v>57.269267182</v>
      </c>
      <c r="G6" s="463">
        <v>60.142768106999995</v>
      </c>
      <c r="H6" s="463">
        <v>63.554075554999997</v>
      </c>
      <c r="I6" s="463">
        <v>68.558022553000001</v>
      </c>
      <c r="J6" s="463">
        <v>70.438200969000007</v>
      </c>
      <c r="K6" s="463">
        <v>76.182444103500004</v>
      </c>
      <c r="L6" s="463">
        <v>77.025265628</v>
      </c>
      <c r="M6" s="463">
        <v>78.030574143999999</v>
      </c>
      <c r="N6" s="463">
        <v>78.212416074000004</v>
      </c>
      <c r="O6" s="463">
        <v>78.921051507000001</v>
      </c>
      <c r="P6" s="463">
        <v>79.937281999999996</v>
      </c>
      <c r="Q6" s="463">
        <v>80.516382170750006</v>
      </c>
      <c r="R6" s="463">
        <v>86.654584696450002</v>
      </c>
      <c r="S6" s="463">
        <v>86.512618517700005</v>
      </c>
      <c r="T6" s="463">
        <v>88.492141199999992</v>
      </c>
      <c r="U6" s="463">
        <v>88.595082000000005</v>
      </c>
      <c r="V6" s="463">
        <v>84.430737550000003</v>
      </c>
      <c r="W6" s="463">
        <v>84.932410310500003</v>
      </c>
      <c r="X6" s="463">
        <v>82.020607178500001</v>
      </c>
      <c r="Y6" s="463">
        <v>83.562310683899995</v>
      </c>
      <c r="Z6" s="463">
        <v>83.607203766300003</v>
      </c>
      <c r="AA6" s="463">
        <v>82.2654035021</v>
      </c>
      <c r="AB6" s="463">
        <v>81.624098363599998</v>
      </c>
      <c r="AC6" s="463">
        <v>80.801641787700007</v>
      </c>
      <c r="AD6" s="463">
        <v>80.876346950399991</v>
      </c>
      <c r="AE6" s="463">
        <v>81.407805108267326</v>
      </c>
      <c r="AF6" s="463">
        <v>81.015651957899991</v>
      </c>
      <c r="AG6" s="463">
        <v>81.561741032</v>
      </c>
      <c r="AH6" s="463">
        <v>80.846808476999996</v>
      </c>
      <c r="AI6" s="463">
        <v>27.606600842100001</v>
      </c>
      <c r="AJ6" s="463">
        <v>27.910909853500002</v>
      </c>
      <c r="AK6" s="463">
        <v>28.2450935263</v>
      </c>
      <c r="AL6" s="463">
        <v>27.727003423900001</v>
      </c>
      <c r="AM6" s="463">
        <v>27.630566526700001</v>
      </c>
      <c r="AN6" s="463">
        <v>27.764260662199998</v>
      </c>
      <c r="AO6" s="463">
        <v>28.291819696699999</v>
      </c>
      <c r="AP6" s="463">
        <v>28.7581860594</v>
      </c>
      <c r="AQ6" s="463">
        <v>30.671315417599999</v>
      </c>
      <c r="AR6" s="463">
        <v>29.505038192600004</v>
      </c>
      <c r="AS6" s="463">
        <v>26.101879206100001</v>
      </c>
      <c r="AT6" s="463">
        <v>21.320639</v>
      </c>
      <c r="AU6" s="463">
        <v>21.317002000000002</v>
      </c>
      <c r="AV6" s="463">
        <v>21.491819</v>
      </c>
      <c r="AW6" s="463">
        <v>22.452058000000001</v>
      </c>
      <c r="AX6" s="463">
        <v>21.735886999999998</v>
      </c>
      <c r="AY6" s="463">
        <v>21.851548000000001</v>
      </c>
      <c r="AZ6" s="463">
        <v>22.242305999999999</v>
      </c>
      <c r="BA6" s="463">
        <v>23.248794</v>
      </c>
      <c r="BB6" s="463">
        <v>21.978615999999999</v>
      </c>
      <c r="BC6" s="463">
        <v>22.395614999999999</v>
      </c>
      <c r="BD6" s="463">
        <v>23.328099999999999</v>
      </c>
      <c r="BE6" s="463">
        <v>24.161552999999998</v>
      </c>
      <c r="BF6" s="463">
        <v>24.147981999999999</v>
      </c>
      <c r="BG6" s="463">
        <v>23.314995</v>
      </c>
      <c r="BH6" s="463">
        <v>24.522842000000001</v>
      </c>
      <c r="BI6" s="463">
        <v>25.781503000000001</v>
      </c>
      <c r="BJ6" s="463">
        <v>25.731200999999999</v>
      </c>
      <c r="BK6" s="463">
        <v>26.168756000000002</v>
      </c>
      <c r="BL6" s="463">
        <v>27.508788000000003</v>
      </c>
      <c r="BM6" s="463">
        <v>28.849014</v>
      </c>
      <c r="BN6" s="463">
        <v>28.284857000000002</v>
      </c>
      <c r="BO6" s="463">
        <v>28.527127999999998</v>
      </c>
      <c r="BP6" s="463">
        <v>28.396272</v>
      </c>
      <c r="BQ6" s="463">
        <v>27.999644</v>
      </c>
      <c r="BR6" s="463">
        <v>27.359943000000001</v>
      </c>
      <c r="BS6" s="463">
        <v>27.001192</v>
      </c>
      <c r="BT6" s="463">
        <v>26.722808000000001</v>
      </c>
      <c r="BU6" s="463">
        <v>26.644745999999998</v>
      </c>
      <c r="BV6" s="463">
        <v>26.047595000000001</v>
      </c>
      <c r="BW6" s="463">
        <v>25.893533999999999</v>
      </c>
      <c r="BX6" s="463">
        <v>25.82771</v>
      </c>
      <c r="BY6" s="975">
        <v>25.849204999999998</v>
      </c>
      <c r="BZ6" s="975">
        <v>25.388071</v>
      </c>
    </row>
    <row r="7" spans="1:78" s="96" customFormat="1" ht="13.5" customHeight="1">
      <c r="A7" s="983" t="s">
        <v>508</v>
      </c>
      <c r="B7" s="341">
        <v>9.4857929999999993</v>
      </c>
      <c r="C7" s="341">
        <v>9.8678869999999996</v>
      </c>
      <c r="D7" s="341">
        <v>11.354798000000001</v>
      </c>
      <c r="E7" s="341">
        <v>14.096461</v>
      </c>
      <c r="F7" s="341">
        <v>15.406852182</v>
      </c>
      <c r="G7" s="341">
        <v>16.723599107000002</v>
      </c>
      <c r="H7" s="341">
        <v>18.838054554999999</v>
      </c>
      <c r="I7" s="341">
        <v>21.329454552999998</v>
      </c>
      <c r="J7" s="341">
        <v>22.283952969000001</v>
      </c>
      <c r="K7" s="341">
        <v>24.947766103500001</v>
      </c>
      <c r="L7" s="341">
        <v>24.980536627999999</v>
      </c>
      <c r="M7" s="341">
        <v>25.376727144</v>
      </c>
      <c r="N7" s="341">
        <v>25.248725073999999</v>
      </c>
      <c r="O7" s="341">
        <v>25.417862506999999</v>
      </c>
      <c r="P7" s="341">
        <v>25.701896999999999</v>
      </c>
      <c r="Q7" s="341">
        <v>26.099097170749999</v>
      </c>
      <c r="R7" s="341">
        <v>28.284697696449999</v>
      </c>
      <c r="S7" s="341">
        <v>29.022545517700003</v>
      </c>
      <c r="T7" s="341">
        <v>27.953197199999998</v>
      </c>
      <c r="U7" s="341">
        <v>27.608228</v>
      </c>
      <c r="V7" s="341">
        <v>26.64191555</v>
      </c>
      <c r="W7" s="341">
        <v>26.316390310500001</v>
      </c>
      <c r="X7" s="341">
        <v>22.605458178500001</v>
      </c>
      <c r="Y7" s="341">
        <v>22.717367683899997</v>
      </c>
      <c r="Z7" s="341">
        <v>22.424636766300001</v>
      </c>
      <c r="AA7" s="341">
        <v>21.915028502099997</v>
      </c>
      <c r="AB7" s="341">
        <v>20.867280363599999</v>
      </c>
      <c r="AC7" s="341">
        <v>21.016105787700003</v>
      </c>
      <c r="AD7" s="341">
        <v>20.931649950399997</v>
      </c>
      <c r="AE7" s="341">
        <v>21.394905108267331</v>
      </c>
      <c r="AF7" s="341">
        <v>21.7250379579</v>
      </c>
      <c r="AG7" s="341">
        <v>22.302261032000001</v>
      </c>
      <c r="AH7" s="341">
        <v>22.221641476999999</v>
      </c>
      <c r="AI7" s="341">
        <v>22.7319738421</v>
      </c>
      <c r="AJ7" s="341">
        <v>23.020700853500003</v>
      </c>
      <c r="AK7" s="341">
        <v>23.378007526299999</v>
      </c>
      <c r="AL7" s="341">
        <v>22.878281423900003</v>
      </c>
      <c r="AM7" s="341">
        <v>22.582317526700002</v>
      </c>
      <c r="AN7" s="341">
        <v>22.468436662199998</v>
      </c>
      <c r="AO7" s="341">
        <v>22.633265696700001</v>
      </c>
      <c r="AP7" s="341">
        <v>22.210909059399999</v>
      </c>
      <c r="AQ7" s="341">
        <v>22.314788417599999</v>
      </c>
      <c r="AR7" s="341">
        <v>20.881432192600002</v>
      </c>
      <c r="AS7" s="341">
        <v>17.963142206100002</v>
      </c>
      <c r="AT7" s="341">
        <v>8.1224989999999995</v>
      </c>
      <c r="AU7" s="341">
        <v>7.9846979999999999</v>
      </c>
      <c r="AV7" s="341">
        <v>7.9816390000000004</v>
      </c>
      <c r="AW7" s="341">
        <v>8.0869850000000003</v>
      </c>
      <c r="AX7" s="341">
        <v>7.8974630000000001</v>
      </c>
      <c r="AY7" s="341">
        <v>7.8907930000000004</v>
      </c>
      <c r="AZ7" s="341">
        <v>7.8651140000000002</v>
      </c>
      <c r="BA7" s="341">
        <v>8.0270799999999998</v>
      </c>
      <c r="BB7" s="341">
        <v>8.7376629999999995</v>
      </c>
      <c r="BC7" s="341">
        <v>8.8840479999999999</v>
      </c>
      <c r="BD7" s="341">
        <v>9.2159449999999996</v>
      </c>
      <c r="BE7" s="341">
        <v>9.4626760000000001</v>
      </c>
      <c r="BF7" s="341">
        <v>9.4762590000000007</v>
      </c>
      <c r="BG7" s="341">
        <v>9.3756930000000001</v>
      </c>
      <c r="BH7" s="341">
        <v>9.6411770000000008</v>
      </c>
      <c r="BI7" s="341">
        <v>10.096503999999999</v>
      </c>
      <c r="BJ7" s="341">
        <v>10.281468</v>
      </c>
      <c r="BK7" s="341">
        <v>10.71626</v>
      </c>
      <c r="BL7" s="341">
        <v>11.839062</v>
      </c>
      <c r="BM7" s="341">
        <v>12.930308</v>
      </c>
      <c r="BN7" s="341">
        <v>12.916861000000001</v>
      </c>
      <c r="BO7" s="341">
        <v>13.024035</v>
      </c>
      <c r="BP7" s="341">
        <v>12.974881999999999</v>
      </c>
      <c r="BQ7" s="341">
        <v>12.652779000000001</v>
      </c>
      <c r="BR7" s="341">
        <v>12.201777999999999</v>
      </c>
      <c r="BS7" s="341">
        <v>11.901683999999999</v>
      </c>
      <c r="BT7" s="341">
        <v>11.657553</v>
      </c>
      <c r="BU7" s="341">
        <v>11.560295999999999</v>
      </c>
      <c r="BV7" s="341">
        <v>11.239958</v>
      </c>
      <c r="BW7" s="341">
        <v>11.132664999999999</v>
      </c>
      <c r="BX7" s="341">
        <v>11.099292999999999</v>
      </c>
      <c r="BY7" s="868">
        <v>11.104383</v>
      </c>
      <c r="BZ7" s="868">
        <v>11.087869</v>
      </c>
    </row>
    <row r="8" spans="1:78" s="96" customFormat="1" ht="13.5" customHeight="1" thickBot="1">
      <c r="A8" s="984" t="s">
        <v>509</v>
      </c>
      <c r="B8" s="464">
        <v>38.083559000000001</v>
      </c>
      <c r="C8" s="464">
        <v>40.080489</v>
      </c>
      <c r="D8" s="464">
        <v>40.964402999999997</v>
      </c>
      <c r="E8" s="464">
        <v>41.661451999999997</v>
      </c>
      <c r="F8" s="464">
        <v>41.862414999999999</v>
      </c>
      <c r="G8" s="464">
        <v>43.419168999999997</v>
      </c>
      <c r="H8" s="464">
        <v>44.716020999999998</v>
      </c>
      <c r="I8" s="464">
        <v>47.228568000000003</v>
      </c>
      <c r="J8" s="464">
        <v>48.154248000000003</v>
      </c>
      <c r="K8" s="464">
        <v>51.234678000000002</v>
      </c>
      <c r="L8" s="464">
        <v>52.044728999999997</v>
      </c>
      <c r="M8" s="464">
        <v>52.653846999999999</v>
      </c>
      <c r="N8" s="464">
        <v>52.963690999999997</v>
      </c>
      <c r="O8" s="464">
        <v>53.503188999999999</v>
      </c>
      <c r="P8" s="464">
        <v>54.235385000000001</v>
      </c>
      <c r="Q8" s="464">
        <v>54.417285</v>
      </c>
      <c r="R8" s="464">
        <v>58.369886999999999</v>
      </c>
      <c r="S8" s="464">
        <v>57.490073000000002</v>
      </c>
      <c r="T8" s="464">
        <v>60.538944000000001</v>
      </c>
      <c r="U8" s="464">
        <v>60.986854000000001</v>
      </c>
      <c r="V8" s="464">
        <v>57.788822000000003</v>
      </c>
      <c r="W8" s="464">
        <v>58.616019999999999</v>
      </c>
      <c r="X8" s="464">
        <v>59.415149</v>
      </c>
      <c r="Y8" s="464">
        <v>60.844943000000001</v>
      </c>
      <c r="Z8" s="464">
        <v>61.182566999999999</v>
      </c>
      <c r="AA8" s="464">
        <v>60.350375</v>
      </c>
      <c r="AB8" s="464">
        <v>60.756818000000003</v>
      </c>
      <c r="AC8" s="464">
        <v>59.785536</v>
      </c>
      <c r="AD8" s="464">
        <v>59.944696999999998</v>
      </c>
      <c r="AE8" s="464">
        <v>60.012900000000002</v>
      </c>
      <c r="AF8" s="464">
        <v>59.290613999999998</v>
      </c>
      <c r="AG8" s="464">
        <v>59.259480000000003</v>
      </c>
      <c r="AH8" s="464">
        <v>58.625166999999998</v>
      </c>
      <c r="AI8" s="464">
        <v>4.8746270000000003</v>
      </c>
      <c r="AJ8" s="464">
        <v>4.8902089999999996</v>
      </c>
      <c r="AK8" s="464">
        <v>4.8670859999999996</v>
      </c>
      <c r="AL8" s="464">
        <v>4.8487220000000004</v>
      </c>
      <c r="AM8" s="464">
        <v>5.0482490000000002</v>
      </c>
      <c r="AN8" s="464">
        <v>5.2958239999999996</v>
      </c>
      <c r="AO8" s="464">
        <v>5.6585539999999996</v>
      </c>
      <c r="AP8" s="464">
        <v>6.5472770000000002</v>
      </c>
      <c r="AQ8" s="464">
        <v>8.3565269999999998</v>
      </c>
      <c r="AR8" s="464">
        <v>8.6236060000000005</v>
      </c>
      <c r="AS8" s="464">
        <v>8.1387370000000008</v>
      </c>
      <c r="AT8" s="464">
        <v>13.19814</v>
      </c>
      <c r="AU8" s="464">
        <v>13.332304000000001</v>
      </c>
      <c r="AV8" s="464">
        <v>13.51018</v>
      </c>
      <c r="AW8" s="464">
        <v>14.365073000000001</v>
      </c>
      <c r="AX8" s="464">
        <v>13.838424</v>
      </c>
      <c r="AY8" s="464">
        <v>13.960755000000001</v>
      </c>
      <c r="AZ8" s="464">
        <v>14.377192000000001</v>
      </c>
      <c r="BA8" s="464">
        <v>15.221714</v>
      </c>
      <c r="BB8" s="464">
        <v>13.240952999999999</v>
      </c>
      <c r="BC8" s="464">
        <v>13.511566999999999</v>
      </c>
      <c r="BD8" s="464">
        <v>14.112155</v>
      </c>
      <c r="BE8" s="464">
        <v>14.698877</v>
      </c>
      <c r="BF8" s="464">
        <v>14.671723</v>
      </c>
      <c r="BG8" s="464">
        <v>13.939302</v>
      </c>
      <c r="BH8" s="464">
        <v>14.881665</v>
      </c>
      <c r="BI8" s="464">
        <v>15.684998999999999</v>
      </c>
      <c r="BJ8" s="464">
        <v>15.449733</v>
      </c>
      <c r="BK8" s="464">
        <v>15.452496</v>
      </c>
      <c r="BL8" s="464">
        <v>15.669726000000001</v>
      </c>
      <c r="BM8" s="464">
        <v>15.918706</v>
      </c>
      <c r="BN8" s="464">
        <v>15.367996</v>
      </c>
      <c r="BO8" s="464">
        <v>15.503093</v>
      </c>
      <c r="BP8" s="464">
        <v>15.421390000000001</v>
      </c>
      <c r="BQ8" s="464">
        <v>15.346864999999999</v>
      </c>
      <c r="BR8" s="464">
        <v>15.158165</v>
      </c>
      <c r="BS8" s="464">
        <v>15.099508</v>
      </c>
      <c r="BT8" s="464">
        <v>15.065255000000001</v>
      </c>
      <c r="BU8" s="464">
        <v>15.08445</v>
      </c>
      <c r="BV8" s="464">
        <v>14.807637</v>
      </c>
      <c r="BW8" s="464">
        <v>14.760869</v>
      </c>
      <c r="BX8" s="464">
        <v>14.728417</v>
      </c>
      <c r="BY8" s="976">
        <v>14.744821999999999</v>
      </c>
      <c r="BZ8" s="976">
        <v>14.300202000000001</v>
      </c>
    </row>
    <row r="9" spans="1:78" s="91" customFormat="1" ht="13.5" customHeight="1">
      <c r="A9" s="908"/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49"/>
      <c r="AM9" s="449"/>
      <c r="AN9" s="449"/>
      <c r="AO9" s="449"/>
      <c r="AP9" s="449"/>
      <c r="AQ9" s="449"/>
      <c r="AR9" s="449"/>
      <c r="AS9" s="449"/>
      <c r="AT9" s="449"/>
      <c r="AU9" s="449"/>
      <c r="AV9" s="449"/>
      <c r="AW9" s="449"/>
      <c r="AX9" s="449"/>
      <c r="AY9" s="449"/>
      <c r="AZ9" s="449"/>
      <c r="BA9" s="449"/>
      <c r="BB9" s="449"/>
      <c r="BC9" s="449"/>
      <c r="BD9" s="449"/>
      <c r="BE9" s="449"/>
      <c r="BF9" s="449"/>
      <c r="BG9" s="449"/>
      <c r="BH9" s="449"/>
      <c r="BI9" s="449"/>
      <c r="BJ9" s="449"/>
      <c r="BK9" s="449"/>
      <c r="BL9" s="449"/>
      <c r="BM9" s="449"/>
      <c r="BN9" s="449"/>
      <c r="BO9" s="449"/>
      <c r="BP9" s="449"/>
      <c r="BQ9" s="449"/>
      <c r="BR9" s="449"/>
      <c r="BS9" s="449"/>
      <c r="BT9" s="449"/>
      <c r="BU9" s="449"/>
      <c r="BV9" s="449"/>
      <c r="BW9" s="449"/>
      <c r="BX9" s="449"/>
      <c r="BY9" s="977"/>
      <c r="BZ9" s="977"/>
    </row>
    <row r="10" spans="1:78" s="90" customFormat="1" ht="13.5" customHeight="1">
      <c r="A10" s="985" t="s">
        <v>1442</v>
      </c>
      <c r="B10" s="465">
        <v>8.7822352210099996</v>
      </c>
      <c r="C10" s="465">
        <v>8.9871087695699998</v>
      </c>
      <c r="D10" s="465">
        <v>9.6699225671200004</v>
      </c>
      <c r="E10" s="465">
        <v>11.191873254979999</v>
      </c>
      <c r="F10" s="465">
        <v>11.253640693706199</v>
      </c>
      <c r="G10" s="465">
        <v>11.912276824384101</v>
      </c>
      <c r="H10" s="465">
        <v>12.636896680952038</v>
      </c>
      <c r="I10" s="465">
        <v>14.734828328845531</v>
      </c>
      <c r="J10" s="465">
        <v>14.49298644111947</v>
      </c>
      <c r="K10" s="465">
        <v>15.3794911842077</v>
      </c>
      <c r="L10" s="465">
        <v>16.980891546257258</v>
      </c>
      <c r="M10" s="465">
        <v>19.3582869564028</v>
      </c>
      <c r="N10" s="465">
        <v>17.994594033370738</v>
      </c>
      <c r="O10" s="465">
        <v>19.564345218207542</v>
      </c>
      <c r="P10" s="465">
        <v>21.990643645499436</v>
      </c>
      <c r="Q10" s="465">
        <v>23.738576519220061</v>
      </c>
      <c r="R10" s="465">
        <v>23.927924167796142</v>
      </c>
      <c r="S10" s="465">
        <v>25.688280843700547</v>
      </c>
      <c r="T10" s="465">
        <v>28.723135129618498</v>
      </c>
      <c r="U10" s="465">
        <v>34.469467246044502</v>
      </c>
      <c r="V10" s="465">
        <v>30.089103079770158</v>
      </c>
      <c r="W10" s="465">
        <v>33.931083018812956</v>
      </c>
      <c r="X10" s="465">
        <v>36.411643941979008</v>
      </c>
      <c r="Y10" s="465">
        <v>39.683403783793878</v>
      </c>
      <c r="Z10" s="465">
        <v>37.087839236584927</v>
      </c>
      <c r="AA10" s="465">
        <v>40.570322896004484</v>
      </c>
      <c r="AB10" s="465">
        <v>42.367678995252319</v>
      </c>
      <c r="AC10" s="465">
        <v>48.18997677966054</v>
      </c>
      <c r="AD10" s="465">
        <v>44.152823405755839</v>
      </c>
      <c r="AE10" s="465">
        <v>49.689303889558914</v>
      </c>
      <c r="AF10" s="465">
        <v>52.40318225271087</v>
      </c>
      <c r="AG10" s="465">
        <v>59.689683385598499</v>
      </c>
      <c r="AH10" s="465">
        <v>54.239680293747753</v>
      </c>
      <c r="AI10" s="465">
        <v>59.219920894290212</v>
      </c>
      <c r="AJ10" s="465">
        <v>59.03190455048049</v>
      </c>
      <c r="AK10" s="465">
        <v>65.81685942396966</v>
      </c>
      <c r="AL10" s="465">
        <v>58.086102185015513</v>
      </c>
      <c r="AM10" s="465">
        <v>61.029180157233014</v>
      </c>
      <c r="AN10" s="465">
        <v>66.296805191041841</v>
      </c>
      <c r="AO10" s="465">
        <v>71.309697934476873</v>
      </c>
      <c r="AP10" s="465">
        <v>64.179667654185693</v>
      </c>
      <c r="AQ10" s="465">
        <v>67.8580900499976</v>
      </c>
      <c r="AR10" s="465">
        <v>66.918590059137372</v>
      </c>
      <c r="AS10" s="465">
        <v>72.104463395055859</v>
      </c>
      <c r="AT10" s="465">
        <v>61.9739262035</v>
      </c>
      <c r="AU10" s="465">
        <v>63.204377904720005</v>
      </c>
      <c r="AV10" s="465">
        <v>64.720819043039995</v>
      </c>
      <c r="AW10" s="465">
        <v>71.95009831422999</v>
      </c>
      <c r="AX10" s="465">
        <v>64.803399985040002</v>
      </c>
      <c r="AY10" s="465">
        <v>67.993845231669994</v>
      </c>
      <c r="AZ10" s="465">
        <v>70.357457709940007</v>
      </c>
      <c r="BA10" s="465">
        <v>79.789087779780004</v>
      </c>
      <c r="BB10" s="465">
        <v>68.483395622549992</v>
      </c>
      <c r="BC10" s="465">
        <v>73.92100979942002</v>
      </c>
      <c r="BD10" s="465">
        <v>78.945253363040067</v>
      </c>
      <c r="BE10" s="465">
        <v>85.853426430669998</v>
      </c>
      <c r="BF10" s="465">
        <v>75.869641926269992</v>
      </c>
      <c r="BG10" s="465">
        <v>61.18864759425</v>
      </c>
      <c r="BH10" s="465">
        <v>78.394766323480013</v>
      </c>
      <c r="BI10" s="465">
        <v>92.448822905690065</v>
      </c>
      <c r="BJ10" s="465">
        <v>80.419337282800015</v>
      </c>
      <c r="BK10" s="465">
        <v>86.050167123749944</v>
      </c>
      <c r="BL10" s="465">
        <v>98.206370670459961</v>
      </c>
      <c r="BM10" s="465">
        <v>111.42551080897</v>
      </c>
      <c r="BN10" s="465">
        <v>101.28217912584998</v>
      </c>
      <c r="BO10" s="465">
        <v>110.02848283444999</v>
      </c>
      <c r="BP10" s="465">
        <v>115.07046713567001</v>
      </c>
      <c r="BQ10" s="465">
        <v>120.00439783233996</v>
      </c>
      <c r="BR10" s="465">
        <v>113.47814020548999</v>
      </c>
      <c r="BS10" s="465">
        <v>118.18383632929999</v>
      </c>
      <c r="BT10" s="465">
        <v>122.25905538342001</v>
      </c>
      <c r="BU10" s="465">
        <v>132.35425664526997</v>
      </c>
      <c r="BV10" s="465">
        <v>120.77457902002989</v>
      </c>
      <c r="BW10" s="465">
        <v>119.88468798126999</v>
      </c>
      <c r="BX10" s="465">
        <v>121.71622168303003</v>
      </c>
      <c r="BY10" s="978">
        <v>129.20331813043995</v>
      </c>
      <c r="BZ10" s="978">
        <v>118.65450054518099</v>
      </c>
    </row>
    <row r="11" spans="1:78" s="96" customFormat="1" ht="13.5" customHeight="1">
      <c r="A11" s="983" t="s">
        <v>508</v>
      </c>
      <c r="B11" s="341" t="s">
        <v>1245</v>
      </c>
      <c r="C11" s="341" t="s">
        <v>1245</v>
      </c>
      <c r="D11" s="341" t="s">
        <v>1245</v>
      </c>
      <c r="E11" s="341" t="s">
        <v>1245</v>
      </c>
      <c r="F11" s="341" t="s">
        <v>1245</v>
      </c>
      <c r="G11" s="341" t="s">
        <v>1245</v>
      </c>
      <c r="H11" s="341" t="s">
        <v>1245</v>
      </c>
      <c r="I11" s="341" t="s">
        <v>1245</v>
      </c>
      <c r="J11" s="341">
        <v>8.3410206163394705</v>
      </c>
      <c r="K11" s="341">
        <v>8.9492942413293193</v>
      </c>
      <c r="L11" s="341">
        <v>9.6919074846124591</v>
      </c>
      <c r="M11" s="341">
        <v>10.4496744784628</v>
      </c>
      <c r="N11" s="341">
        <v>10.195977239990738</v>
      </c>
      <c r="O11" s="341">
        <v>10.79695224991754</v>
      </c>
      <c r="P11" s="341">
        <v>12.124920031699437</v>
      </c>
      <c r="Q11" s="341">
        <v>13.25531406661656</v>
      </c>
      <c r="R11" s="341">
        <v>13.791997256266139</v>
      </c>
      <c r="S11" s="341">
        <v>14.629603581580545</v>
      </c>
      <c r="T11" s="341">
        <v>15.756504287318499</v>
      </c>
      <c r="U11" s="341">
        <v>20.1184357517145</v>
      </c>
      <c r="V11" s="341">
        <v>17.155681743710158</v>
      </c>
      <c r="W11" s="341">
        <v>19.530226541992953</v>
      </c>
      <c r="X11" s="341">
        <v>21.279619247909007</v>
      </c>
      <c r="Y11" s="341">
        <v>22.803879029933878</v>
      </c>
      <c r="Z11" s="341">
        <v>21.859229956674927</v>
      </c>
      <c r="AA11" s="341">
        <v>23.679915730444485</v>
      </c>
      <c r="AB11" s="341">
        <v>24.986183394492318</v>
      </c>
      <c r="AC11" s="341">
        <v>28.833897954960541</v>
      </c>
      <c r="AD11" s="341">
        <v>26.838554057355843</v>
      </c>
      <c r="AE11" s="341">
        <v>29.413756979178917</v>
      </c>
      <c r="AF11" s="341">
        <v>30.886596930880874</v>
      </c>
      <c r="AG11" s="341">
        <v>34.603516919118498</v>
      </c>
      <c r="AH11" s="341">
        <v>32.381013044707757</v>
      </c>
      <c r="AI11" s="341">
        <v>33.759673186510213</v>
      </c>
      <c r="AJ11" s="341">
        <v>35.553115873010505</v>
      </c>
      <c r="AK11" s="341">
        <v>38.323295115409664</v>
      </c>
      <c r="AL11" s="341">
        <v>35.149900237145516</v>
      </c>
      <c r="AM11" s="341">
        <v>36.628114804112997</v>
      </c>
      <c r="AN11" s="341">
        <v>37.747552684511845</v>
      </c>
      <c r="AO11" s="341">
        <v>40.172410842816873</v>
      </c>
      <c r="AP11" s="341">
        <v>36.579499473325683</v>
      </c>
      <c r="AQ11" s="341">
        <v>37.403278484747602</v>
      </c>
      <c r="AR11" s="341">
        <v>37.608479286097364</v>
      </c>
      <c r="AS11" s="341">
        <v>40.033186811215863</v>
      </c>
      <c r="AT11" s="341">
        <v>32.864691757479996</v>
      </c>
      <c r="AU11" s="341">
        <v>33.364173156969997</v>
      </c>
      <c r="AV11" s="341">
        <v>34.258720982690001</v>
      </c>
      <c r="AW11" s="341">
        <v>38.728152983309997</v>
      </c>
      <c r="AX11" s="341">
        <v>34.966935433379994</v>
      </c>
      <c r="AY11" s="341">
        <v>36.503113096690001</v>
      </c>
      <c r="AZ11" s="341">
        <v>37.282347564189998</v>
      </c>
      <c r="BA11" s="341">
        <v>42.626417258709999</v>
      </c>
      <c r="BB11" s="341">
        <v>37.491054402070006</v>
      </c>
      <c r="BC11" s="341">
        <v>40.481534835630008</v>
      </c>
      <c r="BD11" s="341">
        <v>43.212706357179989</v>
      </c>
      <c r="BE11" s="341">
        <v>46.788540034769994</v>
      </c>
      <c r="BF11" s="341">
        <v>41.924832009639978</v>
      </c>
      <c r="BG11" s="341">
        <v>32.675262196290028</v>
      </c>
      <c r="BH11" s="341">
        <v>41.442666967849974</v>
      </c>
      <c r="BI11" s="341">
        <v>47.687469104569992</v>
      </c>
      <c r="BJ11" s="341">
        <v>42.475076437419986</v>
      </c>
      <c r="BK11" s="341">
        <v>46.088112469619965</v>
      </c>
      <c r="BL11" s="341">
        <v>55.148145068489974</v>
      </c>
      <c r="BM11" s="341">
        <v>64.410409314840024</v>
      </c>
      <c r="BN11" s="341">
        <v>60.500933421859976</v>
      </c>
      <c r="BO11" s="341">
        <v>66.18172165432</v>
      </c>
      <c r="BP11" s="341">
        <v>70.770311491680005</v>
      </c>
      <c r="BQ11" s="341">
        <v>73.347997679639988</v>
      </c>
      <c r="BR11" s="341">
        <v>70.903811705389998</v>
      </c>
      <c r="BS11" s="341">
        <v>76.372844942390003</v>
      </c>
      <c r="BT11" s="341">
        <v>79.253223743110013</v>
      </c>
      <c r="BU11" s="341">
        <v>86.433685206329983</v>
      </c>
      <c r="BV11" s="341">
        <v>79.047218337619924</v>
      </c>
      <c r="BW11" s="341">
        <v>77.42629549226001</v>
      </c>
      <c r="BX11" s="341">
        <v>77.690456374769994</v>
      </c>
      <c r="BY11" s="868">
        <v>82.640882493049958</v>
      </c>
      <c r="BZ11" s="868">
        <v>77.477918770771097</v>
      </c>
    </row>
    <row r="12" spans="1:78" s="96" customFormat="1" ht="13.5" customHeight="1" thickBot="1">
      <c r="A12" s="984" t="s">
        <v>509</v>
      </c>
      <c r="B12" s="466" t="s">
        <v>1245</v>
      </c>
      <c r="C12" s="466" t="s">
        <v>1245</v>
      </c>
      <c r="D12" s="466" t="s">
        <v>1245</v>
      </c>
      <c r="E12" s="466" t="s">
        <v>1245</v>
      </c>
      <c r="F12" s="466" t="s">
        <v>1245</v>
      </c>
      <c r="G12" s="466" t="s">
        <v>1245</v>
      </c>
      <c r="H12" s="466" t="s">
        <v>1245</v>
      </c>
      <c r="I12" s="466" t="s">
        <v>1245</v>
      </c>
      <c r="J12" s="466">
        <v>6.1519658247800004</v>
      </c>
      <c r="K12" s="466">
        <v>6.4301969428783803</v>
      </c>
      <c r="L12" s="466">
        <v>7.2889840616447996</v>
      </c>
      <c r="M12" s="466">
        <v>8.9086124779400002</v>
      </c>
      <c r="N12" s="466">
        <v>7.7986167933800008</v>
      </c>
      <c r="O12" s="466">
        <v>8.767392968290002</v>
      </c>
      <c r="P12" s="466">
        <v>9.8657236137999984</v>
      </c>
      <c r="Q12" s="466">
        <v>10.483262452603501</v>
      </c>
      <c r="R12" s="466">
        <v>10.135926911530001</v>
      </c>
      <c r="S12" s="466">
        <v>11.058677262120002</v>
      </c>
      <c r="T12" s="466">
        <v>12.966630842299999</v>
      </c>
      <c r="U12" s="466">
        <v>14.35103149433</v>
      </c>
      <c r="V12" s="466">
        <v>12.93342133606</v>
      </c>
      <c r="W12" s="466">
        <v>14.40085647682</v>
      </c>
      <c r="X12" s="466">
        <v>15.132024694070001</v>
      </c>
      <c r="Y12" s="466">
        <v>16.87952475386</v>
      </c>
      <c r="Z12" s="466">
        <v>15.22860927991</v>
      </c>
      <c r="AA12" s="466">
        <v>16.890407165559999</v>
      </c>
      <c r="AB12" s="466">
        <v>17.381495600760001</v>
      </c>
      <c r="AC12" s="466">
        <v>19.356078824700003</v>
      </c>
      <c r="AD12" s="466">
        <v>17.314269348399996</v>
      </c>
      <c r="AE12" s="466">
        <v>20.275546910380001</v>
      </c>
      <c r="AF12" s="466">
        <v>21.516585321829997</v>
      </c>
      <c r="AG12" s="466">
        <v>25.086166466479998</v>
      </c>
      <c r="AH12" s="466">
        <v>21.858667249039996</v>
      </c>
      <c r="AI12" s="466">
        <v>25.460247707779999</v>
      </c>
      <c r="AJ12" s="466">
        <v>23.478788677469982</v>
      </c>
      <c r="AK12" s="466">
        <v>27.493564308559993</v>
      </c>
      <c r="AL12" s="466">
        <v>22.936342545739997</v>
      </c>
      <c r="AM12" s="466">
        <v>24.401337126520019</v>
      </c>
      <c r="AN12" s="466">
        <v>28.54958152307</v>
      </c>
      <c r="AO12" s="466">
        <v>31.137484512549992</v>
      </c>
      <c r="AP12" s="466">
        <v>27.600168180860003</v>
      </c>
      <c r="AQ12" s="466">
        <v>30.454811565250001</v>
      </c>
      <c r="AR12" s="466">
        <v>29.310110773040012</v>
      </c>
      <c r="AS12" s="466">
        <v>32.071276583840003</v>
      </c>
      <c r="AT12" s="466">
        <v>29.10923444602</v>
      </c>
      <c r="AU12" s="466">
        <v>29.840204747750001</v>
      </c>
      <c r="AV12" s="466">
        <v>30.462098060349998</v>
      </c>
      <c r="AW12" s="466">
        <v>33.221945330920001</v>
      </c>
      <c r="AX12" s="466">
        <v>29.836464551660001</v>
      </c>
      <c r="AY12" s="466">
        <v>31.49073213498</v>
      </c>
      <c r="AZ12" s="466">
        <v>33.075110145750003</v>
      </c>
      <c r="BA12" s="466">
        <v>37.162670521069998</v>
      </c>
      <c r="BB12" s="466">
        <v>30.99234122048</v>
      </c>
      <c r="BC12" s="466">
        <v>33.439474963789998</v>
      </c>
      <c r="BD12" s="466">
        <v>35.732547005860013</v>
      </c>
      <c r="BE12" s="466">
        <v>39.064886395900004</v>
      </c>
      <c r="BF12" s="466">
        <v>33.968872208569991</v>
      </c>
      <c r="BG12" s="466">
        <v>28.513385397960008</v>
      </c>
      <c r="BH12" s="466">
        <v>36.952099355629997</v>
      </c>
      <c r="BI12" s="466">
        <v>44.761353801120002</v>
      </c>
      <c r="BJ12" s="466">
        <v>37.944260845380001</v>
      </c>
      <c r="BK12" s="466">
        <v>39.962054654129979</v>
      </c>
      <c r="BL12" s="466">
        <v>43.058225601969994</v>
      </c>
      <c r="BM12" s="466">
        <v>47.015101494129972</v>
      </c>
      <c r="BN12" s="466">
        <v>40.781245703990002</v>
      </c>
      <c r="BO12" s="466">
        <v>43.846761180129981</v>
      </c>
      <c r="BP12" s="466">
        <v>44.30015564399001</v>
      </c>
      <c r="BQ12" s="466">
        <v>46.65640015269998</v>
      </c>
      <c r="BR12" s="466">
        <v>42.57432850009998</v>
      </c>
      <c r="BS12" s="466">
        <v>41.810991386909997</v>
      </c>
      <c r="BT12" s="466">
        <v>43.005831640309985</v>
      </c>
      <c r="BU12" s="466">
        <v>45.920571438939966</v>
      </c>
      <c r="BV12" s="466">
        <v>41.727360682409973</v>
      </c>
      <c r="BW12" s="466">
        <v>42.458392489009981</v>
      </c>
      <c r="BX12" s="466">
        <v>44.025765308260034</v>
      </c>
      <c r="BY12" s="979">
        <v>46.562435637390003</v>
      </c>
      <c r="BZ12" s="979">
        <v>41.176581774409904</v>
      </c>
    </row>
    <row r="13" spans="1:78" s="96" customFormat="1" ht="13.5" customHeight="1">
      <c r="A13" s="983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  <c r="AU13" s="341"/>
      <c r="AV13" s="341"/>
      <c r="AW13" s="341"/>
      <c r="AX13" s="341"/>
      <c r="AY13" s="341"/>
      <c r="AZ13" s="341"/>
      <c r="BA13" s="341"/>
      <c r="BB13" s="341"/>
      <c r="BC13" s="341"/>
      <c r="BD13" s="341"/>
      <c r="BE13" s="341"/>
      <c r="BF13" s="341"/>
      <c r="BG13" s="341"/>
      <c r="BH13" s="341"/>
      <c r="BI13" s="341"/>
      <c r="BJ13" s="341"/>
      <c r="BK13" s="341"/>
      <c r="BL13" s="341"/>
      <c r="BM13" s="341"/>
      <c r="BN13" s="341"/>
      <c r="BO13" s="341"/>
      <c r="BP13" s="341"/>
      <c r="BQ13" s="341"/>
      <c r="BR13" s="341"/>
      <c r="BS13" s="341"/>
      <c r="BT13" s="341"/>
      <c r="BU13" s="341"/>
      <c r="BV13" s="341"/>
      <c r="BW13" s="341"/>
      <c r="BX13" s="341"/>
      <c r="BY13" s="868"/>
      <c r="BZ13" s="868"/>
    </row>
    <row r="14" spans="1:78" s="90" customFormat="1" ht="13.5" customHeight="1">
      <c r="A14" s="985" t="s">
        <v>1442</v>
      </c>
      <c r="B14" s="465" t="s">
        <v>1245</v>
      </c>
      <c r="C14" s="465" t="s">
        <v>1245</v>
      </c>
      <c r="D14" s="465" t="s">
        <v>1245</v>
      </c>
      <c r="E14" s="465" t="s">
        <v>1245</v>
      </c>
      <c r="F14" s="465" t="s">
        <v>1245</v>
      </c>
      <c r="G14" s="465" t="s">
        <v>1245</v>
      </c>
      <c r="H14" s="465" t="s">
        <v>1245</v>
      </c>
      <c r="I14" s="465" t="s">
        <v>1245</v>
      </c>
      <c r="J14" s="465" t="s">
        <v>1245</v>
      </c>
      <c r="K14" s="465" t="s">
        <v>1245</v>
      </c>
      <c r="L14" s="465" t="s">
        <v>1245</v>
      </c>
      <c r="M14" s="465" t="s">
        <v>1245</v>
      </c>
      <c r="N14" s="465" t="s">
        <v>1245</v>
      </c>
      <c r="O14" s="465" t="s">
        <v>1245</v>
      </c>
      <c r="P14" s="465" t="s">
        <v>1245</v>
      </c>
      <c r="Q14" s="465" t="s">
        <v>1245</v>
      </c>
      <c r="R14" s="465" t="s">
        <v>1245</v>
      </c>
      <c r="S14" s="465" t="s">
        <v>1245</v>
      </c>
      <c r="T14" s="465" t="s">
        <v>1245</v>
      </c>
      <c r="U14" s="465" t="s">
        <v>1245</v>
      </c>
      <c r="V14" s="465" t="s">
        <v>1245</v>
      </c>
      <c r="W14" s="465" t="s">
        <v>1245</v>
      </c>
      <c r="X14" s="465" t="s">
        <v>1245</v>
      </c>
      <c r="Y14" s="465" t="s">
        <v>1245</v>
      </c>
      <c r="Z14" s="465" t="s">
        <v>1245</v>
      </c>
      <c r="AA14" s="465" t="s">
        <v>1245</v>
      </c>
      <c r="AB14" s="465" t="s">
        <v>1245</v>
      </c>
      <c r="AC14" s="465" t="s">
        <v>1245</v>
      </c>
      <c r="AD14" s="465" t="s">
        <v>1245</v>
      </c>
      <c r="AE14" s="465" t="s">
        <v>1245</v>
      </c>
      <c r="AF14" s="465" t="s">
        <v>1245</v>
      </c>
      <c r="AG14" s="465" t="s">
        <v>1245</v>
      </c>
      <c r="AH14" s="465" t="s">
        <v>1245</v>
      </c>
      <c r="AI14" s="465" t="s">
        <v>1245</v>
      </c>
      <c r="AJ14" s="465" t="s">
        <v>1245</v>
      </c>
      <c r="AK14" s="465" t="s">
        <v>1245</v>
      </c>
      <c r="AL14" s="465" t="s">
        <v>1245</v>
      </c>
      <c r="AM14" s="465" t="s">
        <v>1245</v>
      </c>
      <c r="AN14" s="465" t="s">
        <v>1245</v>
      </c>
      <c r="AO14" s="465" t="s">
        <v>1245</v>
      </c>
      <c r="AP14" s="465" t="s">
        <v>1245</v>
      </c>
      <c r="AQ14" s="465" t="s">
        <v>1245</v>
      </c>
      <c r="AR14" s="465" t="s">
        <v>1245</v>
      </c>
      <c r="AS14" s="465" t="s">
        <v>1245</v>
      </c>
      <c r="AT14" s="465">
        <v>61.9739262035</v>
      </c>
      <c r="AU14" s="465">
        <v>63.204377904720005</v>
      </c>
      <c r="AV14" s="465">
        <v>64.720819043039995</v>
      </c>
      <c r="AW14" s="465">
        <v>71.95009831422999</v>
      </c>
      <c r="AX14" s="465">
        <v>64.803399985040002</v>
      </c>
      <c r="AY14" s="465">
        <v>67.993845231669994</v>
      </c>
      <c r="AZ14" s="465">
        <v>70.357457709940007</v>
      </c>
      <c r="BA14" s="465">
        <v>79.789087779780004</v>
      </c>
      <c r="BB14" s="465">
        <v>68.483395622549992</v>
      </c>
      <c r="BC14" s="465">
        <v>73.92100979942002</v>
      </c>
      <c r="BD14" s="465">
        <v>78.945253363040067</v>
      </c>
      <c r="BE14" s="465">
        <v>85.853426430669998</v>
      </c>
      <c r="BF14" s="465">
        <v>75.869641926269992</v>
      </c>
      <c r="BG14" s="465">
        <v>61.18864759425</v>
      </c>
      <c r="BH14" s="465">
        <v>78.394766323480013</v>
      </c>
      <c r="BI14" s="465">
        <v>92.448822905690065</v>
      </c>
      <c r="BJ14" s="465">
        <v>80.419337282800015</v>
      </c>
      <c r="BK14" s="465">
        <v>86.050167123749944</v>
      </c>
      <c r="BL14" s="465">
        <v>98.206370670459961</v>
      </c>
      <c r="BM14" s="465">
        <v>111.42551080897</v>
      </c>
      <c r="BN14" s="465">
        <v>101.28217912584998</v>
      </c>
      <c r="BO14" s="465">
        <v>110.02848283444999</v>
      </c>
      <c r="BP14" s="465">
        <v>115.07046713567001</v>
      </c>
      <c r="BQ14" s="465">
        <v>120.00439783233996</v>
      </c>
      <c r="BR14" s="465">
        <v>113.47814020548999</v>
      </c>
      <c r="BS14" s="465">
        <v>118.18383632929999</v>
      </c>
      <c r="BT14" s="465">
        <v>122.25905538342001</v>
      </c>
      <c r="BU14" s="465">
        <v>132.35425664526997</v>
      </c>
      <c r="BV14" s="465">
        <v>120.77457902002989</v>
      </c>
      <c r="BW14" s="465">
        <v>119.88468798126999</v>
      </c>
      <c r="BX14" s="465">
        <v>121.71622168303003</v>
      </c>
      <c r="BY14" s="978">
        <v>129.20331813043995</v>
      </c>
      <c r="BZ14" s="978">
        <v>118.65450054518099</v>
      </c>
    </row>
    <row r="15" spans="1:78" s="90" customFormat="1" ht="13.5" customHeight="1">
      <c r="A15" s="986" t="s">
        <v>775</v>
      </c>
      <c r="B15" s="467" t="s">
        <v>1245</v>
      </c>
      <c r="C15" s="467" t="s">
        <v>1245</v>
      </c>
      <c r="D15" s="467" t="s">
        <v>1245</v>
      </c>
      <c r="E15" s="467" t="s">
        <v>1245</v>
      </c>
      <c r="F15" s="467" t="s">
        <v>1245</v>
      </c>
      <c r="G15" s="467" t="s">
        <v>1245</v>
      </c>
      <c r="H15" s="467" t="s">
        <v>1245</v>
      </c>
      <c r="I15" s="467" t="s">
        <v>1245</v>
      </c>
      <c r="J15" s="467" t="s">
        <v>1245</v>
      </c>
      <c r="K15" s="467" t="s">
        <v>1245</v>
      </c>
      <c r="L15" s="467" t="s">
        <v>1245</v>
      </c>
      <c r="M15" s="467" t="s">
        <v>1245</v>
      </c>
      <c r="N15" s="467" t="s">
        <v>1245</v>
      </c>
      <c r="O15" s="467" t="s">
        <v>1245</v>
      </c>
      <c r="P15" s="467" t="s">
        <v>1245</v>
      </c>
      <c r="Q15" s="467" t="s">
        <v>1245</v>
      </c>
      <c r="R15" s="467" t="s">
        <v>1245</v>
      </c>
      <c r="S15" s="467" t="s">
        <v>1245</v>
      </c>
      <c r="T15" s="467" t="s">
        <v>1245</v>
      </c>
      <c r="U15" s="467" t="s">
        <v>1245</v>
      </c>
      <c r="V15" s="467" t="s">
        <v>1245</v>
      </c>
      <c r="W15" s="467" t="s">
        <v>1245</v>
      </c>
      <c r="X15" s="467" t="s">
        <v>1245</v>
      </c>
      <c r="Y15" s="467" t="s">
        <v>1245</v>
      </c>
      <c r="Z15" s="467" t="s">
        <v>1245</v>
      </c>
      <c r="AA15" s="467" t="s">
        <v>1245</v>
      </c>
      <c r="AB15" s="467" t="s">
        <v>1245</v>
      </c>
      <c r="AC15" s="467" t="s">
        <v>1245</v>
      </c>
      <c r="AD15" s="467" t="s">
        <v>1245</v>
      </c>
      <c r="AE15" s="467" t="s">
        <v>1245</v>
      </c>
      <c r="AF15" s="467" t="s">
        <v>1245</v>
      </c>
      <c r="AG15" s="467" t="s">
        <v>1245</v>
      </c>
      <c r="AH15" s="467" t="s">
        <v>1245</v>
      </c>
      <c r="AI15" s="467" t="s">
        <v>1245</v>
      </c>
      <c r="AJ15" s="467" t="s">
        <v>1245</v>
      </c>
      <c r="AK15" s="467" t="s">
        <v>1245</v>
      </c>
      <c r="AL15" s="467" t="s">
        <v>1245</v>
      </c>
      <c r="AM15" s="467" t="s">
        <v>1245</v>
      </c>
      <c r="AN15" s="467" t="s">
        <v>1245</v>
      </c>
      <c r="AO15" s="467" t="s">
        <v>1245</v>
      </c>
      <c r="AP15" s="467" t="s">
        <v>1245</v>
      </c>
      <c r="AQ15" s="467" t="s">
        <v>1245</v>
      </c>
      <c r="AR15" s="467" t="s">
        <v>1245</v>
      </c>
      <c r="AS15" s="467" t="s">
        <v>1245</v>
      </c>
      <c r="AT15" s="467">
        <v>60.417571057300002</v>
      </c>
      <c r="AU15" s="467">
        <v>61.637709310639998</v>
      </c>
      <c r="AV15" s="467">
        <v>63.124538691310001</v>
      </c>
      <c r="AW15" s="467">
        <v>70.169287560480001</v>
      </c>
      <c r="AX15" s="467">
        <v>63.145010450999997</v>
      </c>
      <c r="AY15" s="467">
        <v>66.274158858969997</v>
      </c>
      <c r="AZ15" s="467">
        <v>68.682492756369996</v>
      </c>
      <c r="BA15" s="467">
        <v>77.923975792380006</v>
      </c>
      <c r="BB15" s="467">
        <v>66.827446898730003</v>
      </c>
      <c r="BC15" s="467">
        <v>73.92100979942002</v>
      </c>
      <c r="BD15" s="467">
        <v>78.94525336304001</v>
      </c>
      <c r="BE15" s="467">
        <v>85.853426430669998</v>
      </c>
      <c r="BF15" s="467">
        <v>75.893704218209962</v>
      </c>
      <c r="BG15" s="467">
        <v>61.188647594250028</v>
      </c>
      <c r="BH15" s="467">
        <v>78.394766323479985</v>
      </c>
      <c r="BI15" s="467">
        <v>92.448822905690008</v>
      </c>
      <c r="BJ15" s="467">
        <v>80.419337282799987</v>
      </c>
      <c r="BK15" s="467">
        <v>86.050167123749944</v>
      </c>
      <c r="BL15" s="467">
        <v>98.206370670459961</v>
      </c>
      <c r="BM15" s="467">
        <v>111.42551080897</v>
      </c>
      <c r="BN15" s="467">
        <v>101.28217912584998</v>
      </c>
      <c r="BO15" s="467">
        <v>110.02848283444999</v>
      </c>
      <c r="BP15" s="467">
        <v>115.07046713567001</v>
      </c>
      <c r="BQ15" s="467">
        <v>120.00439783233996</v>
      </c>
      <c r="BR15" s="467">
        <v>113.47814020548999</v>
      </c>
      <c r="BS15" s="467">
        <v>118.18383632929999</v>
      </c>
      <c r="BT15" s="467">
        <v>122.25905538342001</v>
      </c>
      <c r="BU15" s="467">
        <v>132.35425664526997</v>
      </c>
      <c r="BV15" s="467">
        <v>120.77457902002989</v>
      </c>
      <c r="BW15" s="467">
        <v>119.88468798126999</v>
      </c>
      <c r="BX15" s="467">
        <v>121.71622168303003</v>
      </c>
      <c r="BY15" s="980">
        <v>129.20331813043995</v>
      </c>
      <c r="BZ15" s="980">
        <v>118.65450054518099</v>
      </c>
    </row>
    <row r="16" spans="1:78" s="96" customFormat="1" ht="13.5" customHeight="1">
      <c r="A16" s="987" t="s">
        <v>508</v>
      </c>
      <c r="B16" s="341" t="s">
        <v>1245</v>
      </c>
      <c r="C16" s="341" t="s">
        <v>1245</v>
      </c>
      <c r="D16" s="341" t="s">
        <v>1245</v>
      </c>
      <c r="E16" s="341" t="s">
        <v>1245</v>
      </c>
      <c r="F16" s="341" t="s">
        <v>1245</v>
      </c>
      <c r="G16" s="341" t="s">
        <v>1245</v>
      </c>
      <c r="H16" s="341" t="s">
        <v>1245</v>
      </c>
      <c r="I16" s="341" t="s">
        <v>1245</v>
      </c>
      <c r="J16" s="341" t="s">
        <v>1245</v>
      </c>
      <c r="K16" s="341" t="s">
        <v>1245</v>
      </c>
      <c r="L16" s="341" t="s">
        <v>1245</v>
      </c>
      <c r="M16" s="341" t="s">
        <v>1245</v>
      </c>
      <c r="N16" s="341" t="s">
        <v>1245</v>
      </c>
      <c r="O16" s="341" t="s">
        <v>1245</v>
      </c>
      <c r="P16" s="341" t="s">
        <v>1245</v>
      </c>
      <c r="Q16" s="341" t="s">
        <v>1245</v>
      </c>
      <c r="R16" s="341" t="s">
        <v>1245</v>
      </c>
      <c r="S16" s="341" t="s">
        <v>1245</v>
      </c>
      <c r="T16" s="341" t="s">
        <v>1245</v>
      </c>
      <c r="U16" s="341" t="s">
        <v>1245</v>
      </c>
      <c r="V16" s="341" t="s">
        <v>1245</v>
      </c>
      <c r="W16" s="341" t="s">
        <v>1245</v>
      </c>
      <c r="X16" s="341" t="s">
        <v>1245</v>
      </c>
      <c r="Y16" s="341" t="s">
        <v>1245</v>
      </c>
      <c r="Z16" s="341" t="s">
        <v>1245</v>
      </c>
      <c r="AA16" s="341" t="s">
        <v>1245</v>
      </c>
      <c r="AB16" s="341" t="s">
        <v>1245</v>
      </c>
      <c r="AC16" s="341" t="s">
        <v>1245</v>
      </c>
      <c r="AD16" s="341" t="s">
        <v>1245</v>
      </c>
      <c r="AE16" s="341" t="s">
        <v>1245</v>
      </c>
      <c r="AF16" s="341" t="s">
        <v>1245</v>
      </c>
      <c r="AG16" s="341" t="s">
        <v>1245</v>
      </c>
      <c r="AH16" s="341" t="s">
        <v>1245</v>
      </c>
      <c r="AI16" s="341" t="s">
        <v>1245</v>
      </c>
      <c r="AJ16" s="341" t="s">
        <v>1245</v>
      </c>
      <c r="AK16" s="341" t="s">
        <v>1245</v>
      </c>
      <c r="AL16" s="341" t="s">
        <v>1245</v>
      </c>
      <c r="AM16" s="341" t="s">
        <v>1245</v>
      </c>
      <c r="AN16" s="341" t="s">
        <v>1245</v>
      </c>
      <c r="AO16" s="341" t="s">
        <v>1245</v>
      </c>
      <c r="AP16" s="341" t="s">
        <v>1245</v>
      </c>
      <c r="AQ16" s="341" t="s">
        <v>1245</v>
      </c>
      <c r="AR16" s="341" t="s">
        <v>1245</v>
      </c>
      <c r="AS16" s="341" t="s">
        <v>1245</v>
      </c>
      <c r="AT16" s="341">
        <v>31.308336611279998</v>
      </c>
      <c r="AU16" s="341">
        <v>31.797504562889998</v>
      </c>
      <c r="AV16" s="341">
        <v>32.662440630959999</v>
      </c>
      <c r="AW16" s="341">
        <v>36.94734222956</v>
      </c>
      <c r="AX16" s="341">
        <v>33.308545899339997</v>
      </c>
      <c r="AY16" s="341">
        <v>34.783426723989997</v>
      </c>
      <c r="AZ16" s="341">
        <v>35.60738261062</v>
      </c>
      <c r="BA16" s="341">
        <v>40.76130527131</v>
      </c>
      <c r="BB16" s="341">
        <v>35.835105678250002</v>
      </c>
      <c r="BC16" s="341">
        <v>40.481534835630008</v>
      </c>
      <c r="BD16" s="341">
        <v>43.212706357179989</v>
      </c>
      <c r="BE16" s="341">
        <v>46.788540034769994</v>
      </c>
      <c r="BF16" s="341">
        <v>41.924832009639978</v>
      </c>
      <c r="BG16" s="341">
        <v>32.675262196290028</v>
      </c>
      <c r="BH16" s="341">
        <v>41.442666967849974</v>
      </c>
      <c r="BI16" s="341">
        <v>47.687469104569992</v>
      </c>
      <c r="BJ16" s="341">
        <v>42.475076437419986</v>
      </c>
      <c r="BK16" s="341">
        <v>46.088112469619965</v>
      </c>
      <c r="BL16" s="341">
        <v>55.148145068489974</v>
      </c>
      <c r="BM16" s="341">
        <v>64.410409314840024</v>
      </c>
      <c r="BN16" s="341">
        <v>60.500933421859976</v>
      </c>
      <c r="BO16" s="341">
        <v>66.18172165432</v>
      </c>
      <c r="BP16" s="341">
        <v>70.770311491680005</v>
      </c>
      <c r="BQ16" s="341">
        <v>73.347997679639988</v>
      </c>
      <c r="BR16" s="341">
        <v>70.903811705389998</v>
      </c>
      <c r="BS16" s="341">
        <v>76.372844942390003</v>
      </c>
      <c r="BT16" s="341">
        <v>79.253223743110013</v>
      </c>
      <c r="BU16" s="341">
        <v>86.433685206329983</v>
      </c>
      <c r="BV16" s="341">
        <v>79.047218337619924</v>
      </c>
      <c r="BW16" s="341">
        <v>77.42629549226001</v>
      </c>
      <c r="BX16" s="341">
        <v>77.690456374769994</v>
      </c>
      <c r="BY16" s="868">
        <v>82.640882493049958</v>
      </c>
      <c r="BZ16" s="868">
        <v>77.477918770771097</v>
      </c>
    </row>
    <row r="17" spans="1:78" s="96" customFormat="1" ht="13.5" customHeight="1">
      <c r="A17" s="987" t="s">
        <v>776</v>
      </c>
      <c r="B17" s="341" t="s">
        <v>1245</v>
      </c>
      <c r="C17" s="341" t="s">
        <v>1245</v>
      </c>
      <c r="D17" s="341" t="s">
        <v>1245</v>
      </c>
      <c r="E17" s="341" t="s">
        <v>1245</v>
      </c>
      <c r="F17" s="341" t="s">
        <v>1245</v>
      </c>
      <c r="G17" s="341" t="s">
        <v>1245</v>
      </c>
      <c r="H17" s="341" t="s">
        <v>1245</v>
      </c>
      <c r="I17" s="341" t="s">
        <v>1245</v>
      </c>
      <c r="J17" s="341" t="s">
        <v>1245</v>
      </c>
      <c r="K17" s="341" t="s">
        <v>1245</v>
      </c>
      <c r="L17" s="341" t="s">
        <v>1245</v>
      </c>
      <c r="M17" s="341" t="s">
        <v>1245</v>
      </c>
      <c r="N17" s="341" t="s">
        <v>1245</v>
      </c>
      <c r="O17" s="341" t="s">
        <v>1245</v>
      </c>
      <c r="P17" s="341" t="s">
        <v>1245</v>
      </c>
      <c r="Q17" s="341" t="s">
        <v>1245</v>
      </c>
      <c r="R17" s="341" t="s">
        <v>1245</v>
      </c>
      <c r="S17" s="341" t="s">
        <v>1245</v>
      </c>
      <c r="T17" s="341" t="s">
        <v>1245</v>
      </c>
      <c r="U17" s="341" t="s">
        <v>1245</v>
      </c>
      <c r="V17" s="341" t="s">
        <v>1245</v>
      </c>
      <c r="W17" s="341" t="s">
        <v>1245</v>
      </c>
      <c r="X17" s="341" t="s">
        <v>1245</v>
      </c>
      <c r="Y17" s="341" t="s">
        <v>1245</v>
      </c>
      <c r="Z17" s="341" t="s">
        <v>1245</v>
      </c>
      <c r="AA17" s="341" t="s">
        <v>1245</v>
      </c>
      <c r="AB17" s="341" t="s">
        <v>1245</v>
      </c>
      <c r="AC17" s="341" t="s">
        <v>1245</v>
      </c>
      <c r="AD17" s="341" t="s">
        <v>1245</v>
      </c>
      <c r="AE17" s="341" t="s">
        <v>1245</v>
      </c>
      <c r="AF17" s="341" t="s">
        <v>1245</v>
      </c>
      <c r="AG17" s="341" t="s">
        <v>1245</v>
      </c>
      <c r="AH17" s="341" t="s">
        <v>1245</v>
      </c>
      <c r="AI17" s="341" t="s">
        <v>1245</v>
      </c>
      <c r="AJ17" s="341" t="s">
        <v>1245</v>
      </c>
      <c r="AK17" s="341" t="s">
        <v>1245</v>
      </c>
      <c r="AL17" s="341" t="s">
        <v>1245</v>
      </c>
      <c r="AM17" s="341" t="s">
        <v>1245</v>
      </c>
      <c r="AN17" s="341" t="s">
        <v>1245</v>
      </c>
      <c r="AO17" s="341" t="s">
        <v>1245</v>
      </c>
      <c r="AP17" s="341" t="s">
        <v>1245</v>
      </c>
      <c r="AQ17" s="341" t="s">
        <v>1245</v>
      </c>
      <c r="AR17" s="341" t="s">
        <v>1245</v>
      </c>
      <c r="AS17" s="341" t="s">
        <v>1245</v>
      </c>
      <c r="AT17" s="341">
        <v>29.10923444602</v>
      </c>
      <c r="AU17" s="341">
        <v>29.840204747750001</v>
      </c>
      <c r="AV17" s="341">
        <v>30.462098060349998</v>
      </c>
      <c r="AW17" s="341">
        <v>33.221945330920001</v>
      </c>
      <c r="AX17" s="341">
        <v>29.836464551660001</v>
      </c>
      <c r="AY17" s="341">
        <v>31.49073213498</v>
      </c>
      <c r="AZ17" s="341">
        <v>33.075110145750003</v>
      </c>
      <c r="BA17" s="341">
        <v>37.162670521069998</v>
      </c>
      <c r="BB17" s="341">
        <v>30.99234122048</v>
      </c>
      <c r="BC17" s="341">
        <v>33.439474963789998</v>
      </c>
      <c r="BD17" s="341">
        <v>35.732547005860013</v>
      </c>
      <c r="BE17" s="341">
        <v>39.064886395900004</v>
      </c>
      <c r="BF17" s="341">
        <v>33.968872208569991</v>
      </c>
      <c r="BG17" s="341">
        <v>28.513385397960008</v>
      </c>
      <c r="BH17" s="341">
        <v>36.952099355629997</v>
      </c>
      <c r="BI17" s="341">
        <v>44.761353801120002</v>
      </c>
      <c r="BJ17" s="341">
        <v>37.944260845380001</v>
      </c>
      <c r="BK17" s="341">
        <v>39.962054654129979</v>
      </c>
      <c r="BL17" s="341">
        <v>43.058225601969994</v>
      </c>
      <c r="BM17" s="341">
        <v>47.015101494129972</v>
      </c>
      <c r="BN17" s="341">
        <v>40.781245703990002</v>
      </c>
      <c r="BO17" s="341">
        <v>43.846761180129981</v>
      </c>
      <c r="BP17" s="341">
        <v>44.30015564399001</v>
      </c>
      <c r="BQ17" s="341">
        <v>46.65640015269998</v>
      </c>
      <c r="BR17" s="341">
        <v>42.57432850009998</v>
      </c>
      <c r="BS17" s="341">
        <v>41.810991386909997</v>
      </c>
      <c r="BT17" s="341">
        <v>43.005831640309985</v>
      </c>
      <c r="BU17" s="341">
        <v>45.920571438939966</v>
      </c>
      <c r="BV17" s="341">
        <v>41.727360682409973</v>
      </c>
      <c r="BW17" s="341">
        <v>42.458392489009981</v>
      </c>
      <c r="BX17" s="341">
        <v>44.025765308260034</v>
      </c>
      <c r="BY17" s="868">
        <v>46.562435637390003</v>
      </c>
      <c r="BZ17" s="868">
        <v>41.176581774409904</v>
      </c>
    </row>
    <row r="18" spans="1:78" s="90" customFormat="1" ht="13.5" customHeight="1">
      <c r="A18" s="986" t="s">
        <v>1443</v>
      </c>
      <c r="B18" s="467" t="s">
        <v>1245</v>
      </c>
      <c r="C18" s="467" t="s">
        <v>1245</v>
      </c>
      <c r="D18" s="467" t="s">
        <v>1245</v>
      </c>
      <c r="E18" s="467" t="s">
        <v>1245</v>
      </c>
      <c r="F18" s="467" t="s">
        <v>1245</v>
      </c>
      <c r="G18" s="467" t="s">
        <v>1245</v>
      </c>
      <c r="H18" s="467" t="s">
        <v>1245</v>
      </c>
      <c r="I18" s="467" t="s">
        <v>1245</v>
      </c>
      <c r="J18" s="467" t="s">
        <v>1245</v>
      </c>
      <c r="K18" s="467" t="s">
        <v>1245</v>
      </c>
      <c r="L18" s="467" t="s">
        <v>1245</v>
      </c>
      <c r="M18" s="467" t="s">
        <v>1245</v>
      </c>
      <c r="N18" s="467" t="s">
        <v>1245</v>
      </c>
      <c r="O18" s="467" t="s">
        <v>1245</v>
      </c>
      <c r="P18" s="467" t="s">
        <v>1245</v>
      </c>
      <c r="Q18" s="467" t="s">
        <v>1245</v>
      </c>
      <c r="R18" s="467" t="s">
        <v>1245</v>
      </c>
      <c r="S18" s="467" t="s">
        <v>1245</v>
      </c>
      <c r="T18" s="467" t="s">
        <v>1245</v>
      </c>
      <c r="U18" s="467" t="s">
        <v>1245</v>
      </c>
      <c r="V18" s="467" t="s">
        <v>1245</v>
      </c>
      <c r="W18" s="467" t="s">
        <v>1245</v>
      </c>
      <c r="X18" s="467" t="s">
        <v>1245</v>
      </c>
      <c r="Y18" s="467" t="s">
        <v>1245</v>
      </c>
      <c r="Z18" s="467" t="s">
        <v>1245</v>
      </c>
      <c r="AA18" s="467" t="s">
        <v>1245</v>
      </c>
      <c r="AB18" s="467" t="s">
        <v>1245</v>
      </c>
      <c r="AC18" s="467" t="s">
        <v>1245</v>
      </c>
      <c r="AD18" s="467" t="s">
        <v>1245</v>
      </c>
      <c r="AE18" s="467" t="s">
        <v>1245</v>
      </c>
      <c r="AF18" s="467" t="s">
        <v>1245</v>
      </c>
      <c r="AG18" s="467" t="s">
        <v>1245</v>
      </c>
      <c r="AH18" s="467" t="s">
        <v>1245</v>
      </c>
      <c r="AI18" s="467" t="s">
        <v>1245</v>
      </c>
      <c r="AJ18" s="467" t="s">
        <v>1245</v>
      </c>
      <c r="AK18" s="467" t="s">
        <v>1245</v>
      </c>
      <c r="AL18" s="467" t="s">
        <v>1245</v>
      </c>
      <c r="AM18" s="467" t="s">
        <v>1245</v>
      </c>
      <c r="AN18" s="467" t="s">
        <v>1245</v>
      </c>
      <c r="AO18" s="467" t="s">
        <v>1245</v>
      </c>
      <c r="AP18" s="467" t="s">
        <v>1245</v>
      </c>
      <c r="AQ18" s="467" t="s">
        <v>1245</v>
      </c>
      <c r="AR18" s="467" t="s">
        <v>1245</v>
      </c>
      <c r="AS18" s="467" t="s">
        <v>1245</v>
      </c>
      <c r="AT18" s="467">
        <v>1.5563551462</v>
      </c>
      <c r="AU18" s="467">
        <v>1.56666859408</v>
      </c>
      <c r="AV18" s="467">
        <v>1.5962803517299999</v>
      </c>
      <c r="AW18" s="467">
        <v>1.78081075375</v>
      </c>
      <c r="AX18" s="467">
        <v>1.6583895340399999</v>
      </c>
      <c r="AY18" s="467">
        <v>1.7196863727</v>
      </c>
      <c r="AZ18" s="467">
        <v>1.67496495357</v>
      </c>
      <c r="BA18" s="467">
        <v>1.8651119874000002</v>
      </c>
      <c r="BB18" s="467">
        <v>1.6559487238199999</v>
      </c>
      <c r="BC18" s="467">
        <v>0</v>
      </c>
      <c r="BD18" s="467">
        <v>0</v>
      </c>
      <c r="BE18" s="467">
        <v>0</v>
      </c>
      <c r="BF18" s="467">
        <v>0</v>
      </c>
      <c r="BG18" s="467">
        <v>0</v>
      </c>
      <c r="BH18" s="467">
        <v>0</v>
      </c>
      <c r="BI18" s="467">
        <v>0</v>
      </c>
      <c r="BJ18" s="467">
        <v>0</v>
      </c>
      <c r="BK18" s="467">
        <v>0</v>
      </c>
      <c r="BL18" s="467">
        <v>0</v>
      </c>
      <c r="BM18" s="467">
        <v>0</v>
      </c>
      <c r="BN18" s="467">
        <v>0</v>
      </c>
      <c r="BO18" s="467">
        <v>0</v>
      </c>
      <c r="BP18" s="467">
        <v>0</v>
      </c>
      <c r="BQ18" s="467">
        <v>0</v>
      </c>
      <c r="BR18" s="467">
        <v>0</v>
      </c>
      <c r="BS18" s="467">
        <v>0</v>
      </c>
      <c r="BT18" s="467">
        <v>0</v>
      </c>
      <c r="BU18" s="467">
        <v>0</v>
      </c>
      <c r="BV18" s="467">
        <v>0</v>
      </c>
      <c r="BW18" s="467">
        <v>0</v>
      </c>
      <c r="BX18" s="467">
        <v>0</v>
      </c>
      <c r="BY18" s="980">
        <v>0</v>
      </c>
      <c r="BZ18" s="980">
        <v>0</v>
      </c>
    </row>
    <row r="19" spans="1:78" s="96" customFormat="1" ht="13.5" customHeight="1" thickBot="1">
      <c r="A19" s="988" t="s">
        <v>1444</v>
      </c>
      <c r="B19" s="466" t="s">
        <v>1245</v>
      </c>
      <c r="C19" s="466" t="s">
        <v>1245</v>
      </c>
      <c r="D19" s="466" t="s">
        <v>1245</v>
      </c>
      <c r="E19" s="466" t="s">
        <v>1245</v>
      </c>
      <c r="F19" s="466" t="s">
        <v>1245</v>
      </c>
      <c r="G19" s="466" t="s">
        <v>1245</v>
      </c>
      <c r="H19" s="466" t="s">
        <v>1245</v>
      </c>
      <c r="I19" s="466" t="s">
        <v>1245</v>
      </c>
      <c r="J19" s="466" t="s">
        <v>1245</v>
      </c>
      <c r="K19" s="466" t="s">
        <v>1245</v>
      </c>
      <c r="L19" s="466" t="s">
        <v>1245</v>
      </c>
      <c r="M19" s="466" t="s">
        <v>1245</v>
      </c>
      <c r="N19" s="466" t="s">
        <v>1245</v>
      </c>
      <c r="O19" s="466" t="s">
        <v>1245</v>
      </c>
      <c r="P19" s="466" t="s">
        <v>1245</v>
      </c>
      <c r="Q19" s="466" t="s">
        <v>1245</v>
      </c>
      <c r="R19" s="466" t="s">
        <v>1245</v>
      </c>
      <c r="S19" s="466" t="s">
        <v>1245</v>
      </c>
      <c r="T19" s="466" t="s">
        <v>1245</v>
      </c>
      <c r="U19" s="466" t="s">
        <v>1245</v>
      </c>
      <c r="V19" s="466" t="s">
        <v>1245</v>
      </c>
      <c r="W19" s="466" t="s">
        <v>1245</v>
      </c>
      <c r="X19" s="466" t="s">
        <v>1245</v>
      </c>
      <c r="Y19" s="466" t="s">
        <v>1245</v>
      </c>
      <c r="Z19" s="466" t="s">
        <v>1245</v>
      </c>
      <c r="AA19" s="466" t="s">
        <v>1245</v>
      </c>
      <c r="AB19" s="466" t="s">
        <v>1245</v>
      </c>
      <c r="AC19" s="466" t="s">
        <v>1245</v>
      </c>
      <c r="AD19" s="466" t="s">
        <v>1245</v>
      </c>
      <c r="AE19" s="466" t="s">
        <v>1245</v>
      </c>
      <c r="AF19" s="466" t="s">
        <v>1245</v>
      </c>
      <c r="AG19" s="466" t="s">
        <v>1245</v>
      </c>
      <c r="AH19" s="466" t="s">
        <v>1245</v>
      </c>
      <c r="AI19" s="466" t="s">
        <v>1245</v>
      </c>
      <c r="AJ19" s="466" t="s">
        <v>1245</v>
      </c>
      <c r="AK19" s="466" t="s">
        <v>1245</v>
      </c>
      <c r="AL19" s="466" t="s">
        <v>1245</v>
      </c>
      <c r="AM19" s="466" t="s">
        <v>1245</v>
      </c>
      <c r="AN19" s="466" t="s">
        <v>1245</v>
      </c>
      <c r="AO19" s="466" t="s">
        <v>1245</v>
      </c>
      <c r="AP19" s="466" t="s">
        <v>1245</v>
      </c>
      <c r="AQ19" s="466" t="s">
        <v>1245</v>
      </c>
      <c r="AR19" s="466" t="s">
        <v>1245</v>
      </c>
      <c r="AS19" s="466" t="s">
        <v>1245</v>
      </c>
      <c r="AT19" s="466">
        <v>1.5563551462</v>
      </c>
      <c r="AU19" s="466">
        <v>1.56666859408</v>
      </c>
      <c r="AV19" s="466">
        <v>1.5962803517299999</v>
      </c>
      <c r="AW19" s="466">
        <v>1.78081075375</v>
      </c>
      <c r="AX19" s="466">
        <v>1.6583895340399999</v>
      </c>
      <c r="AY19" s="466">
        <v>1.7196863727</v>
      </c>
      <c r="AZ19" s="466">
        <v>1.67496495357</v>
      </c>
      <c r="BA19" s="466">
        <v>1.8651119874000002</v>
      </c>
      <c r="BB19" s="466">
        <v>1.6559487238199999</v>
      </c>
      <c r="BC19" s="466">
        <v>0</v>
      </c>
      <c r="BD19" s="466">
        <v>0</v>
      </c>
      <c r="BE19" s="466">
        <v>0</v>
      </c>
      <c r="BF19" s="466">
        <v>0</v>
      </c>
      <c r="BG19" s="466">
        <v>0</v>
      </c>
      <c r="BH19" s="466">
        <v>0</v>
      </c>
      <c r="BI19" s="466">
        <v>0</v>
      </c>
      <c r="BJ19" s="466">
        <v>0</v>
      </c>
      <c r="BK19" s="466">
        <v>0</v>
      </c>
      <c r="BL19" s="466">
        <v>0</v>
      </c>
      <c r="BM19" s="466">
        <v>0</v>
      </c>
      <c r="BN19" s="466">
        <v>0</v>
      </c>
      <c r="BO19" s="466">
        <v>0</v>
      </c>
      <c r="BP19" s="466">
        <v>0</v>
      </c>
      <c r="BQ19" s="466">
        <v>0</v>
      </c>
      <c r="BR19" s="466">
        <v>0</v>
      </c>
      <c r="BS19" s="466">
        <v>0</v>
      </c>
      <c r="BT19" s="466">
        <v>0</v>
      </c>
      <c r="BU19" s="466">
        <v>0</v>
      </c>
      <c r="BV19" s="466">
        <v>0</v>
      </c>
      <c r="BW19" s="466">
        <v>0</v>
      </c>
      <c r="BX19" s="466">
        <v>0</v>
      </c>
      <c r="BY19" s="979">
        <v>0</v>
      </c>
      <c r="BZ19" s="979">
        <v>0</v>
      </c>
    </row>
    <row r="20" spans="1:78" s="96" customFormat="1" ht="13.5" customHeight="1">
      <c r="A20" s="983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U20" s="341"/>
      <c r="BV20" s="341"/>
      <c r="BW20" s="341"/>
      <c r="BX20" s="341"/>
      <c r="BY20" s="868"/>
      <c r="BZ20" s="868"/>
    </row>
    <row r="21" spans="1:78" s="90" customFormat="1" ht="13.5" customHeight="1">
      <c r="A21" s="985" t="s">
        <v>1442</v>
      </c>
      <c r="B21" s="465">
        <v>8.7822352210099996</v>
      </c>
      <c r="C21" s="465">
        <v>8.9871087695699998</v>
      </c>
      <c r="D21" s="465">
        <v>9.6699225671200004</v>
      </c>
      <c r="E21" s="465">
        <v>11.191873254979999</v>
      </c>
      <c r="F21" s="465">
        <v>11.253640693706199</v>
      </c>
      <c r="G21" s="465">
        <v>11.912276824384101</v>
      </c>
      <c r="H21" s="465">
        <v>12.636896680952038</v>
      </c>
      <c r="I21" s="465">
        <v>14.734828328845531</v>
      </c>
      <c r="J21" s="465">
        <v>14.49298644111947</v>
      </c>
      <c r="K21" s="465">
        <v>15.3794911842077</v>
      </c>
      <c r="L21" s="465">
        <v>16.980891546257258</v>
      </c>
      <c r="M21" s="465">
        <v>19.3582869564028</v>
      </c>
      <c r="N21" s="465">
        <v>17.994594033370738</v>
      </c>
      <c r="O21" s="465">
        <v>19.564345218207542</v>
      </c>
      <c r="P21" s="465">
        <v>21.990643645499436</v>
      </c>
      <c r="Q21" s="465">
        <v>23.738576519220061</v>
      </c>
      <c r="R21" s="465">
        <v>23.927924167796142</v>
      </c>
      <c r="S21" s="465">
        <v>25.688280843700547</v>
      </c>
      <c r="T21" s="465">
        <v>28.723135129618498</v>
      </c>
      <c r="U21" s="465">
        <v>34.469467246044502</v>
      </c>
      <c r="V21" s="465">
        <v>30.089103079770158</v>
      </c>
      <c r="W21" s="465">
        <v>33.931083018812956</v>
      </c>
      <c r="X21" s="465">
        <v>36.411643941979008</v>
      </c>
      <c r="Y21" s="465">
        <v>39.683403783793878</v>
      </c>
      <c r="Z21" s="465">
        <v>37.087839236584927</v>
      </c>
      <c r="AA21" s="465">
        <v>40.570322896004484</v>
      </c>
      <c r="AB21" s="465">
        <v>42.367678995252319</v>
      </c>
      <c r="AC21" s="465">
        <v>48.18997677966054</v>
      </c>
      <c r="AD21" s="465">
        <v>44.152823405755839</v>
      </c>
      <c r="AE21" s="465">
        <v>49.689303889558914</v>
      </c>
      <c r="AF21" s="465">
        <v>52.40318225271087</v>
      </c>
      <c r="AG21" s="465">
        <v>59.689683385598499</v>
      </c>
      <c r="AH21" s="465">
        <v>54.239680293747753</v>
      </c>
      <c r="AI21" s="465">
        <v>59.219920894290212</v>
      </c>
      <c r="AJ21" s="465">
        <v>59.03190455048049</v>
      </c>
      <c r="AK21" s="465">
        <v>65.81685942396966</v>
      </c>
      <c r="AL21" s="465">
        <v>58.086102185015513</v>
      </c>
      <c r="AM21" s="465">
        <v>61.029180157233014</v>
      </c>
      <c r="AN21" s="465">
        <v>66.296805191041841</v>
      </c>
      <c r="AO21" s="465">
        <v>71.309697934476873</v>
      </c>
      <c r="AP21" s="465">
        <v>64.179667654185693</v>
      </c>
      <c r="AQ21" s="465">
        <v>67.8580900499976</v>
      </c>
      <c r="AR21" s="465">
        <v>66.918590059137372</v>
      </c>
      <c r="AS21" s="465">
        <v>72.104463395055859</v>
      </c>
      <c r="AT21" s="465">
        <v>61.9739262035</v>
      </c>
      <c r="AU21" s="465">
        <v>63.204377904720005</v>
      </c>
      <c r="AV21" s="465">
        <v>64.720819043039995</v>
      </c>
      <c r="AW21" s="465">
        <v>71.95009831422999</v>
      </c>
      <c r="AX21" s="465">
        <v>64.803399985040002</v>
      </c>
      <c r="AY21" s="465">
        <v>67.993845231669994</v>
      </c>
      <c r="AZ21" s="465">
        <v>70.357457709940007</v>
      </c>
      <c r="BA21" s="465">
        <v>79.789087779780004</v>
      </c>
      <c r="BB21" s="465">
        <v>68.483395622549992</v>
      </c>
      <c r="BC21" s="465">
        <v>73.92100979942002</v>
      </c>
      <c r="BD21" s="465">
        <v>78.945253363040067</v>
      </c>
      <c r="BE21" s="465">
        <v>85.853426430669998</v>
      </c>
      <c r="BF21" s="465">
        <v>75.869641926269992</v>
      </c>
      <c r="BG21" s="465">
        <v>61.18864759425</v>
      </c>
      <c r="BH21" s="465">
        <v>78.394766323480013</v>
      </c>
      <c r="BI21" s="465">
        <v>92.448822905690065</v>
      </c>
      <c r="BJ21" s="465">
        <v>80.419337282800015</v>
      </c>
      <c r="BK21" s="465">
        <v>86.050167123749944</v>
      </c>
      <c r="BL21" s="465">
        <v>98.206370670459961</v>
      </c>
      <c r="BM21" s="465">
        <v>111.42551080897</v>
      </c>
      <c r="BN21" s="465">
        <v>101.28217912584998</v>
      </c>
      <c r="BO21" s="465">
        <v>110.02848283444999</v>
      </c>
      <c r="BP21" s="465">
        <v>115.07046713567001</v>
      </c>
      <c r="BQ21" s="465">
        <v>120.00439783233996</v>
      </c>
      <c r="BR21" s="465">
        <v>113.47814020548999</v>
      </c>
      <c r="BS21" s="465">
        <v>118.18383632929999</v>
      </c>
      <c r="BT21" s="465">
        <v>122.25905538342001</v>
      </c>
      <c r="BU21" s="465">
        <v>132.35425664526997</v>
      </c>
      <c r="BV21" s="465">
        <v>120.77457902002989</v>
      </c>
      <c r="BW21" s="465">
        <v>119.88468798126999</v>
      </c>
      <c r="BX21" s="465">
        <v>121.71622168303003</v>
      </c>
      <c r="BY21" s="978">
        <v>129.20331813043995</v>
      </c>
      <c r="BZ21" s="978">
        <v>118.65450054518099</v>
      </c>
    </row>
    <row r="22" spans="1:78" s="96" customFormat="1" ht="13.5" customHeight="1">
      <c r="A22" s="983" t="s">
        <v>289</v>
      </c>
      <c r="B22" s="341" t="s">
        <v>1245</v>
      </c>
      <c r="C22" s="341" t="s">
        <v>1245</v>
      </c>
      <c r="D22" s="341" t="s">
        <v>1245</v>
      </c>
      <c r="E22" s="341" t="s">
        <v>1245</v>
      </c>
      <c r="F22" s="341" t="s">
        <v>1245</v>
      </c>
      <c r="G22" s="341" t="s">
        <v>1245</v>
      </c>
      <c r="H22" s="341" t="s">
        <v>1245</v>
      </c>
      <c r="I22" s="341" t="s">
        <v>1245</v>
      </c>
      <c r="J22" s="341" t="s">
        <v>1245</v>
      </c>
      <c r="K22" s="341" t="s">
        <v>1245</v>
      </c>
      <c r="L22" s="341" t="s">
        <v>1245</v>
      </c>
      <c r="M22" s="341" t="s">
        <v>1245</v>
      </c>
      <c r="N22" s="341" t="s">
        <v>1245</v>
      </c>
      <c r="O22" s="341" t="s">
        <v>1245</v>
      </c>
      <c r="P22" s="341" t="s">
        <v>1245</v>
      </c>
      <c r="Q22" s="341" t="s">
        <v>1245</v>
      </c>
      <c r="R22" s="341" t="s">
        <v>1245</v>
      </c>
      <c r="S22" s="341" t="s">
        <v>1245</v>
      </c>
      <c r="T22" s="341" t="s">
        <v>1245</v>
      </c>
      <c r="U22" s="341" t="s">
        <v>1245</v>
      </c>
      <c r="V22" s="341" t="s">
        <v>1245</v>
      </c>
      <c r="W22" s="341" t="s">
        <v>1245</v>
      </c>
      <c r="X22" s="341" t="s">
        <v>1245</v>
      </c>
      <c r="Y22" s="341" t="s">
        <v>1245</v>
      </c>
      <c r="Z22" s="341" t="s">
        <v>1245</v>
      </c>
      <c r="AA22" s="341" t="s">
        <v>1245</v>
      </c>
      <c r="AB22" s="341" t="s">
        <v>1245</v>
      </c>
      <c r="AC22" s="341" t="s">
        <v>1245</v>
      </c>
      <c r="AD22" s="341">
        <v>38.389593427355841</v>
      </c>
      <c r="AE22" s="341">
        <v>43.298151918918904</v>
      </c>
      <c r="AF22" s="341">
        <v>46.139280856830879</v>
      </c>
      <c r="AG22" s="341">
        <v>52.443695068258506</v>
      </c>
      <c r="AH22" s="341">
        <v>46.917920392277765</v>
      </c>
      <c r="AI22" s="341">
        <v>51.624376550330183</v>
      </c>
      <c r="AJ22" s="341">
        <v>50.611886641550534</v>
      </c>
      <c r="AK22" s="341">
        <v>57.492863285319679</v>
      </c>
      <c r="AL22" s="341">
        <v>50.54705611523552</v>
      </c>
      <c r="AM22" s="341">
        <v>53.088909671923005</v>
      </c>
      <c r="AN22" s="341">
        <v>58.39145813720183</v>
      </c>
      <c r="AO22" s="341">
        <v>63.027562898036827</v>
      </c>
      <c r="AP22" s="341">
        <v>57.446733665825668</v>
      </c>
      <c r="AQ22" s="341">
        <v>0</v>
      </c>
      <c r="AR22" s="341">
        <v>0</v>
      </c>
      <c r="AS22" s="341">
        <v>0</v>
      </c>
      <c r="AT22" s="341">
        <v>56.702392203890042</v>
      </c>
      <c r="AU22" s="341">
        <v>57.907842929189989</v>
      </c>
      <c r="AV22" s="341">
        <v>59.471980563999999</v>
      </c>
      <c r="AW22" s="341">
        <v>65.946065376999996</v>
      </c>
      <c r="AX22" s="341">
        <v>60.145884174999999</v>
      </c>
      <c r="AY22" s="341">
        <v>62.743749160999997</v>
      </c>
      <c r="AZ22" s="341">
        <v>64.911268358520033</v>
      </c>
      <c r="BA22" s="341">
        <v>73.376655316159997</v>
      </c>
      <c r="BB22" s="341">
        <v>63.106447674999998</v>
      </c>
      <c r="BC22" s="341">
        <v>67.429645686030028</v>
      </c>
      <c r="BD22" s="341">
        <v>71.921038139160061</v>
      </c>
      <c r="BE22" s="341">
        <v>78.310873113550002</v>
      </c>
      <c r="BF22" s="341">
        <v>68.406002444899997</v>
      </c>
      <c r="BG22" s="341">
        <v>55.444294597129996</v>
      </c>
      <c r="BH22" s="341">
        <v>70.662566417519997</v>
      </c>
      <c r="BI22" s="341">
        <v>84.696143317420052</v>
      </c>
      <c r="BJ22" s="341">
        <v>73.563191242980011</v>
      </c>
      <c r="BK22" s="341">
        <v>78.398972511929983</v>
      </c>
      <c r="BL22" s="341">
        <v>89.705614936249944</v>
      </c>
      <c r="BM22" s="341">
        <v>100.92259480148996</v>
      </c>
      <c r="BN22" s="341">
        <v>91.505908087090063</v>
      </c>
      <c r="BO22" s="341">
        <v>97.86099364006995</v>
      </c>
      <c r="BP22" s="341">
        <v>99.479310342099993</v>
      </c>
      <c r="BQ22" s="341">
        <v>104.91483565785998</v>
      </c>
      <c r="BR22" s="341">
        <v>98.784771460160059</v>
      </c>
      <c r="BS22" s="341">
        <v>99.456925278980009</v>
      </c>
      <c r="BT22" s="341">
        <v>101.42212845712002</v>
      </c>
      <c r="BU22" s="341">
        <v>108.91314443198007</v>
      </c>
      <c r="BV22" s="341">
        <v>100.05365051850997</v>
      </c>
      <c r="BW22" s="341">
        <v>102.42545066158003</v>
      </c>
      <c r="BX22" s="341">
        <v>106.74765682037993</v>
      </c>
      <c r="BY22" s="868">
        <v>114.33421135848999</v>
      </c>
      <c r="BZ22" s="868">
        <v>105.22605452488069</v>
      </c>
    </row>
    <row r="23" spans="1:78" s="96" customFormat="1" ht="13.5" customHeight="1" thickBot="1">
      <c r="A23" s="984" t="s">
        <v>290</v>
      </c>
      <c r="B23" s="466" t="s">
        <v>1245</v>
      </c>
      <c r="C23" s="466" t="s">
        <v>1245</v>
      </c>
      <c r="D23" s="466" t="s">
        <v>1245</v>
      </c>
      <c r="E23" s="466" t="s">
        <v>1245</v>
      </c>
      <c r="F23" s="466" t="s">
        <v>1245</v>
      </c>
      <c r="G23" s="466" t="s">
        <v>1245</v>
      </c>
      <c r="H23" s="466" t="s">
        <v>1245</v>
      </c>
      <c r="I23" s="466" t="s">
        <v>1245</v>
      </c>
      <c r="J23" s="466" t="s">
        <v>1245</v>
      </c>
      <c r="K23" s="466" t="s">
        <v>1245</v>
      </c>
      <c r="L23" s="466" t="s">
        <v>1245</v>
      </c>
      <c r="M23" s="466" t="s">
        <v>1245</v>
      </c>
      <c r="N23" s="466" t="s">
        <v>1245</v>
      </c>
      <c r="O23" s="466" t="s">
        <v>1245</v>
      </c>
      <c r="P23" s="466" t="s">
        <v>1245</v>
      </c>
      <c r="Q23" s="466" t="s">
        <v>1245</v>
      </c>
      <c r="R23" s="466" t="s">
        <v>1245</v>
      </c>
      <c r="S23" s="466" t="s">
        <v>1245</v>
      </c>
      <c r="T23" s="466" t="s">
        <v>1245</v>
      </c>
      <c r="U23" s="466" t="s">
        <v>1245</v>
      </c>
      <c r="V23" s="466" t="s">
        <v>1245</v>
      </c>
      <c r="W23" s="466" t="s">
        <v>1245</v>
      </c>
      <c r="X23" s="466" t="s">
        <v>1245</v>
      </c>
      <c r="Y23" s="466" t="s">
        <v>1245</v>
      </c>
      <c r="Z23" s="466" t="s">
        <v>1245</v>
      </c>
      <c r="AA23" s="466" t="s">
        <v>1245</v>
      </c>
      <c r="AB23" s="466" t="s">
        <v>1245</v>
      </c>
      <c r="AC23" s="466" t="s">
        <v>1245</v>
      </c>
      <c r="AD23" s="466">
        <v>5.7632299783999992</v>
      </c>
      <c r="AE23" s="466">
        <v>6.3911519706399993</v>
      </c>
      <c r="AF23" s="466">
        <v>6.2639013958800005</v>
      </c>
      <c r="AG23" s="466">
        <v>7.2459883173400002</v>
      </c>
      <c r="AH23" s="466">
        <v>7.3217599014699992</v>
      </c>
      <c r="AI23" s="466">
        <v>7.5955443439599986</v>
      </c>
      <c r="AJ23" s="466">
        <v>8.4200179089300011</v>
      </c>
      <c r="AK23" s="466">
        <v>8.323996138650001</v>
      </c>
      <c r="AL23" s="466">
        <v>7.5390460697799986</v>
      </c>
      <c r="AM23" s="466">
        <v>7.9356680621100004</v>
      </c>
      <c r="AN23" s="466">
        <v>7.9053470538400017</v>
      </c>
      <c r="AO23" s="466">
        <v>8.2821350364399997</v>
      </c>
      <c r="AP23" s="466">
        <v>6.732933988360001</v>
      </c>
      <c r="AQ23" s="466">
        <v>0</v>
      </c>
      <c r="AR23" s="466">
        <v>0</v>
      </c>
      <c r="AS23" s="466">
        <v>0</v>
      </c>
      <c r="AT23" s="466">
        <v>5.2715339996100008</v>
      </c>
      <c r="AU23" s="466">
        <v>5.2965349755299993</v>
      </c>
      <c r="AV23" s="466">
        <v>5.2488384789999998</v>
      </c>
      <c r="AW23" s="466">
        <v>6.0040329379999999</v>
      </c>
      <c r="AX23" s="466">
        <v>4.6575158099999996</v>
      </c>
      <c r="AY23" s="466">
        <v>5.2500960709999998</v>
      </c>
      <c r="AZ23" s="466">
        <v>5.4461893514200019</v>
      </c>
      <c r="BA23" s="466">
        <v>6.4124324636200001</v>
      </c>
      <c r="BB23" s="466">
        <v>5.3769479469999997</v>
      </c>
      <c r="BC23" s="466">
        <v>6.4913641133900004</v>
      </c>
      <c r="BD23" s="466">
        <v>7.0242152238799989</v>
      </c>
      <c r="BE23" s="466">
        <v>7.5425533171200003</v>
      </c>
      <c r="BF23" s="466">
        <v>7.4636394813700004</v>
      </c>
      <c r="BG23" s="466">
        <v>5.7443529971200009</v>
      </c>
      <c r="BH23" s="466">
        <v>7.7321999059600026</v>
      </c>
      <c r="BI23" s="466">
        <v>7.7526795882699986</v>
      </c>
      <c r="BJ23" s="466">
        <v>6.8561460398200023</v>
      </c>
      <c r="BK23" s="466">
        <v>7.651194611820002</v>
      </c>
      <c r="BL23" s="466">
        <v>8.5007557342099975</v>
      </c>
      <c r="BM23" s="466">
        <v>10.50291600748</v>
      </c>
      <c r="BN23" s="466">
        <v>9.7762710387600009</v>
      </c>
      <c r="BO23" s="466">
        <v>12.167489194379998</v>
      </c>
      <c r="BP23" s="466">
        <v>15.59115527046</v>
      </c>
      <c r="BQ23" s="466">
        <v>15.089562174479999</v>
      </c>
      <c r="BR23" s="466">
        <v>14.69336874533</v>
      </c>
      <c r="BS23" s="466">
        <v>18.726911050319998</v>
      </c>
      <c r="BT23" s="466">
        <v>20.836926926299995</v>
      </c>
      <c r="BU23" s="466">
        <v>23.441112213290001</v>
      </c>
      <c r="BV23" s="466">
        <v>20.720928501519992</v>
      </c>
      <c r="BW23" s="466">
        <v>17.459237319689997</v>
      </c>
      <c r="BX23" s="466">
        <v>14.968564862650002</v>
      </c>
      <c r="BY23" s="979">
        <v>14.869106771950003</v>
      </c>
      <c r="BZ23" s="979">
        <v>13.428446020300001</v>
      </c>
    </row>
    <row r="24" spans="1:78" s="91" customFormat="1" ht="11.5">
      <c r="A24" s="908"/>
      <c r="B24" s="428"/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49"/>
      <c r="AI24" s="449"/>
      <c r="AJ24" s="449"/>
      <c r="AK24" s="449"/>
      <c r="AL24" s="449"/>
      <c r="AM24" s="449"/>
      <c r="AN24" s="449"/>
      <c r="AO24" s="449"/>
      <c r="AP24" s="449"/>
      <c r="AQ24" s="449"/>
      <c r="AR24" s="449"/>
      <c r="AS24" s="449"/>
      <c r="AT24" s="449"/>
      <c r="AU24" s="449"/>
      <c r="AV24" s="449"/>
      <c r="AW24" s="449"/>
      <c r="AX24" s="449"/>
      <c r="AY24" s="449"/>
      <c r="AZ24" s="449"/>
      <c r="BA24" s="449"/>
      <c r="BB24" s="449"/>
      <c r="BC24" s="428"/>
      <c r="BD24" s="428"/>
      <c r="BE24" s="428"/>
      <c r="BF24" s="428"/>
      <c r="BG24" s="428"/>
      <c r="BH24" s="428"/>
      <c r="BI24" s="428"/>
      <c r="BJ24" s="428"/>
      <c r="BK24" s="428"/>
      <c r="BL24" s="428"/>
      <c r="BM24" s="428"/>
      <c r="BN24" s="428"/>
      <c r="BO24" s="428"/>
      <c r="BP24" s="428"/>
      <c r="BQ24" s="428"/>
      <c r="BR24" s="428"/>
      <c r="BS24" s="428"/>
      <c r="BT24" s="428"/>
      <c r="BU24" s="428"/>
      <c r="BV24" s="428"/>
      <c r="BW24" s="428"/>
      <c r="BX24" s="428"/>
      <c r="BY24" s="908"/>
      <c r="BZ24" s="908"/>
    </row>
    <row r="25" spans="1:78" s="96" customFormat="1" ht="13.5" customHeight="1" thickBot="1">
      <c r="A25" s="989" t="s">
        <v>1445</v>
      </c>
      <c r="B25" s="468" t="s">
        <v>1245</v>
      </c>
      <c r="C25" s="468" t="s">
        <v>1245</v>
      </c>
      <c r="D25" s="468" t="s">
        <v>1245</v>
      </c>
      <c r="E25" s="468" t="s">
        <v>1245</v>
      </c>
      <c r="F25" s="468" t="s">
        <v>1245</v>
      </c>
      <c r="G25" s="468" t="s">
        <v>1245</v>
      </c>
      <c r="H25" s="468" t="s">
        <v>1245</v>
      </c>
      <c r="I25" s="468" t="s">
        <v>1245</v>
      </c>
      <c r="J25" s="468" t="s">
        <v>1245</v>
      </c>
      <c r="K25" s="468" t="s">
        <v>1245</v>
      </c>
      <c r="L25" s="468" t="s">
        <v>1245</v>
      </c>
      <c r="M25" s="468" t="s">
        <v>1245</v>
      </c>
      <c r="N25" s="468" t="s">
        <v>1245</v>
      </c>
      <c r="O25" s="468" t="s">
        <v>1245</v>
      </c>
      <c r="P25" s="468" t="s">
        <v>1245</v>
      </c>
      <c r="Q25" s="468" t="s">
        <v>1245</v>
      </c>
      <c r="R25" s="468" t="s">
        <v>1245</v>
      </c>
      <c r="S25" s="468" t="s">
        <v>1245</v>
      </c>
      <c r="T25" s="468" t="s">
        <v>1245</v>
      </c>
      <c r="U25" s="468" t="s">
        <v>1245</v>
      </c>
      <c r="V25" s="468" t="s">
        <v>1245</v>
      </c>
      <c r="W25" s="468" t="s">
        <v>1245</v>
      </c>
      <c r="X25" s="468" t="s">
        <v>1245</v>
      </c>
      <c r="Y25" s="468" t="s">
        <v>1245</v>
      </c>
      <c r="Z25" s="468" t="s">
        <v>1245</v>
      </c>
      <c r="AA25" s="468" t="s">
        <v>1245</v>
      </c>
      <c r="AB25" s="468" t="s">
        <v>1245</v>
      </c>
      <c r="AC25" s="468" t="s">
        <v>1245</v>
      </c>
      <c r="AD25" s="468">
        <v>345.52157557316616</v>
      </c>
      <c r="AE25" s="468">
        <v>384</v>
      </c>
      <c r="AF25" s="468">
        <v>342</v>
      </c>
      <c r="AG25" s="468">
        <v>498</v>
      </c>
      <c r="AH25" s="468">
        <v>480</v>
      </c>
      <c r="AI25" s="468">
        <v>497</v>
      </c>
      <c r="AJ25" s="468">
        <v>512</v>
      </c>
      <c r="AK25" s="468">
        <v>543</v>
      </c>
      <c r="AL25" s="468">
        <v>538</v>
      </c>
      <c r="AM25" s="468">
        <v>446</v>
      </c>
      <c r="AN25" s="468">
        <v>608</v>
      </c>
      <c r="AO25" s="468">
        <v>561</v>
      </c>
      <c r="AP25" s="468">
        <v>597</v>
      </c>
      <c r="AQ25" s="468">
        <v>552</v>
      </c>
      <c r="AR25" s="468">
        <v>595</v>
      </c>
      <c r="AS25" s="468">
        <v>607</v>
      </c>
      <c r="AT25" s="468">
        <v>746</v>
      </c>
      <c r="AU25" s="468">
        <v>791</v>
      </c>
      <c r="AV25" s="468">
        <v>703</v>
      </c>
      <c r="AW25" s="468">
        <v>746</v>
      </c>
      <c r="AX25" s="468">
        <v>686</v>
      </c>
      <c r="AY25" s="468">
        <v>713</v>
      </c>
      <c r="AZ25" s="468">
        <v>668</v>
      </c>
      <c r="BA25" s="468">
        <v>740</v>
      </c>
      <c r="BB25" s="468">
        <v>748</v>
      </c>
      <c r="BC25" s="468">
        <v>681</v>
      </c>
      <c r="BD25" s="468">
        <v>489</v>
      </c>
      <c r="BE25" s="468">
        <v>434</v>
      </c>
      <c r="BF25" s="468">
        <v>474</v>
      </c>
      <c r="BG25" s="468">
        <v>537</v>
      </c>
      <c r="BH25" s="468">
        <v>359</v>
      </c>
      <c r="BI25" s="468">
        <v>410</v>
      </c>
      <c r="BJ25" s="468">
        <v>637.4</v>
      </c>
      <c r="BK25" s="468">
        <v>409.8</v>
      </c>
      <c r="BL25" s="468">
        <v>141.10000000000002</v>
      </c>
      <c r="BM25" s="468">
        <v>190</v>
      </c>
      <c r="BN25" s="468">
        <v>671.8</v>
      </c>
      <c r="BO25" s="468">
        <v>-68.200000000000045</v>
      </c>
      <c r="BP25" s="468">
        <v>95.800000000000011</v>
      </c>
      <c r="BQ25" s="468">
        <v>275.39999999999998</v>
      </c>
      <c r="BR25" s="468">
        <v>494.2</v>
      </c>
      <c r="BS25" s="468">
        <v>547.70000000000005</v>
      </c>
      <c r="BT25" s="468">
        <v>620.6</v>
      </c>
      <c r="BU25" s="468">
        <v>867.7</v>
      </c>
      <c r="BV25" s="468">
        <v>783.1</v>
      </c>
      <c r="BW25" s="468">
        <v>605.4</v>
      </c>
      <c r="BX25" s="468">
        <v>573.5</v>
      </c>
      <c r="BY25" s="981">
        <v>965.4</v>
      </c>
      <c r="BZ25" s="981">
        <v>1282.4811120051465</v>
      </c>
    </row>
    <row r="26" spans="1:78" s="96" customFormat="1" ht="14">
      <c r="A26" s="440"/>
      <c r="B26" s="100"/>
      <c r="C26" s="98"/>
      <c r="D26" s="98"/>
      <c r="E26" s="98"/>
      <c r="F26" s="98"/>
      <c r="G26" s="98"/>
      <c r="H26" s="98"/>
      <c r="I26" s="98"/>
      <c r="J26" s="98"/>
      <c r="K26" s="98"/>
      <c r="L26" s="106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100"/>
    </row>
    <row r="27" spans="1:78" s="96" customFormat="1" ht="14">
      <c r="A27" s="440"/>
      <c r="B27" s="100"/>
      <c r="C27" s="98"/>
      <c r="D27" s="98"/>
      <c r="E27" s="98"/>
      <c r="F27" s="98"/>
      <c r="G27" s="98"/>
      <c r="H27" s="98"/>
      <c r="I27" s="98"/>
      <c r="J27" s="98"/>
      <c r="K27" s="98"/>
      <c r="L27" s="106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100"/>
      <c r="BN27" s="139"/>
    </row>
    <row r="28" spans="1:78" s="91" customFormat="1" ht="11.5">
      <c r="A28" s="451" t="s">
        <v>890</v>
      </c>
      <c r="B28" s="93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93"/>
      <c r="BD28" s="93"/>
      <c r="BE28" s="93"/>
      <c r="BF28" s="93"/>
      <c r="BG28" s="93"/>
      <c r="BH28" s="93"/>
      <c r="BI28" s="93"/>
      <c r="BJ28" s="93"/>
    </row>
    <row r="29" spans="1:78" s="91" customFormat="1" ht="11.5">
      <c r="A29" s="451" t="s">
        <v>891</v>
      </c>
      <c r="B29" s="93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93"/>
      <c r="BD29" s="93"/>
      <c r="BE29" s="93"/>
      <c r="BF29" s="93"/>
      <c r="BG29" s="93"/>
      <c r="BH29" s="93"/>
      <c r="BI29" s="93"/>
      <c r="BJ29" s="93"/>
    </row>
    <row r="30" spans="1:78" s="91" customFormat="1" ht="11.5">
      <c r="A30" s="424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</row>
  </sheetData>
  <sheetProtection sheet="1" objects="1" scenarios="1"/>
  <hyperlinks>
    <hyperlink ref="A4" location="Índice!A1" display="Índice!A1" xr:uid="{2E13F8CF-22B3-437D-A0F7-1CD6ED4E697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8B13-7E32-4336-AB21-4C0F86632C3D}">
  <sheetPr codeName="Plan7">
    <tabColor rgb="FFFFC000"/>
  </sheetPr>
  <dimension ref="A1:AS55"/>
  <sheetViews>
    <sheetView showGridLines="0" showRowColHeader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661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7" customFormat="1" ht="4.5" customHeight="1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</row>
    <row r="6" spans="1:45" s="8" customFormat="1" ht="14">
      <c r="A6" s="147" t="s">
        <v>30</v>
      </c>
      <c r="B6" s="172">
        <v>1242443660316.55</v>
      </c>
      <c r="C6" s="172">
        <v>1268220600449.3296</v>
      </c>
      <c r="D6" s="172">
        <v>1292618481928.9397</v>
      </c>
      <c r="E6" s="172">
        <v>1290541202419.4497</v>
      </c>
      <c r="F6" s="172">
        <v>1370425907336.24</v>
      </c>
      <c r="G6" s="172">
        <v>1370967604762.73</v>
      </c>
      <c r="H6" s="172">
        <v>1402014037512.9399</v>
      </c>
      <c r="I6" s="172">
        <v>1401128759256.6001</v>
      </c>
      <c r="J6" s="172">
        <v>1404881655947.2002</v>
      </c>
      <c r="K6" s="172">
        <v>1445115496404.7603</v>
      </c>
      <c r="L6" s="172">
        <v>1448211894449.5698</v>
      </c>
      <c r="M6" s="172">
        <v>1401376974237.5999</v>
      </c>
      <c r="N6" s="172">
        <v>1402399431613.8799</v>
      </c>
      <c r="O6" s="172">
        <v>1445613792000</v>
      </c>
      <c r="P6" s="172">
        <v>1399890753531.77</v>
      </c>
      <c r="Q6" s="172">
        <v>1369201168658.3301</v>
      </c>
      <c r="R6" s="172">
        <v>1422830266287.25</v>
      </c>
      <c r="S6" s="172">
        <v>1449929875993.1899</v>
      </c>
      <c r="T6" s="172">
        <v>1487767758813.8</v>
      </c>
      <c r="U6" s="172">
        <v>1435270223675.45</v>
      </c>
      <c r="V6" s="172">
        <v>1533577601822.1902</v>
      </c>
      <c r="W6" s="172">
        <v>1558587316524.2402</v>
      </c>
      <c r="X6" s="172">
        <v>1513162813976.6702</v>
      </c>
      <c r="Y6" s="172">
        <v>1481095165805.3599</v>
      </c>
      <c r="Z6" s="172">
        <v>1598273016102.3198</v>
      </c>
      <c r="AA6" s="172">
        <v>1710234000502.7698</v>
      </c>
      <c r="AB6" s="172">
        <v>1769923199046.1807</v>
      </c>
      <c r="AC6" s="172">
        <v>1725671888000</v>
      </c>
      <c r="AD6" s="172">
        <v>1829203740172.9404</v>
      </c>
      <c r="AE6" s="172">
        <v>1859954519437.3301</v>
      </c>
      <c r="AF6" s="172">
        <v>1975406874175.4199</v>
      </c>
      <c r="AG6" s="172">
        <v>1932532979471.6897</v>
      </c>
      <c r="AH6" s="172">
        <v>2037602245522.6899</v>
      </c>
      <c r="AI6" s="172">
        <v>2091607957938.4197</v>
      </c>
      <c r="AJ6" s="172">
        <v>2146486986706.9502</v>
      </c>
      <c r="AK6" s="172">
        <v>2029398765248.6497</v>
      </c>
      <c r="AL6" s="172">
        <v>2114744203650.9194</v>
      </c>
      <c r="AM6" s="172">
        <v>2103152342299.8398</v>
      </c>
      <c r="AN6" s="172">
        <v>2248910547166.0801</v>
      </c>
      <c r="AO6" s="172">
        <v>2172479982679.8105</v>
      </c>
      <c r="AP6" s="172">
        <v>2305031353270.4697</v>
      </c>
      <c r="AQ6" s="172">
        <v>2362966325625.7798</v>
      </c>
      <c r="AR6" s="172">
        <v>2469585908758.3599</v>
      </c>
      <c r="AS6" s="148">
        <v>2433868148833.0801</v>
      </c>
    </row>
    <row r="7" spans="1:45" s="8" customFormat="1" ht="14">
      <c r="A7" s="147" t="s">
        <v>31</v>
      </c>
      <c r="B7" s="172">
        <v>1211107880947.53</v>
      </c>
      <c r="C7" s="172">
        <v>1238481918234.0898</v>
      </c>
      <c r="D7" s="172">
        <v>1263052293734.3101</v>
      </c>
      <c r="E7" s="172">
        <v>1258961758768.3596</v>
      </c>
      <c r="F7" s="172">
        <v>1339216825364.8491</v>
      </c>
      <c r="G7" s="172">
        <v>1339194792803.8599</v>
      </c>
      <c r="H7" s="172">
        <v>1370696926655.6399</v>
      </c>
      <c r="I7" s="172">
        <v>1369026030187.4802</v>
      </c>
      <c r="J7" s="172">
        <v>1373504756721.6001</v>
      </c>
      <c r="K7" s="172">
        <v>1413532828919.4302</v>
      </c>
      <c r="L7" s="172">
        <v>1416556116672.45</v>
      </c>
      <c r="M7" s="172">
        <v>1368249230775.45</v>
      </c>
      <c r="N7" s="172">
        <v>1370713475891.3799</v>
      </c>
      <c r="O7" s="172">
        <v>1413958926151.79</v>
      </c>
      <c r="P7" s="172">
        <v>1368997327695.6799</v>
      </c>
      <c r="Q7" s="172">
        <v>1337369403980.0601</v>
      </c>
      <c r="R7" s="172">
        <v>1391269727150.1299</v>
      </c>
      <c r="S7" s="172">
        <v>1418202622788.3298</v>
      </c>
      <c r="T7" s="172">
        <v>1456136721508.5901</v>
      </c>
      <c r="U7" s="172">
        <v>1404977383635.01</v>
      </c>
      <c r="V7" s="172">
        <v>1503701309630.8901</v>
      </c>
      <c r="W7" s="172">
        <v>1530244592523.4402</v>
      </c>
      <c r="X7" s="172">
        <v>1486269918491.7002</v>
      </c>
      <c r="Y7" s="172">
        <v>1452332472548.5198</v>
      </c>
      <c r="Z7" s="172">
        <v>1569038141220.9099</v>
      </c>
      <c r="AA7" s="172">
        <v>1680056408302.3298</v>
      </c>
      <c r="AB7" s="172">
        <v>1740142553937.3606</v>
      </c>
      <c r="AC7" s="172">
        <v>1694930129205.3</v>
      </c>
      <c r="AD7" s="172">
        <v>1799551545595.6204</v>
      </c>
      <c r="AE7" s="172">
        <v>1829694500351.6201</v>
      </c>
      <c r="AF7" s="172">
        <v>1944563374585.28</v>
      </c>
      <c r="AG7" s="172">
        <v>1899439216443.2197</v>
      </c>
      <c r="AH7" s="172">
        <v>2004836672783.2</v>
      </c>
      <c r="AI7" s="172">
        <v>2057886273114.3696</v>
      </c>
      <c r="AJ7" s="172">
        <v>2110525950684.9202</v>
      </c>
      <c r="AK7" s="172">
        <v>1990687930122.2097</v>
      </c>
      <c r="AL7" s="172">
        <v>2075861772721.5496</v>
      </c>
      <c r="AM7" s="172">
        <v>2062648581691.1899</v>
      </c>
      <c r="AN7" s="172">
        <v>2208359074815.1201</v>
      </c>
      <c r="AO7" s="172">
        <v>2130525114369.3606</v>
      </c>
      <c r="AP7" s="172">
        <v>2262517078734.3999</v>
      </c>
      <c r="AQ7" s="172">
        <v>2319575027661.8599</v>
      </c>
      <c r="AR7" s="172">
        <v>2427061679285.3999</v>
      </c>
      <c r="AS7" s="148">
        <v>2390071529212.77</v>
      </c>
    </row>
    <row r="8" spans="1:45" s="8" customFormat="1" ht="14">
      <c r="A8" s="173" t="s">
        <v>32</v>
      </c>
      <c r="B8" s="171">
        <v>10469794311.059999</v>
      </c>
      <c r="C8" s="171">
        <v>11409634283.309999</v>
      </c>
      <c r="D8" s="171">
        <v>13273601614.309999</v>
      </c>
      <c r="E8" s="171">
        <v>13357279808.200001</v>
      </c>
      <c r="F8" s="171">
        <v>16130100095.9</v>
      </c>
      <c r="G8" s="171">
        <v>16591088100.5</v>
      </c>
      <c r="H8" s="171">
        <v>19393548000</v>
      </c>
      <c r="I8" s="171">
        <v>18054422000</v>
      </c>
      <c r="J8" s="171">
        <v>22244838372.200001</v>
      </c>
      <c r="K8" s="171">
        <v>14052401683.049999</v>
      </c>
      <c r="L8" s="171">
        <v>12928959000</v>
      </c>
      <c r="M8" s="171">
        <v>12805771226.74</v>
      </c>
      <c r="N8" s="171">
        <v>15313852768.790001</v>
      </c>
      <c r="O8" s="171">
        <v>14330232864.940001</v>
      </c>
      <c r="P8" s="171">
        <v>14267230373.219999</v>
      </c>
      <c r="Q8" s="171">
        <v>13480903385.190001</v>
      </c>
      <c r="R8" s="171">
        <v>12909453568.5</v>
      </c>
      <c r="S8" s="171">
        <v>12867715229</v>
      </c>
      <c r="T8" s="171">
        <v>12767391775.18</v>
      </c>
      <c r="U8" s="171">
        <v>13614865637.01</v>
      </c>
      <c r="V8" s="171">
        <v>17565959242.650002</v>
      </c>
      <c r="W8" s="171">
        <v>13129053591.18</v>
      </c>
      <c r="X8" s="171">
        <v>14240847657.01</v>
      </c>
      <c r="Y8" s="171">
        <v>14187864276.76</v>
      </c>
      <c r="Z8" s="171">
        <v>15176913892.67</v>
      </c>
      <c r="AA8" s="171">
        <v>22856216506.900002</v>
      </c>
      <c r="AB8" s="171">
        <v>19411814683.419998</v>
      </c>
      <c r="AC8" s="171">
        <v>16812686464.049999</v>
      </c>
      <c r="AD8" s="171">
        <v>31312716927.75</v>
      </c>
      <c r="AE8" s="171">
        <v>25415301304.439999</v>
      </c>
      <c r="AF8" s="171">
        <v>21761866000</v>
      </c>
      <c r="AG8" s="171">
        <v>18054191185.279999</v>
      </c>
      <c r="AH8" s="171">
        <v>17172960166.42</v>
      </c>
      <c r="AI8" s="171">
        <v>31052201206.57</v>
      </c>
      <c r="AJ8" s="171">
        <v>16773635409.790001</v>
      </c>
      <c r="AK8" s="171">
        <v>18310545667.52</v>
      </c>
      <c r="AL8" s="171">
        <v>24989737750.189999</v>
      </c>
      <c r="AM8" s="171">
        <v>22541167711.810001</v>
      </c>
      <c r="AN8" s="171">
        <v>23808410700.360001</v>
      </c>
      <c r="AO8" s="171">
        <v>17327744860.75</v>
      </c>
      <c r="AP8" s="171">
        <v>23837850337.470001</v>
      </c>
      <c r="AQ8" s="171">
        <v>25772873685.32</v>
      </c>
      <c r="AR8" s="171">
        <v>24215365793.18</v>
      </c>
      <c r="AS8" s="146">
        <v>20079736089.57</v>
      </c>
    </row>
    <row r="9" spans="1:45" s="8" customFormat="1" ht="14">
      <c r="A9" s="173" t="s">
        <v>33</v>
      </c>
      <c r="B9" s="171">
        <v>288418976400.78998</v>
      </c>
      <c r="C9" s="171">
        <v>296365242876.60999</v>
      </c>
      <c r="D9" s="171">
        <v>314068072586.78003</v>
      </c>
      <c r="E9" s="171">
        <v>302481577019.92999</v>
      </c>
      <c r="F9" s="171">
        <v>349526385855</v>
      </c>
      <c r="G9" s="171">
        <v>351175267288.33997</v>
      </c>
      <c r="H9" s="171">
        <v>344857636469.71002</v>
      </c>
      <c r="I9" s="171">
        <v>352741787584.77002</v>
      </c>
      <c r="J9" s="171">
        <v>361801817084.68994</v>
      </c>
      <c r="K9" s="171">
        <v>414470965390.45996</v>
      </c>
      <c r="L9" s="171">
        <v>427803215123.27997</v>
      </c>
      <c r="M9" s="171">
        <v>405711672035.07996</v>
      </c>
      <c r="N9" s="171">
        <v>421889892478.78003</v>
      </c>
      <c r="O9" s="171">
        <v>448416689632.67999</v>
      </c>
      <c r="P9" s="171">
        <v>411344255610.32001</v>
      </c>
      <c r="Q9" s="171">
        <v>373023327834.14001</v>
      </c>
      <c r="R9" s="171">
        <v>422613743726.80005</v>
      </c>
      <c r="S9" s="171">
        <v>428739722317.08997</v>
      </c>
      <c r="T9" s="171">
        <v>434821290826.34003</v>
      </c>
      <c r="U9" s="171">
        <v>415091597202.01001</v>
      </c>
      <c r="V9" s="171">
        <v>515782496063.72998</v>
      </c>
      <c r="W9" s="171">
        <v>521261861097.38</v>
      </c>
      <c r="X9" s="171">
        <v>463728266014.35004</v>
      </c>
      <c r="Y9" s="171">
        <v>425477357944.60999</v>
      </c>
      <c r="Z9" s="171">
        <v>503678679526.69</v>
      </c>
      <c r="AA9" s="171">
        <v>524694070669.08997</v>
      </c>
      <c r="AB9" s="171">
        <v>595931557125.52991</v>
      </c>
      <c r="AC9" s="171">
        <v>510645790936.80005</v>
      </c>
      <c r="AD9" s="171">
        <v>569511568541.17004</v>
      </c>
      <c r="AE9" s="171">
        <v>571754274260.26001</v>
      </c>
      <c r="AF9" s="171">
        <v>634227610066.33997</v>
      </c>
      <c r="AG9" s="171">
        <v>524066172090.45001</v>
      </c>
      <c r="AH9" s="171">
        <v>595739928394.79993</v>
      </c>
      <c r="AI9" s="171">
        <v>539661348535.45001</v>
      </c>
      <c r="AJ9" s="171">
        <v>537649856064.46002</v>
      </c>
      <c r="AK9" s="171">
        <v>415873438212.26001</v>
      </c>
      <c r="AL9" s="171">
        <v>457583936919.64001</v>
      </c>
      <c r="AM9" s="171">
        <v>432512501136.84998</v>
      </c>
      <c r="AN9" s="171">
        <v>554845484347.85999</v>
      </c>
      <c r="AO9" s="171">
        <v>432160990471.71997</v>
      </c>
      <c r="AP9" s="171">
        <v>475794769305.14001</v>
      </c>
      <c r="AQ9" s="171">
        <v>413463838094.76001</v>
      </c>
      <c r="AR9" s="171">
        <v>561633751100.21997</v>
      </c>
      <c r="AS9" s="146">
        <v>399797544205.60999</v>
      </c>
    </row>
    <row r="10" spans="1:45" s="8" customFormat="1" ht="14">
      <c r="A10" s="173" t="s">
        <v>735</v>
      </c>
      <c r="B10" s="171">
        <v>102000284715.36</v>
      </c>
      <c r="C10" s="171">
        <v>105346799611.08</v>
      </c>
      <c r="D10" s="171">
        <v>103803925318.50999</v>
      </c>
      <c r="E10" s="171">
        <v>106418996014.83</v>
      </c>
      <c r="F10" s="171">
        <v>115523080851.50999</v>
      </c>
      <c r="G10" s="171">
        <v>111813339175.72</v>
      </c>
      <c r="H10" s="171">
        <v>113576463920.66</v>
      </c>
      <c r="I10" s="171">
        <v>117285050117.16</v>
      </c>
      <c r="J10" s="171">
        <v>121621879266.93001</v>
      </c>
      <c r="K10" s="171">
        <v>120750258163.53</v>
      </c>
      <c r="L10" s="171">
        <v>125670957592.60001</v>
      </c>
      <c r="M10" s="171">
        <v>121268682108.28</v>
      </c>
      <c r="N10" s="171">
        <v>124755492677.78999</v>
      </c>
      <c r="O10" s="171">
        <v>134266750757.86</v>
      </c>
      <c r="P10" s="171">
        <v>137490767757.60001</v>
      </c>
      <c r="Q10" s="171">
        <v>138922569209.06</v>
      </c>
      <c r="R10" s="171">
        <v>149143429266.42001</v>
      </c>
      <c r="S10" s="171">
        <v>156002986102.34998</v>
      </c>
      <c r="T10" s="171">
        <v>172969868314.06</v>
      </c>
      <c r="U10" s="171">
        <v>151096464125.23001</v>
      </c>
      <c r="V10" s="171">
        <v>151846432557.53</v>
      </c>
      <c r="W10" s="171">
        <v>174912519934.45001</v>
      </c>
      <c r="X10" s="171">
        <v>188600917481.26001</v>
      </c>
      <c r="Y10" s="171">
        <v>202941704736.24002</v>
      </c>
      <c r="Z10" s="171">
        <v>193879217796.03998</v>
      </c>
      <c r="AA10" s="171">
        <v>271592464809.60999</v>
      </c>
      <c r="AB10" s="171">
        <v>259778929264.29999</v>
      </c>
      <c r="AC10" s="171">
        <v>298440184433.78998</v>
      </c>
      <c r="AD10" s="171">
        <v>287990189743.91998</v>
      </c>
      <c r="AE10" s="171">
        <v>295857701162.75</v>
      </c>
      <c r="AF10" s="171">
        <v>312646628535.42993</v>
      </c>
      <c r="AG10" s="171">
        <v>350181266650.09998</v>
      </c>
      <c r="AH10" s="171">
        <v>364932278139.69</v>
      </c>
      <c r="AI10" s="171">
        <v>411839381200.41998</v>
      </c>
      <c r="AJ10" s="171">
        <v>430262753422.61011</v>
      </c>
      <c r="AK10" s="171">
        <v>430085166886.78998</v>
      </c>
      <c r="AL10" s="171">
        <v>435399950272.47998</v>
      </c>
      <c r="AM10" s="171">
        <v>446411881798.21997</v>
      </c>
      <c r="AN10" s="171">
        <v>446534864210.57001</v>
      </c>
      <c r="AO10" s="171">
        <v>468967958837.39001</v>
      </c>
      <c r="AP10" s="171">
        <v>509865128744.40997</v>
      </c>
      <c r="AQ10" s="171">
        <v>584005016911.71997</v>
      </c>
      <c r="AR10" s="171">
        <v>514932698972.85999</v>
      </c>
      <c r="AS10" s="146">
        <v>593503190092.43005</v>
      </c>
    </row>
    <row r="11" spans="1:45" s="8" customFormat="1" ht="14">
      <c r="A11" s="174" t="s">
        <v>263</v>
      </c>
      <c r="B11" s="171" t="s">
        <v>1245</v>
      </c>
      <c r="C11" s="171" t="s">
        <v>1245</v>
      </c>
      <c r="D11" s="171" t="s">
        <v>1245</v>
      </c>
      <c r="E11" s="171" t="s">
        <v>1245</v>
      </c>
      <c r="F11" s="171" t="s">
        <v>1245</v>
      </c>
      <c r="G11" s="171" t="s">
        <v>1245</v>
      </c>
      <c r="H11" s="171" t="s">
        <v>1245</v>
      </c>
      <c r="I11" s="171">
        <v>7860341000</v>
      </c>
      <c r="J11" s="171">
        <v>8105030000</v>
      </c>
      <c r="K11" s="171">
        <v>6224897000</v>
      </c>
      <c r="L11" s="171">
        <v>6720911000</v>
      </c>
      <c r="M11" s="171">
        <v>6074220000</v>
      </c>
      <c r="N11" s="171">
        <v>7888502000</v>
      </c>
      <c r="O11" s="171">
        <v>8253419400</v>
      </c>
      <c r="P11" s="171">
        <v>6835768000</v>
      </c>
      <c r="Q11" s="171">
        <v>7752533000</v>
      </c>
      <c r="R11" s="171">
        <v>6740238000</v>
      </c>
      <c r="S11" s="171">
        <v>5080611000</v>
      </c>
      <c r="T11" s="171">
        <v>6010740000</v>
      </c>
      <c r="U11" s="171">
        <v>6181752000</v>
      </c>
      <c r="V11" s="171">
        <v>8123539000</v>
      </c>
      <c r="W11" s="171">
        <v>7993188000</v>
      </c>
      <c r="X11" s="171">
        <v>6543532000</v>
      </c>
      <c r="Y11" s="171">
        <v>5704898000</v>
      </c>
      <c r="Z11" s="171">
        <v>10394333000</v>
      </c>
      <c r="AA11" s="171">
        <v>22100816000</v>
      </c>
      <c r="AB11" s="171">
        <v>21484591000</v>
      </c>
      <c r="AC11" s="171">
        <v>17774471000</v>
      </c>
      <c r="AD11" s="171">
        <v>11698753000</v>
      </c>
      <c r="AE11" s="171">
        <v>10720474000</v>
      </c>
      <c r="AF11" s="171">
        <v>10423674000</v>
      </c>
      <c r="AG11" s="171">
        <v>16626979431</v>
      </c>
      <c r="AH11" s="171">
        <v>16594721465.029999</v>
      </c>
      <c r="AI11" s="171">
        <v>8871674499.2200012</v>
      </c>
      <c r="AJ11" s="171">
        <v>11571760347.959999</v>
      </c>
      <c r="AK11" s="171">
        <v>10330260396.92</v>
      </c>
      <c r="AL11" s="171">
        <v>10849136000</v>
      </c>
      <c r="AM11" s="171">
        <v>11624753000</v>
      </c>
      <c r="AN11" s="171">
        <v>9508560000</v>
      </c>
      <c r="AO11" s="171">
        <v>12045093000</v>
      </c>
      <c r="AP11" s="171">
        <v>12226281000</v>
      </c>
      <c r="AQ11" s="171">
        <v>15171283000</v>
      </c>
      <c r="AR11" s="171">
        <v>10942701000</v>
      </c>
      <c r="AS11" s="146">
        <v>6161376000</v>
      </c>
    </row>
    <row r="12" spans="1:45" s="8" customFormat="1" ht="14">
      <c r="A12" s="174" t="s">
        <v>264</v>
      </c>
      <c r="B12" s="171" t="s">
        <v>1245</v>
      </c>
      <c r="C12" s="171" t="s">
        <v>1245</v>
      </c>
      <c r="D12" s="171" t="s">
        <v>1245</v>
      </c>
      <c r="E12" s="171" t="s">
        <v>1245</v>
      </c>
      <c r="F12" s="171" t="s">
        <v>1245</v>
      </c>
      <c r="G12" s="171" t="s">
        <v>1245</v>
      </c>
      <c r="H12" s="171" t="s">
        <v>1245</v>
      </c>
      <c r="I12" s="171">
        <v>102198110942.25</v>
      </c>
      <c r="J12" s="171">
        <v>106201073688.52</v>
      </c>
      <c r="K12" s="171">
        <v>110428527007.11</v>
      </c>
      <c r="L12" s="171">
        <v>112999190539.5</v>
      </c>
      <c r="M12" s="171">
        <v>107986288163.41</v>
      </c>
      <c r="N12" s="171">
        <v>110638976000</v>
      </c>
      <c r="O12" s="171">
        <v>119472809518.06999</v>
      </c>
      <c r="P12" s="171">
        <v>123899093700</v>
      </c>
      <c r="Q12" s="171">
        <v>123505120000</v>
      </c>
      <c r="R12" s="171">
        <v>131764313825.28</v>
      </c>
      <c r="S12" s="171">
        <v>138414153371.32999</v>
      </c>
      <c r="T12" s="171">
        <v>148118020132.95999</v>
      </c>
      <c r="U12" s="171">
        <v>124375558057.62001</v>
      </c>
      <c r="V12" s="171">
        <v>122103575086.25</v>
      </c>
      <c r="W12" s="171">
        <v>145727636451.89999</v>
      </c>
      <c r="X12" s="171">
        <v>160613713000</v>
      </c>
      <c r="Y12" s="171">
        <v>173291613441.89001</v>
      </c>
      <c r="Z12" s="171">
        <v>153270801158.91998</v>
      </c>
      <c r="AA12" s="171">
        <v>218813426662.84</v>
      </c>
      <c r="AB12" s="171">
        <v>210145479458.95999</v>
      </c>
      <c r="AC12" s="171">
        <v>255214817666.89999</v>
      </c>
      <c r="AD12" s="171">
        <v>248361133289.16</v>
      </c>
      <c r="AE12" s="171">
        <v>255811864008.54001</v>
      </c>
      <c r="AF12" s="171">
        <v>272111322411.03992</v>
      </c>
      <c r="AG12" s="171">
        <v>305517872981.14001</v>
      </c>
      <c r="AH12" s="171">
        <v>319801151347.75</v>
      </c>
      <c r="AI12" s="171">
        <v>353508441587.51001</v>
      </c>
      <c r="AJ12" s="171">
        <v>367925336778.99005</v>
      </c>
      <c r="AK12" s="171">
        <v>369880437377.44</v>
      </c>
      <c r="AL12" s="171">
        <v>371766432000</v>
      </c>
      <c r="AM12" s="171">
        <v>376794677000</v>
      </c>
      <c r="AN12" s="171">
        <v>376664487000</v>
      </c>
      <c r="AO12" s="171">
        <v>401596859000</v>
      </c>
      <c r="AP12" s="171">
        <v>435068401000</v>
      </c>
      <c r="AQ12" s="171">
        <v>489164925000</v>
      </c>
      <c r="AR12" s="171">
        <v>424781882000</v>
      </c>
      <c r="AS12" s="146">
        <v>484298095000</v>
      </c>
    </row>
    <row r="13" spans="1:45" s="8" customFormat="1" ht="14">
      <c r="A13" s="174" t="s">
        <v>265</v>
      </c>
      <c r="B13" s="171" t="s">
        <v>1245</v>
      </c>
      <c r="C13" s="171" t="s">
        <v>1245</v>
      </c>
      <c r="D13" s="171" t="s">
        <v>1245</v>
      </c>
      <c r="E13" s="171" t="s">
        <v>1245</v>
      </c>
      <c r="F13" s="171" t="s">
        <v>1245</v>
      </c>
      <c r="G13" s="171" t="s">
        <v>1245</v>
      </c>
      <c r="H13" s="171" t="s">
        <v>1245</v>
      </c>
      <c r="I13" s="171">
        <v>3864566200.0000029</v>
      </c>
      <c r="J13" s="171">
        <v>3748064600.0000014</v>
      </c>
      <c r="K13" s="171">
        <v>840562200.00000298</v>
      </c>
      <c r="L13" s="171">
        <v>2965586399.9999986</v>
      </c>
      <c r="M13" s="171">
        <v>5595610600.0000019</v>
      </c>
      <c r="N13" s="171">
        <v>5051595153.999999</v>
      </c>
      <c r="O13" s="171">
        <v>5150980843.1599998</v>
      </c>
      <c r="P13" s="171">
        <v>5305026752.0700026</v>
      </c>
      <c r="Q13" s="171">
        <v>7009998842.1500006</v>
      </c>
      <c r="R13" s="171">
        <v>8791558638.7000008</v>
      </c>
      <c r="S13" s="171">
        <v>10764196041.34</v>
      </c>
      <c r="T13" s="171">
        <v>17275082489.43</v>
      </c>
      <c r="U13" s="171">
        <v>19855992530.34</v>
      </c>
      <c r="V13" s="171">
        <v>19751648213.690002</v>
      </c>
      <c r="W13" s="171">
        <v>19999084334.450001</v>
      </c>
      <c r="X13" s="171">
        <v>19757680000</v>
      </c>
      <c r="Y13" s="171">
        <v>23124257918.389999</v>
      </c>
      <c r="Z13" s="171">
        <v>24396800244.510002</v>
      </c>
      <c r="AA13" s="171">
        <v>26038918787.990002</v>
      </c>
      <c r="AB13" s="171">
        <v>22969763563.589996</v>
      </c>
      <c r="AC13" s="171">
        <v>21923560172.030003</v>
      </c>
      <c r="AD13" s="171">
        <v>24546196913.400002</v>
      </c>
      <c r="AE13" s="171">
        <v>26641890258.589996</v>
      </c>
      <c r="AF13" s="171">
        <v>27487562394.68</v>
      </c>
      <c r="AG13" s="171">
        <v>25901378803.100002</v>
      </c>
      <c r="AH13" s="171">
        <v>24871625575.98</v>
      </c>
      <c r="AI13" s="171">
        <v>47011225230.590004</v>
      </c>
      <c r="AJ13" s="171">
        <v>46585145220.129997</v>
      </c>
      <c r="AK13" s="171">
        <v>48236400206.739998</v>
      </c>
      <c r="AL13" s="171">
        <v>48894088000</v>
      </c>
      <c r="AM13" s="171">
        <v>53113357000</v>
      </c>
      <c r="AN13" s="171">
        <v>56654006000</v>
      </c>
      <c r="AO13" s="171">
        <v>53352321000</v>
      </c>
      <c r="AP13" s="171">
        <v>58387991000</v>
      </c>
      <c r="AQ13" s="171">
        <v>73685700000</v>
      </c>
      <c r="AR13" s="171">
        <v>73593651000</v>
      </c>
      <c r="AS13" s="146">
        <v>90376004000</v>
      </c>
    </row>
    <row r="14" spans="1:45" s="8" customFormat="1" ht="14">
      <c r="A14" s="174" t="s">
        <v>104</v>
      </c>
      <c r="B14" s="171">
        <v>1110622520.27</v>
      </c>
      <c r="C14" s="171">
        <v>772721358.75</v>
      </c>
      <c r="D14" s="171">
        <v>1016301325.9</v>
      </c>
      <c r="E14" s="171">
        <v>1493314916.9400001</v>
      </c>
      <c r="F14" s="171">
        <v>2683486451.5100002</v>
      </c>
      <c r="G14" s="171">
        <v>1822874375.72</v>
      </c>
      <c r="H14" s="171">
        <v>4835008720.6599998</v>
      </c>
      <c r="I14" s="171">
        <v>3362031974.9099998</v>
      </c>
      <c r="J14" s="171">
        <v>3567710978.4099998</v>
      </c>
      <c r="K14" s="171">
        <v>3256271956.4200001</v>
      </c>
      <c r="L14" s="171">
        <v>2985269653.0999999</v>
      </c>
      <c r="M14" s="171">
        <v>1612563344.8699999</v>
      </c>
      <c r="N14" s="171">
        <v>1176419523.79</v>
      </c>
      <c r="O14" s="171">
        <v>1389540996.6300001</v>
      </c>
      <c r="P14" s="171">
        <v>1450879305.53</v>
      </c>
      <c r="Q14" s="171">
        <v>654917366.90999997</v>
      </c>
      <c r="R14" s="171">
        <v>1847318802.4400001</v>
      </c>
      <c r="S14" s="171">
        <v>1744025689.6800001</v>
      </c>
      <c r="T14" s="171">
        <v>1566025691.6700001</v>
      </c>
      <c r="U14" s="171">
        <v>683161537.26999998</v>
      </c>
      <c r="V14" s="171">
        <v>1867670257.5899999</v>
      </c>
      <c r="W14" s="171">
        <v>1192611148.0999999</v>
      </c>
      <c r="X14" s="171">
        <v>1685992481.26</v>
      </c>
      <c r="Y14" s="171">
        <v>820935375.96000004</v>
      </c>
      <c r="Z14" s="171">
        <v>5817283392.6099997</v>
      </c>
      <c r="AA14" s="171">
        <v>4639303358.7799997</v>
      </c>
      <c r="AB14" s="171">
        <v>5179095241.75</v>
      </c>
      <c r="AC14" s="171">
        <v>3527335594.8600001</v>
      </c>
      <c r="AD14" s="171">
        <v>3384106541.3600001</v>
      </c>
      <c r="AE14" s="171">
        <v>2683472895.6199999</v>
      </c>
      <c r="AF14" s="171">
        <v>2624069729.71</v>
      </c>
      <c r="AG14" s="171">
        <v>2135035434.8599999</v>
      </c>
      <c r="AH14" s="171">
        <v>3664779750.9299998</v>
      </c>
      <c r="AI14" s="171">
        <v>2448039883.0999999</v>
      </c>
      <c r="AJ14" s="171">
        <v>4180511075.5300002</v>
      </c>
      <c r="AK14" s="171">
        <v>1638068905.6900001</v>
      </c>
      <c r="AL14" s="171">
        <v>3890294272.48</v>
      </c>
      <c r="AM14" s="171">
        <v>4879094798.2200003</v>
      </c>
      <c r="AN14" s="171">
        <v>3707811210.5700002</v>
      </c>
      <c r="AO14" s="171">
        <v>1973685837.3900001</v>
      </c>
      <c r="AP14" s="171">
        <v>4182455744.4099998</v>
      </c>
      <c r="AQ14" s="171">
        <v>5983108911.7200003</v>
      </c>
      <c r="AR14" s="171">
        <v>5614464972.8599997</v>
      </c>
      <c r="AS14" s="146">
        <v>12667715092.43</v>
      </c>
    </row>
    <row r="15" spans="1:45" s="8" customFormat="1" ht="14">
      <c r="A15" s="173" t="s">
        <v>34</v>
      </c>
      <c r="B15" s="171">
        <v>97545380295.429977</v>
      </c>
      <c r="C15" s="171">
        <v>97091973238.25</v>
      </c>
      <c r="D15" s="171">
        <v>86892024712.820007</v>
      </c>
      <c r="E15" s="171">
        <v>67211352825.669998</v>
      </c>
      <c r="F15" s="171">
        <v>64452659259.150002</v>
      </c>
      <c r="G15" s="171">
        <v>65564255498.190002</v>
      </c>
      <c r="H15" s="171">
        <v>68571083620.940002</v>
      </c>
      <c r="I15" s="171">
        <v>65408414629.770004</v>
      </c>
      <c r="J15" s="171">
        <v>70245483130.809998</v>
      </c>
      <c r="K15" s="171">
        <v>73980596736.630005</v>
      </c>
      <c r="L15" s="171">
        <v>72259541310.580002</v>
      </c>
      <c r="M15" s="171">
        <v>68523330043.699997</v>
      </c>
      <c r="N15" s="171">
        <v>69848647865.190002</v>
      </c>
      <c r="O15" s="171">
        <v>73543430946.800003</v>
      </c>
      <c r="P15" s="171">
        <v>78101240619.51001</v>
      </c>
      <c r="Q15" s="171">
        <v>78634618000</v>
      </c>
      <c r="R15" s="171">
        <v>80893075000</v>
      </c>
      <c r="S15" s="171">
        <v>81359319000</v>
      </c>
      <c r="T15" s="171">
        <v>78730751485.209991</v>
      </c>
      <c r="U15" s="171">
        <v>68854967745.979996</v>
      </c>
      <c r="V15" s="171">
        <v>75766954239.580002</v>
      </c>
      <c r="W15" s="171">
        <v>76873660328.639999</v>
      </c>
      <c r="X15" s="171">
        <v>76638786967.779999</v>
      </c>
      <c r="Y15" s="171">
        <v>74920182233.979996</v>
      </c>
      <c r="Z15" s="171">
        <v>71947572163.059998</v>
      </c>
      <c r="AA15" s="171">
        <v>77256334543.23999</v>
      </c>
      <c r="AB15" s="171">
        <v>69790554667.450012</v>
      </c>
      <c r="AC15" s="171">
        <v>69941220796.960007</v>
      </c>
      <c r="AD15" s="171">
        <v>74668513914.490005</v>
      </c>
      <c r="AE15" s="171">
        <v>86415963605.899994</v>
      </c>
      <c r="AF15" s="171">
        <v>87365068192.809998</v>
      </c>
      <c r="AG15" s="171">
        <v>90506337716.200012</v>
      </c>
      <c r="AH15" s="171">
        <v>98085262985.339996</v>
      </c>
      <c r="AI15" s="171">
        <v>115153776202.40999</v>
      </c>
      <c r="AJ15" s="171">
        <v>115035171159.88</v>
      </c>
      <c r="AK15" s="171">
        <v>112647623598.00002</v>
      </c>
      <c r="AL15" s="171">
        <v>118248607817.57001</v>
      </c>
      <c r="AM15" s="171">
        <v>120678519498.27</v>
      </c>
      <c r="AN15" s="171">
        <v>120146217436.73999</v>
      </c>
      <c r="AO15" s="171">
        <v>119008254975.28999</v>
      </c>
      <c r="AP15" s="171">
        <v>129973023495.70001</v>
      </c>
      <c r="AQ15" s="171">
        <v>136310182980.94</v>
      </c>
      <c r="AR15" s="171">
        <v>138071004615.59998</v>
      </c>
      <c r="AS15" s="146">
        <v>135884274762.98</v>
      </c>
    </row>
    <row r="16" spans="1:45" s="8" customFormat="1" ht="14">
      <c r="A16" s="174" t="s">
        <v>266</v>
      </c>
      <c r="B16" s="171">
        <v>87765229695.789993</v>
      </c>
      <c r="C16" s="171">
        <v>86567017084.990005</v>
      </c>
      <c r="D16" s="171">
        <v>78714270375.5</v>
      </c>
      <c r="E16" s="171">
        <v>63224236863.809998</v>
      </c>
      <c r="F16" s="171">
        <v>56612772161.860001</v>
      </c>
      <c r="G16" s="171">
        <v>57167614869.68</v>
      </c>
      <c r="H16" s="171">
        <v>60362132896.209999</v>
      </c>
      <c r="I16" s="171">
        <v>60810918020.980003</v>
      </c>
      <c r="J16" s="171">
        <v>62612539943.470001</v>
      </c>
      <c r="K16" s="171">
        <v>65404127681.400002</v>
      </c>
      <c r="L16" s="171">
        <v>63636925034.269997</v>
      </c>
      <c r="M16" s="171">
        <v>63451093593.599998</v>
      </c>
      <c r="N16" s="171">
        <v>61618906105.589996</v>
      </c>
      <c r="O16" s="171">
        <v>64659228694.980003</v>
      </c>
      <c r="P16" s="171">
        <v>69441848667.050003</v>
      </c>
      <c r="Q16" s="171">
        <v>69081138597.600006</v>
      </c>
      <c r="R16" s="171">
        <v>69842413233.360001</v>
      </c>
      <c r="S16" s="171">
        <v>70243569418.759995</v>
      </c>
      <c r="T16" s="171">
        <v>64228534868.959999</v>
      </c>
      <c r="U16" s="171">
        <v>59115354385.629997</v>
      </c>
      <c r="V16" s="171">
        <v>62626838817.549995</v>
      </c>
      <c r="W16" s="171">
        <v>62558257815.920006</v>
      </c>
      <c r="X16" s="171">
        <v>61273215870.550003</v>
      </c>
      <c r="Y16" s="171">
        <v>65124107055.610001</v>
      </c>
      <c r="Z16" s="171">
        <v>58135290582.940002</v>
      </c>
      <c r="AA16" s="171">
        <v>67586658354.339996</v>
      </c>
      <c r="AB16" s="171">
        <v>62217039876.060005</v>
      </c>
      <c r="AC16" s="171">
        <v>60308541959.840004</v>
      </c>
      <c r="AD16" s="171">
        <v>62750084488.510002</v>
      </c>
      <c r="AE16" s="171">
        <v>72023508747.679993</v>
      </c>
      <c r="AF16" s="171">
        <v>72514249935.160004</v>
      </c>
      <c r="AG16" s="171">
        <v>75504035634.320007</v>
      </c>
      <c r="AH16" s="171">
        <v>79325086816.289993</v>
      </c>
      <c r="AI16" s="171">
        <v>93856474554.909988</v>
      </c>
      <c r="AJ16" s="171">
        <v>94871540978.230011</v>
      </c>
      <c r="AK16" s="171">
        <v>95119085291.87001</v>
      </c>
      <c r="AL16" s="171">
        <v>94994645926.440002</v>
      </c>
      <c r="AM16" s="171">
        <v>97135227274.639999</v>
      </c>
      <c r="AN16" s="171">
        <v>99622646922.569992</v>
      </c>
      <c r="AO16" s="171">
        <v>101805899813.39999</v>
      </c>
      <c r="AP16" s="171">
        <v>111781951167.49001</v>
      </c>
      <c r="AQ16" s="171">
        <v>120745272288.10001</v>
      </c>
      <c r="AR16" s="171">
        <v>120353854302.32999</v>
      </c>
      <c r="AS16" s="146">
        <v>115697589259.81999</v>
      </c>
    </row>
    <row r="17" spans="1:45" s="8" customFormat="1" ht="14">
      <c r="A17" s="175" t="s">
        <v>484</v>
      </c>
      <c r="B17" s="171">
        <v>13857394236.48</v>
      </c>
      <c r="C17" s="171">
        <v>11276960041.629999</v>
      </c>
      <c r="D17" s="171">
        <v>15379340367.559999</v>
      </c>
      <c r="E17" s="171">
        <v>14087806352.719999</v>
      </c>
      <c r="F17" s="171">
        <v>10132448299.559999</v>
      </c>
      <c r="G17" s="171">
        <v>10688085315.99</v>
      </c>
      <c r="H17" s="171">
        <v>9579707732.6499996</v>
      </c>
      <c r="I17" s="171">
        <v>8018229906.4399996</v>
      </c>
      <c r="J17" s="171">
        <v>9652081785.5699997</v>
      </c>
      <c r="K17" s="171">
        <v>11050142660.120001</v>
      </c>
      <c r="L17" s="171">
        <v>9996903256.3199997</v>
      </c>
      <c r="M17" s="171">
        <v>11443863969.360001</v>
      </c>
      <c r="N17" s="171">
        <v>10130885305.24</v>
      </c>
      <c r="O17" s="171">
        <v>13241642461.33</v>
      </c>
      <c r="P17" s="171">
        <v>12315409685.77</v>
      </c>
      <c r="Q17" s="171">
        <v>11744668021.280001</v>
      </c>
      <c r="R17" s="171">
        <v>12169404350.76</v>
      </c>
      <c r="S17" s="171">
        <v>14214738671.9</v>
      </c>
      <c r="T17" s="171">
        <v>14525003697.719999</v>
      </c>
      <c r="U17" s="171">
        <v>10221107152.32</v>
      </c>
      <c r="V17" s="171">
        <v>13827042320.99</v>
      </c>
      <c r="W17" s="171">
        <v>13672213240.440001</v>
      </c>
      <c r="X17" s="171">
        <v>11732893595.09</v>
      </c>
      <c r="Y17" s="171">
        <v>12955660118.969999</v>
      </c>
      <c r="Z17" s="171">
        <v>13240731089.950001</v>
      </c>
      <c r="AA17" s="171">
        <v>16258822905.07</v>
      </c>
      <c r="AB17" s="171">
        <v>15356228907.440001</v>
      </c>
      <c r="AC17" s="171">
        <v>12908747839.120001</v>
      </c>
      <c r="AD17" s="171">
        <v>13999708759.290001</v>
      </c>
      <c r="AE17" s="171">
        <v>21160242589.389999</v>
      </c>
      <c r="AF17" s="171">
        <v>18600960038.48</v>
      </c>
      <c r="AG17" s="171">
        <v>17617425139.349998</v>
      </c>
      <c r="AH17" s="171">
        <v>17102934639.34</v>
      </c>
      <c r="AI17" s="171">
        <v>21961099819.119999</v>
      </c>
      <c r="AJ17" s="171">
        <v>19135109736.599998</v>
      </c>
      <c r="AK17" s="171">
        <v>20204006171.91</v>
      </c>
      <c r="AL17" s="171">
        <v>19796954061.619999</v>
      </c>
      <c r="AM17" s="171">
        <v>18350370531.84</v>
      </c>
      <c r="AN17" s="171">
        <v>14937881452.620001</v>
      </c>
      <c r="AO17" s="171">
        <v>8999865482.0699997</v>
      </c>
      <c r="AP17" s="171">
        <v>24568505618.52</v>
      </c>
      <c r="AQ17" s="171">
        <v>31296787733.580002</v>
      </c>
      <c r="AR17" s="171">
        <v>25479018243.18</v>
      </c>
      <c r="AS17" s="146">
        <v>21795371006.759998</v>
      </c>
    </row>
    <row r="18" spans="1:45" s="8" customFormat="1" ht="14">
      <c r="A18" s="175" t="s">
        <v>485</v>
      </c>
      <c r="B18" s="171">
        <v>73907835459.309998</v>
      </c>
      <c r="C18" s="171">
        <v>75290057043.360001</v>
      </c>
      <c r="D18" s="171">
        <v>63334930007.940002</v>
      </c>
      <c r="E18" s="171">
        <v>49136430511.089996</v>
      </c>
      <c r="F18" s="171">
        <v>46480323862.300003</v>
      </c>
      <c r="G18" s="171">
        <v>46479529553.690002</v>
      </c>
      <c r="H18" s="171">
        <v>50782425163.559998</v>
      </c>
      <c r="I18" s="171">
        <v>52792688114.540001</v>
      </c>
      <c r="J18" s="171">
        <v>52960458157.900002</v>
      </c>
      <c r="K18" s="171">
        <v>54353985021.279999</v>
      </c>
      <c r="L18" s="171">
        <v>53640021777.949997</v>
      </c>
      <c r="M18" s="171">
        <v>52007229624.239998</v>
      </c>
      <c r="N18" s="171">
        <v>51488020800.349998</v>
      </c>
      <c r="O18" s="171">
        <v>51417586233.650002</v>
      </c>
      <c r="P18" s="171">
        <v>57126438981.279999</v>
      </c>
      <c r="Q18" s="171">
        <v>57336470576.32</v>
      </c>
      <c r="R18" s="171">
        <v>57673008882.599998</v>
      </c>
      <c r="S18" s="171">
        <v>56028830746.860001</v>
      </c>
      <c r="T18" s="171">
        <v>49703531171.239998</v>
      </c>
      <c r="U18" s="171">
        <v>48894247233.309998</v>
      </c>
      <c r="V18" s="171">
        <v>48799796496.559998</v>
      </c>
      <c r="W18" s="171">
        <v>48886044575.480003</v>
      </c>
      <c r="X18" s="171">
        <v>49540322275.459999</v>
      </c>
      <c r="Y18" s="171">
        <v>52168446936.639999</v>
      </c>
      <c r="Z18" s="171">
        <v>44894559492.989998</v>
      </c>
      <c r="AA18" s="171">
        <v>51327835449.269997</v>
      </c>
      <c r="AB18" s="171">
        <v>46860810968.620003</v>
      </c>
      <c r="AC18" s="171">
        <v>47399794120.720001</v>
      </c>
      <c r="AD18" s="171">
        <v>48750375729.220001</v>
      </c>
      <c r="AE18" s="171">
        <v>50863266158.290001</v>
      </c>
      <c r="AF18" s="171">
        <v>53913289896.68</v>
      </c>
      <c r="AG18" s="171">
        <v>57886610494.970001</v>
      </c>
      <c r="AH18" s="171">
        <v>62222152176.949997</v>
      </c>
      <c r="AI18" s="171">
        <v>71895374735.789993</v>
      </c>
      <c r="AJ18" s="171">
        <v>75736431241.630005</v>
      </c>
      <c r="AK18" s="171">
        <v>74915079119.960007</v>
      </c>
      <c r="AL18" s="171">
        <v>75197691864.820007</v>
      </c>
      <c r="AM18" s="171">
        <v>78784856742.800003</v>
      </c>
      <c r="AN18" s="171">
        <v>84684765469.949997</v>
      </c>
      <c r="AO18" s="171">
        <v>92806034331.330002</v>
      </c>
      <c r="AP18" s="171">
        <v>87213445548.970001</v>
      </c>
      <c r="AQ18" s="171">
        <v>89448484554.520004</v>
      </c>
      <c r="AR18" s="171">
        <v>94874836059.149994</v>
      </c>
      <c r="AS18" s="146">
        <v>93902218253.059998</v>
      </c>
    </row>
    <row r="19" spans="1:45" s="8" customFormat="1" ht="14">
      <c r="A19" s="174" t="s">
        <v>49</v>
      </c>
      <c r="B19" s="171">
        <v>9780150599.6399899</v>
      </c>
      <c r="C19" s="171">
        <v>10524956153.26</v>
      </c>
      <c r="D19" s="171">
        <v>8177754337.3199997</v>
      </c>
      <c r="E19" s="171">
        <v>3987115961.8600001</v>
      </c>
      <c r="F19" s="171">
        <v>7839887097.29</v>
      </c>
      <c r="G19" s="171">
        <v>8396640628.5100002</v>
      </c>
      <c r="H19" s="171">
        <v>8208950724.7299995</v>
      </c>
      <c r="I19" s="171">
        <v>4597496608.79</v>
      </c>
      <c r="J19" s="171">
        <v>7632943187.3400002</v>
      </c>
      <c r="K19" s="171">
        <v>8576469055.2299995</v>
      </c>
      <c r="L19" s="171">
        <v>8622616276.3099995</v>
      </c>
      <c r="M19" s="171">
        <v>5072236450.1000004</v>
      </c>
      <c r="N19" s="171">
        <v>8229741759.6000004</v>
      </c>
      <c r="O19" s="171">
        <v>8884202251.8199997</v>
      </c>
      <c r="P19" s="171">
        <v>8659391952.4599991</v>
      </c>
      <c r="Q19" s="171">
        <v>9553479402.3999901</v>
      </c>
      <c r="R19" s="171">
        <v>11050661766.639999</v>
      </c>
      <c r="S19" s="171">
        <v>11115749581.240009</v>
      </c>
      <c r="T19" s="171">
        <v>14502216616.25</v>
      </c>
      <c r="U19" s="171">
        <v>9739613360.3500004</v>
      </c>
      <c r="V19" s="171">
        <v>13140115422.030001</v>
      </c>
      <c r="W19" s="171">
        <v>14315402512.719999</v>
      </c>
      <c r="X19" s="171">
        <v>15365571097.23</v>
      </c>
      <c r="Y19" s="171">
        <v>9796075178.3700008</v>
      </c>
      <c r="Z19" s="171">
        <v>13812281580.120001</v>
      </c>
      <c r="AA19" s="171">
        <v>9669676188.8999996</v>
      </c>
      <c r="AB19" s="171">
        <v>7573514791.3900003</v>
      </c>
      <c r="AC19" s="171">
        <v>9632678837.1200008</v>
      </c>
      <c r="AD19" s="171">
        <v>11918429425.98</v>
      </c>
      <c r="AE19" s="171">
        <v>14392454858.219999</v>
      </c>
      <c r="AF19" s="171">
        <v>14850818257.65</v>
      </c>
      <c r="AG19" s="171">
        <v>15002302081.879999</v>
      </c>
      <c r="AH19" s="171">
        <v>18760176169.049999</v>
      </c>
      <c r="AI19" s="171">
        <v>21297301647.5</v>
      </c>
      <c r="AJ19" s="171">
        <v>20163630181.650002</v>
      </c>
      <c r="AK19" s="171">
        <v>17528538306.130001</v>
      </c>
      <c r="AL19" s="171">
        <v>23253961891.130001</v>
      </c>
      <c r="AM19" s="171">
        <v>23543292223.630001</v>
      </c>
      <c r="AN19" s="171">
        <v>20523570514.169998</v>
      </c>
      <c r="AO19" s="171">
        <v>17202355161.889999</v>
      </c>
      <c r="AP19" s="171">
        <v>18191072328.209999</v>
      </c>
      <c r="AQ19" s="171">
        <v>15564910692.84</v>
      </c>
      <c r="AR19" s="171">
        <v>17717150313.27</v>
      </c>
      <c r="AS19" s="146">
        <v>20186685503.16</v>
      </c>
    </row>
    <row r="20" spans="1:45" s="8" customFormat="1" ht="14">
      <c r="A20" s="173" t="s">
        <v>35</v>
      </c>
      <c r="B20" s="171">
        <v>235605205.87</v>
      </c>
      <c r="C20" s="171">
        <v>227879745.68000001</v>
      </c>
      <c r="D20" s="171">
        <v>272005802.38</v>
      </c>
      <c r="E20" s="171">
        <v>592943036.76999998</v>
      </c>
      <c r="F20" s="171">
        <v>196501400.33000001</v>
      </c>
      <c r="G20" s="171">
        <v>204770665.93000001</v>
      </c>
      <c r="H20" s="171">
        <v>174837736.16999999</v>
      </c>
      <c r="I20" s="171">
        <v>597675594.39999998</v>
      </c>
      <c r="J20" s="171">
        <v>193652604.69</v>
      </c>
      <c r="K20" s="171">
        <v>132292966.43000001</v>
      </c>
      <c r="L20" s="171">
        <v>210942714.43000001</v>
      </c>
      <c r="M20" s="171">
        <v>376529593.62</v>
      </c>
      <c r="N20" s="171">
        <v>132790403.83</v>
      </c>
      <c r="O20" s="171">
        <v>153423761.21000001</v>
      </c>
      <c r="P20" s="171">
        <v>129463754.28</v>
      </c>
      <c r="Q20" s="171">
        <v>404869716.22000003</v>
      </c>
      <c r="R20" s="171">
        <v>122211509.87</v>
      </c>
      <c r="S20" s="171">
        <v>153411151.24000001</v>
      </c>
      <c r="T20" s="171">
        <v>123906771</v>
      </c>
      <c r="U20" s="171">
        <v>254746592.90000001</v>
      </c>
      <c r="V20" s="171">
        <v>71653043.780000001</v>
      </c>
      <c r="W20" s="171">
        <v>27531135.609999999</v>
      </c>
      <c r="X20" s="171">
        <v>28411154.129999999</v>
      </c>
      <c r="Y20" s="171">
        <v>286943190.33999997</v>
      </c>
      <c r="Z20" s="171">
        <v>26633378</v>
      </c>
      <c r="AA20" s="171">
        <v>50307012.009999998</v>
      </c>
      <c r="AB20" s="171">
        <v>96751342.159999996</v>
      </c>
      <c r="AC20" s="171">
        <v>117153754.84</v>
      </c>
      <c r="AD20" s="171">
        <v>72074392</v>
      </c>
      <c r="AE20" s="171">
        <v>53454411.759999998</v>
      </c>
      <c r="AF20" s="171">
        <v>36507582.479999997</v>
      </c>
      <c r="AG20" s="171">
        <v>38658255.5</v>
      </c>
      <c r="AH20" s="171">
        <v>61940007.950000003</v>
      </c>
      <c r="AI20" s="171">
        <v>40468344.780000001</v>
      </c>
      <c r="AJ20" s="171">
        <v>46555954.159999996</v>
      </c>
      <c r="AK20" s="171">
        <v>65989378.619999997</v>
      </c>
      <c r="AL20" s="171">
        <v>29813124.859999999</v>
      </c>
      <c r="AM20" s="171">
        <v>20338827.079999998</v>
      </c>
      <c r="AN20" s="171">
        <v>16681113</v>
      </c>
      <c r="AO20" s="171">
        <v>24258177.899999999</v>
      </c>
      <c r="AP20" s="171">
        <v>37443141</v>
      </c>
      <c r="AQ20" s="171">
        <v>16630337.199999999</v>
      </c>
      <c r="AR20" s="171">
        <v>11358270.51</v>
      </c>
      <c r="AS20" s="146">
        <v>245075984.13</v>
      </c>
    </row>
    <row r="21" spans="1:45" s="8" customFormat="1" ht="14">
      <c r="A21" s="173" t="s">
        <v>714</v>
      </c>
      <c r="B21" s="171">
        <v>544906237114.75006</v>
      </c>
      <c r="C21" s="171">
        <v>562172594034.44995</v>
      </c>
      <c r="D21" s="171">
        <v>574474164321.12</v>
      </c>
      <c r="E21" s="171">
        <v>594913088364.31995</v>
      </c>
      <c r="F21" s="171">
        <v>606441493418.34998</v>
      </c>
      <c r="G21" s="171">
        <v>607771752555.80005</v>
      </c>
      <c r="H21" s="171">
        <v>625356225745.34998</v>
      </c>
      <c r="I21" s="171">
        <v>627877787324.34998</v>
      </c>
      <c r="J21" s="171">
        <v>610165414990.70007</v>
      </c>
      <c r="K21" s="171">
        <v>597578161538.18005</v>
      </c>
      <c r="L21" s="171">
        <v>582450256074.1499</v>
      </c>
      <c r="M21" s="171">
        <v>564923340422.54004</v>
      </c>
      <c r="N21" s="171">
        <v>553192231468.85999</v>
      </c>
      <c r="O21" s="171">
        <v>556755654824.23901</v>
      </c>
      <c r="P21" s="171">
        <v>541457758721.69995</v>
      </c>
      <c r="Q21" s="171">
        <v>544289766679.59003</v>
      </c>
      <c r="R21" s="171">
        <v>539301825823.24005</v>
      </c>
      <c r="S21" s="171">
        <v>548320679544.92993</v>
      </c>
      <c r="T21" s="171">
        <v>547353630111.98993</v>
      </c>
      <c r="U21" s="171">
        <v>548988119289.32001</v>
      </c>
      <c r="V21" s="171">
        <v>539010260133.54999</v>
      </c>
      <c r="W21" s="171">
        <v>535854713034.09003</v>
      </c>
      <c r="X21" s="171">
        <v>535609352579.94</v>
      </c>
      <c r="Y21" s="171">
        <v>528881558172.99005</v>
      </c>
      <c r="Z21" s="171">
        <v>560844681554.56995</v>
      </c>
      <c r="AA21" s="171">
        <v>565209832053.85999</v>
      </c>
      <c r="AB21" s="171">
        <v>592698010225.84009</v>
      </c>
      <c r="AC21" s="171">
        <v>581448459968.2301</v>
      </c>
      <c r="AD21" s="171">
        <v>597912537020.47009</v>
      </c>
      <c r="AE21" s="171">
        <v>602261113893.71899</v>
      </c>
      <c r="AF21" s="171">
        <v>633299265130.19995</v>
      </c>
      <c r="AG21" s="171">
        <v>661719287068.45105</v>
      </c>
      <c r="AH21" s="171">
        <v>665132079209.83997</v>
      </c>
      <c r="AI21" s="171">
        <v>687337288869.271</v>
      </c>
      <c r="AJ21" s="171">
        <v>727572612813.44104</v>
      </c>
      <c r="AK21" s="171">
        <v>749240296600.27002</v>
      </c>
      <c r="AL21" s="171">
        <v>768478291094.14001</v>
      </c>
      <c r="AM21" s="171">
        <v>772615949762.49011</v>
      </c>
      <c r="AN21" s="171">
        <v>800875428942.28992</v>
      </c>
      <c r="AO21" s="171">
        <v>821132492068.91003</v>
      </c>
      <c r="AP21" s="171">
        <v>849244386855.00098</v>
      </c>
      <c r="AQ21" s="171">
        <v>866715385809.92004</v>
      </c>
      <c r="AR21" s="171">
        <v>886612059785.38098</v>
      </c>
      <c r="AS21" s="146">
        <v>926676037158.17993</v>
      </c>
    </row>
    <row r="22" spans="1:45" s="8" customFormat="1" ht="14">
      <c r="A22" s="174" t="s">
        <v>267</v>
      </c>
      <c r="B22" s="171">
        <v>-21283575862.16</v>
      </c>
      <c r="C22" s="171">
        <v>-21987864859.490002</v>
      </c>
      <c r="D22" s="171">
        <v>-23013210302.080002</v>
      </c>
      <c r="E22" s="171">
        <v>-24454860403.759998</v>
      </c>
      <c r="F22" s="171">
        <v>-26046996971.18</v>
      </c>
      <c r="G22" s="171">
        <v>-26728945966.740002</v>
      </c>
      <c r="H22" s="171">
        <v>-31065420575.02</v>
      </c>
      <c r="I22" s="171">
        <v>-32489940861.810001</v>
      </c>
      <c r="J22" s="171">
        <v>-34224105990.860001</v>
      </c>
      <c r="K22" s="171">
        <v>-35783401566.709999</v>
      </c>
      <c r="L22" s="171">
        <v>-36571469461.440002</v>
      </c>
      <c r="M22" s="171">
        <v>-34838451064.559998</v>
      </c>
      <c r="N22" s="171">
        <v>-35212235215.269997</v>
      </c>
      <c r="O22" s="171">
        <v>-36602307376.129997</v>
      </c>
      <c r="P22" s="171">
        <v>-36598450467.75</v>
      </c>
      <c r="Q22" s="171">
        <v>-35444029392.459999</v>
      </c>
      <c r="R22" s="171">
        <v>-33727891093.939999</v>
      </c>
      <c r="S22" s="171">
        <v>-33812530598.02</v>
      </c>
      <c r="T22" s="171">
        <v>-33015587931.330002</v>
      </c>
      <c r="U22" s="171">
        <v>-32778037112.560001</v>
      </c>
      <c r="V22" s="171">
        <v>-33250657912.66</v>
      </c>
      <c r="W22" s="171">
        <v>-33947159402.709999</v>
      </c>
      <c r="X22" s="171">
        <v>-34830375343.059998</v>
      </c>
      <c r="Y22" s="171">
        <v>-37751310949.059998</v>
      </c>
      <c r="Z22" s="171">
        <v>-39915993243.730003</v>
      </c>
      <c r="AA22" s="171">
        <v>-39570589546.989998</v>
      </c>
      <c r="AB22" s="171">
        <v>-40203916757.959999</v>
      </c>
      <c r="AC22" s="171">
        <v>-42968298322.379997</v>
      </c>
      <c r="AD22" s="171">
        <v>-42610830159.110001</v>
      </c>
      <c r="AE22" s="171">
        <v>-40832647387.209999</v>
      </c>
      <c r="AF22" s="171">
        <v>-41892411740.599998</v>
      </c>
      <c r="AG22" s="171">
        <v>-42301950371.639999</v>
      </c>
      <c r="AH22" s="171">
        <v>-41738806960.25</v>
      </c>
      <c r="AI22" s="171">
        <v>-41497146858.529999</v>
      </c>
      <c r="AJ22" s="171">
        <v>-44757194249.879997</v>
      </c>
      <c r="AK22" s="171">
        <v>-47831412110.650002</v>
      </c>
      <c r="AL22" s="171">
        <v>-46223211722.720001</v>
      </c>
      <c r="AM22" s="171">
        <v>-48299810635.089996</v>
      </c>
      <c r="AN22" s="171">
        <v>-50622757522.550003</v>
      </c>
      <c r="AO22" s="171">
        <v>-53551011241.489998</v>
      </c>
      <c r="AP22" s="171">
        <v>-55306803451.129997</v>
      </c>
      <c r="AQ22" s="171">
        <v>-57024023477.129997</v>
      </c>
      <c r="AR22" s="171">
        <v>-60341865699.349998</v>
      </c>
      <c r="AS22" s="146">
        <v>-60200870060.18</v>
      </c>
    </row>
    <row r="23" spans="1:45" s="8" customFormat="1" ht="14">
      <c r="A23" s="173" t="s">
        <v>37</v>
      </c>
      <c r="B23" s="171">
        <v>752053355.94000006</v>
      </c>
      <c r="C23" s="171">
        <v>781551149.38999999</v>
      </c>
      <c r="D23" s="171">
        <v>778987153.65999997</v>
      </c>
      <c r="E23" s="171">
        <v>845154717.21000004</v>
      </c>
      <c r="F23" s="171">
        <v>855522447.74000001</v>
      </c>
      <c r="G23" s="171">
        <v>931892570.03999996</v>
      </c>
      <c r="H23" s="171">
        <v>992958424.13</v>
      </c>
      <c r="I23" s="171">
        <v>825789244.47000003</v>
      </c>
      <c r="J23" s="171">
        <v>696871529.37</v>
      </c>
      <c r="K23" s="171">
        <v>633225213.77999997</v>
      </c>
      <c r="L23" s="171">
        <v>597815574.39999998</v>
      </c>
      <c r="M23" s="171">
        <v>562822959.30999994</v>
      </c>
      <c r="N23" s="171">
        <v>518963085.06999999</v>
      </c>
      <c r="O23" s="171">
        <v>483709013.91000003</v>
      </c>
      <c r="P23" s="171">
        <v>424054000</v>
      </c>
      <c r="Q23" s="171">
        <v>378054000</v>
      </c>
      <c r="R23" s="171">
        <v>335599484.13999999</v>
      </c>
      <c r="S23" s="171">
        <v>275120000</v>
      </c>
      <c r="T23" s="171">
        <v>215144000</v>
      </c>
      <c r="U23" s="171">
        <v>223460000</v>
      </c>
      <c r="V23" s="171">
        <v>206599000</v>
      </c>
      <c r="W23" s="171">
        <v>219839882.51999998</v>
      </c>
      <c r="X23" s="171">
        <v>198074000</v>
      </c>
      <c r="Y23" s="171">
        <v>187529002.91</v>
      </c>
      <c r="Z23" s="171">
        <v>183496271.12</v>
      </c>
      <c r="AA23" s="171">
        <v>176640917.13999999</v>
      </c>
      <c r="AB23" s="171">
        <v>168093171.21000001</v>
      </c>
      <c r="AC23" s="171">
        <v>168776694.03999999</v>
      </c>
      <c r="AD23" s="171">
        <v>193021605.80000001</v>
      </c>
      <c r="AE23" s="171">
        <v>209739151.97</v>
      </c>
      <c r="AF23" s="171">
        <v>252950412.59999999</v>
      </c>
      <c r="AG23" s="171">
        <v>278332759.10000002</v>
      </c>
      <c r="AH23" s="171">
        <v>300902807.44</v>
      </c>
      <c r="AI23" s="171">
        <v>310738394.13999999</v>
      </c>
      <c r="AJ23" s="171">
        <v>359198835.15000004</v>
      </c>
      <c r="AK23" s="171">
        <v>411320686.96999997</v>
      </c>
      <c r="AL23" s="171">
        <v>472163694.48999995</v>
      </c>
      <c r="AM23" s="171">
        <v>521525419.75</v>
      </c>
      <c r="AN23" s="171">
        <v>530124877.91999996</v>
      </c>
      <c r="AO23" s="171">
        <v>491006442.93000001</v>
      </c>
      <c r="AP23" s="171">
        <v>457147385.94</v>
      </c>
      <c r="AQ23" s="171">
        <v>482602133.94999999</v>
      </c>
      <c r="AR23" s="171">
        <v>538771072.2299999</v>
      </c>
      <c r="AS23" s="146">
        <v>653422205.14999998</v>
      </c>
    </row>
    <row r="24" spans="1:45" s="8" customFormat="1" ht="14">
      <c r="A24" s="174" t="s">
        <v>268</v>
      </c>
      <c r="B24" s="171">
        <v>776477453.60000002</v>
      </c>
      <c r="C24" s="171">
        <v>807388057.38999999</v>
      </c>
      <c r="D24" s="171">
        <v>806000748.42999995</v>
      </c>
      <c r="E24" s="171">
        <v>874835000</v>
      </c>
      <c r="F24" s="171">
        <v>883733000</v>
      </c>
      <c r="G24" s="171">
        <v>960747000</v>
      </c>
      <c r="H24" s="171">
        <v>1043001000</v>
      </c>
      <c r="I24" s="171">
        <v>874835000</v>
      </c>
      <c r="J24" s="171">
        <v>755925000</v>
      </c>
      <c r="K24" s="171">
        <v>704687000</v>
      </c>
      <c r="L24" s="171">
        <v>670278000</v>
      </c>
      <c r="M24" s="171">
        <v>604196000</v>
      </c>
      <c r="N24" s="171">
        <v>550647000</v>
      </c>
      <c r="O24" s="171">
        <v>514176000</v>
      </c>
      <c r="P24" s="171">
        <v>450501000</v>
      </c>
      <c r="Q24" s="171">
        <v>398557000</v>
      </c>
      <c r="R24" s="171">
        <v>351031000</v>
      </c>
      <c r="S24" s="171">
        <v>286898000</v>
      </c>
      <c r="T24" s="171">
        <v>227793000</v>
      </c>
      <c r="U24" s="171">
        <v>233714000</v>
      </c>
      <c r="V24" s="171">
        <v>213178000</v>
      </c>
      <c r="W24" s="171">
        <v>226126133.97999999</v>
      </c>
      <c r="X24" s="171">
        <v>202790000</v>
      </c>
      <c r="Y24" s="171">
        <v>191311374.03</v>
      </c>
      <c r="Z24" s="171">
        <v>187359973.09</v>
      </c>
      <c r="AA24" s="171">
        <v>179882917.78999999</v>
      </c>
      <c r="AB24" s="171">
        <v>172265793.61000001</v>
      </c>
      <c r="AC24" s="171">
        <v>172477820.44999999</v>
      </c>
      <c r="AD24" s="171">
        <v>196361417.43000001</v>
      </c>
      <c r="AE24" s="171">
        <v>212546083.49000001</v>
      </c>
      <c r="AF24" s="171">
        <v>255959331.28</v>
      </c>
      <c r="AG24" s="171">
        <v>280971115.16000003</v>
      </c>
      <c r="AH24" s="171">
        <v>303759845.56</v>
      </c>
      <c r="AI24" s="171">
        <v>313186172.00999999</v>
      </c>
      <c r="AJ24" s="171">
        <v>362170098.42000002</v>
      </c>
      <c r="AK24" s="171">
        <v>414726126.76999998</v>
      </c>
      <c r="AL24" s="171">
        <v>476342111.14999998</v>
      </c>
      <c r="AM24" s="171">
        <v>525537618.41000003</v>
      </c>
      <c r="AN24" s="171">
        <v>534766329.88999999</v>
      </c>
      <c r="AO24" s="171">
        <v>494847221.57999998</v>
      </c>
      <c r="AP24" s="171">
        <v>461460525.93000001</v>
      </c>
      <c r="AQ24" s="171">
        <v>489255727.58999997</v>
      </c>
      <c r="AR24" s="171">
        <v>550113131.42999995</v>
      </c>
      <c r="AS24" s="146">
        <v>665842443.64999998</v>
      </c>
    </row>
    <row r="25" spans="1:45" s="8" customFormat="1" ht="14">
      <c r="A25" s="174" t="s">
        <v>269</v>
      </c>
      <c r="B25" s="171">
        <v>-24424097.66</v>
      </c>
      <c r="C25" s="171">
        <v>-25836908</v>
      </c>
      <c r="D25" s="171">
        <v>-27013594.77</v>
      </c>
      <c r="E25" s="171">
        <v>-29680282.789999999</v>
      </c>
      <c r="F25" s="171">
        <v>-28210552.260000002</v>
      </c>
      <c r="G25" s="171">
        <v>-28854429.960000001</v>
      </c>
      <c r="H25" s="171">
        <v>-50042575.869999997</v>
      </c>
      <c r="I25" s="171">
        <v>-49045755.530000001</v>
      </c>
      <c r="J25" s="171">
        <v>-59053470.630000003</v>
      </c>
      <c r="K25" s="171">
        <v>-71461786.219999999</v>
      </c>
      <c r="L25" s="171">
        <v>-72462425.599999994</v>
      </c>
      <c r="M25" s="171">
        <v>-41373040.689999998</v>
      </c>
      <c r="N25" s="171">
        <v>-31683914.93</v>
      </c>
      <c r="O25" s="171">
        <v>-30466986.09</v>
      </c>
      <c r="P25" s="171">
        <v>-26447000</v>
      </c>
      <c r="Q25" s="171">
        <v>-20503000</v>
      </c>
      <c r="R25" s="171">
        <v>-15431515.859999999</v>
      </c>
      <c r="S25" s="171">
        <v>-11778000</v>
      </c>
      <c r="T25" s="171">
        <v>-12649000</v>
      </c>
      <c r="U25" s="171">
        <v>-10254000</v>
      </c>
      <c r="V25" s="171">
        <v>-6579000</v>
      </c>
      <c r="W25" s="171">
        <v>-6286251.46</v>
      </c>
      <c r="X25" s="171">
        <v>-4716000</v>
      </c>
      <c r="Y25" s="171">
        <v>-3782371.12</v>
      </c>
      <c r="Z25" s="171">
        <v>-3863701.97</v>
      </c>
      <c r="AA25" s="171">
        <v>-3242000.65</v>
      </c>
      <c r="AB25" s="171">
        <v>-4172622.4</v>
      </c>
      <c r="AC25" s="171">
        <v>-3701126.41</v>
      </c>
      <c r="AD25" s="171">
        <v>-3339811.63</v>
      </c>
      <c r="AE25" s="171">
        <v>-2806931.52</v>
      </c>
      <c r="AF25" s="171">
        <v>-3008918.68</v>
      </c>
      <c r="AG25" s="171">
        <v>-2638356.06</v>
      </c>
      <c r="AH25" s="171">
        <v>-2857038.12</v>
      </c>
      <c r="AI25" s="171">
        <v>-2447777.87</v>
      </c>
      <c r="AJ25" s="171">
        <v>-2971263.27</v>
      </c>
      <c r="AK25" s="171">
        <v>-3405439.8</v>
      </c>
      <c r="AL25" s="171">
        <v>-4178416.66</v>
      </c>
      <c r="AM25" s="171">
        <v>-4012198.66</v>
      </c>
      <c r="AN25" s="171">
        <v>-4641451.97</v>
      </c>
      <c r="AO25" s="171">
        <v>-3840778.65</v>
      </c>
      <c r="AP25" s="171">
        <v>-4313139.99</v>
      </c>
      <c r="AQ25" s="171">
        <v>-6653593.6399999997</v>
      </c>
      <c r="AR25" s="171">
        <v>-11342059.199999999</v>
      </c>
      <c r="AS25" s="146">
        <v>-12420238.5</v>
      </c>
    </row>
    <row r="26" spans="1:45" s="8" customFormat="1" ht="14">
      <c r="A26" s="173" t="s">
        <v>38</v>
      </c>
      <c r="B26" s="171">
        <v>165644185441.13025</v>
      </c>
      <c r="C26" s="171">
        <v>164169250506.48987</v>
      </c>
      <c r="D26" s="171">
        <v>168604709393.27005</v>
      </c>
      <c r="E26" s="171">
        <v>172609792760.98981</v>
      </c>
      <c r="F26" s="171">
        <v>185496414673.33905</v>
      </c>
      <c r="G26" s="171">
        <v>184652946008.66983</v>
      </c>
      <c r="H26" s="171">
        <v>197269886000</v>
      </c>
      <c r="I26" s="171">
        <v>185738476000</v>
      </c>
      <c r="J26" s="171">
        <v>185990941000</v>
      </c>
      <c r="K26" s="171">
        <v>191411065000</v>
      </c>
      <c r="L26" s="171">
        <v>194142302000</v>
      </c>
      <c r="M26" s="171">
        <v>193605711000</v>
      </c>
      <c r="N26" s="171">
        <v>184530658569.85977</v>
      </c>
      <c r="O26" s="171">
        <v>185521385667.9512</v>
      </c>
      <c r="P26" s="171">
        <v>185259973000</v>
      </c>
      <c r="Q26" s="171">
        <v>187694622000</v>
      </c>
      <c r="R26" s="171">
        <v>185222941000</v>
      </c>
      <c r="S26" s="171">
        <v>189834237000</v>
      </c>
      <c r="T26" s="171">
        <v>208496341390.84</v>
      </c>
      <c r="U26" s="171">
        <v>206186776042.56003</v>
      </c>
      <c r="V26" s="171">
        <v>202724713350.06998</v>
      </c>
      <c r="W26" s="171">
        <v>207225096130.5</v>
      </c>
      <c r="X26" s="171">
        <v>206350242837.98007</v>
      </c>
      <c r="Y26" s="171">
        <v>204537099511.37</v>
      </c>
      <c r="Z26" s="171">
        <v>222341504249.57001</v>
      </c>
      <c r="AA26" s="171">
        <v>217261725415.89001</v>
      </c>
      <c r="AB26" s="171">
        <v>201226011392.40042</v>
      </c>
      <c r="AC26" s="171">
        <v>216330360280.60007</v>
      </c>
      <c r="AD26" s="171">
        <v>236840137011.89999</v>
      </c>
      <c r="AE26" s="171">
        <v>246745236368.98099</v>
      </c>
      <c r="AF26" s="171">
        <v>253955339648.09998</v>
      </c>
      <c r="AG26" s="171">
        <v>253517709021.67871</v>
      </c>
      <c r="AH26" s="171">
        <v>262316056068.23026</v>
      </c>
      <c r="AI26" s="171">
        <v>271504934069.15887</v>
      </c>
      <c r="AJ26" s="171">
        <v>281864115129.18903</v>
      </c>
      <c r="AK26" s="171">
        <v>262974655644.91974</v>
      </c>
      <c r="AL26" s="171">
        <v>269510105873.95959</v>
      </c>
      <c r="AM26" s="171">
        <v>266410726678.73999</v>
      </c>
      <c r="AN26" s="171">
        <v>260702953191.10071</v>
      </c>
      <c r="AO26" s="171">
        <v>270474720629.71082</v>
      </c>
      <c r="AP26" s="171">
        <v>272314955857.39905</v>
      </c>
      <c r="AQ26" s="171">
        <v>291756405164.23981</v>
      </c>
      <c r="AR26" s="171">
        <v>299381948134.60876</v>
      </c>
      <c r="AS26" s="146">
        <v>311179170885.57996</v>
      </c>
    </row>
    <row r="27" spans="1:45" s="8" customFormat="1" ht="14">
      <c r="A27" s="174" t="s">
        <v>270</v>
      </c>
      <c r="B27" s="171">
        <v>102476361.05</v>
      </c>
      <c r="C27" s="171">
        <v>144266324.94</v>
      </c>
      <c r="D27" s="171">
        <v>159129520.11000001</v>
      </c>
      <c r="E27" s="171">
        <v>235369169.75</v>
      </c>
      <c r="F27" s="171">
        <v>202339403.27000001</v>
      </c>
      <c r="G27" s="171">
        <v>184086813.84999999</v>
      </c>
      <c r="H27" s="171">
        <v>279242595.81</v>
      </c>
      <c r="I27" s="171">
        <v>397550005.31999999</v>
      </c>
      <c r="J27" s="171">
        <v>578771664.32000005</v>
      </c>
      <c r="K27" s="171">
        <v>606164700.36000001</v>
      </c>
      <c r="L27" s="171">
        <v>500903851.36000001</v>
      </c>
      <c r="M27" s="171">
        <v>494543343.39999998</v>
      </c>
      <c r="N27" s="171">
        <v>741804675.22000003</v>
      </c>
      <c r="O27" s="171">
        <v>589238213.90999997</v>
      </c>
      <c r="P27" s="171">
        <v>604774841.00999999</v>
      </c>
      <c r="Q27" s="171">
        <v>601738980.51999998</v>
      </c>
      <c r="R27" s="171">
        <v>524967953.04000002</v>
      </c>
      <c r="S27" s="171">
        <v>518382966.58999997</v>
      </c>
      <c r="T27" s="171">
        <v>504055328.30000001</v>
      </c>
      <c r="U27" s="171">
        <v>362737047.56</v>
      </c>
      <c r="V27" s="171">
        <v>554730996.32000005</v>
      </c>
      <c r="W27" s="171">
        <v>718109864.67999995</v>
      </c>
      <c r="X27" s="171">
        <v>591633119.05999994</v>
      </c>
      <c r="Y27" s="171">
        <v>446862003.04000002</v>
      </c>
      <c r="Z27" s="171">
        <v>353191050.47000003</v>
      </c>
      <c r="AA27" s="171">
        <v>389943908.56999999</v>
      </c>
      <c r="AB27" s="171">
        <v>220403473.28</v>
      </c>
      <c r="AC27" s="171">
        <v>223306368.59</v>
      </c>
      <c r="AD27" s="171">
        <v>198978008.99000001</v>
      </c>
      <c r="AE27" s="171">
        <v>234814669.96000001</v>
      </c>
      <c r="AF27" s="171">
        <v>83117844.219999999</v>
      </c>
      <c r="AG27" s="171">
        <v>87256061.650000006</v>
      </c>
      <c r="AH27" s="171">
        <v>65800833.75</v>
      </c>
      <c r="AI27" s="171">
        <v>21200948.48</v>
      </c>
      <c r="AJ27" s="171">
        <v>38064862.359999999</v>
      </c>
      <c r="AK27" s="171">
        <v>31022869.170000002</v>
      </c>
      <c r="AL27" s="171">
        <v>32870740.66</v>
      </c>
      <c r="AM27" s="171">
        <v>75686081.629999995</v>
      </c>
      <c r="AN27" s="171">
        <v>130187185.05</v>
      </c>
      <c r="AO27" s="171">
        <v>93927283.879999995</v>
      </c>
      <c r="AP27" s="171">
        <v>78481703.629999995</v>
      </c>
      <c r="AQ27" s="171">
        <v>107696078.66</v>
      </c>
      <c r="AR27" s="171">
        <v>145433594.31999999</v>
      </c>
      <c r="AS27" s="146">
        <v>176594495.97</v>
      </c>
    </row>
    <row r="28" spans="1:45" s="8" customFormat="1" ht="14">
      <c r="A28" s="174" t="s">
        <v>271</v>
      </c>
      <c r="B28" s="171">
        <v>16925835490.41</v>
      </c>
      <c r="C28" s="171">
        <v>15444235969.17</v>
      </c>
      <c r="D28" s="171">
        <v>15846099484.549999</v>
      </c>
      <c r="E28" s="171">
        <v>17508464238.669998</v>
      </c>
      <c r="F28" s="171">
        <v>20273323692.419998</v>
      </c>
      <c r="G28" s="171">
        <v>19366416506.27</v>
      </c>
      <c r="H28" s="171">
        <v>23781977456.939999</v>
      </c>
      <c r="I28" s="171">
        <v>21420122758.200001</v>
      </c>
      <c r="J28" s="171">
        <v>24394258132.860001</v>
      </c>
      <c r="K28" s="171">
        <v>19800701903.23</v>
      </c>
      <c r="L28" s="171">
        <v>18980043373.049999</v>
      </c>
      <c r="M28" s="171">
        <v>17471544959.330002</v>
      </c>
      <c r="N28" s="171">
        <v>16879465211.219999</v>
      </c>
      <c r="O28" s="171">
        <v>17287753748.82</v>
      </c>
      <c r="P28" s="171">
        <v>16567668064.790001</v>
      </c>
      <c r="Q28" s="171">
        <v>19057713943.23</v>
      </c>
      <c r="R28" s="171">
        <v>22236693222.099998</v>
      </c>
      <c r="S28" s="171">
        <v>22850167941.549999</v>
      </c>
      <c r="T28" s="171">
        <v>24935607754.639999</v>
      </c>
      <c r="U28" s="171">
        <v>25113540755.380001</v>
      </c>
      <c r="V28" s="171">
        <v>25063548833.130001</v>
      </c>
      <c r="W28" s="171">
        <v>25065936800.84</v>
      </c>
      <c r="X28" s="171">
        <v>25011321223.689999</v>
      </c>
      <c r="Y28" s="171">
        <v>16245613959.370001</v>
      </c>
      <c r="Z28" s="171">
        <v>26816845360.080002</v>
      </c>
      <c r="AA28" s="171">
        <v>24775513596.610001</v>
      </c>
      <c r="AB28" s="171">
        <v>23273988362.23</v>
      </c>
      <c r="AC28" s="171">
        <v>18759182565.900002</v>
      </c>
      <c r="AD28" s="171">
        <v>22878642500.02</v>
      </c>
      <c r="AE28" s="171">
        <v>19726626678.93</v>
      </c>
      <c r="AF28" s="171">
        <v>23459394259.59</v>
      </c>
      <c r="AG28" s="171">
        <v>22491780310.84</v>
      </c>
      <c r="AH28" s="171">
        <v>23633877714.599998</v>
      </c>
      <c r="AI28" s="171">
        <v>27439421845.790001</v>
      </c>
      <c r="AJ28" s="171">
        <v>33297969777.310001</v>
      </c>
      <c r="AK28" s="171">
        <v>28986976401.779999</v>
      </c>
      <c r="AL28" s="171">
        <v>28512020676.720001</v>
      </c>
      <c r="AM28" s="171">
        <v>31111844321</v>
      </c>
      <c r="AN28" s="171">
        <v>27298304972.32</v>
      </c>
      <c r="AO28" s="171">
        <v>28255230555.310001</v>
      </c>
      <c r="AP28" s="171">
        <v>30555208000.73</v>
      </c>
      <c r="AQ28" s="171">
        <v>41444936708.760002</v>
      </c>
      <c r="AR28" s="171">
        <v>37520863531.589996</v>
      </c>
      <c r="AS28" s="146">
        <v>38586435736.959999</v>
      </c>
    </row>
    <row r="29" spans="1:45" s="8" customFormat="1" ht="14">
      <c r="A29" s="174" t="s">
        <v>272</v>
      </c>
      <c r="B29" s="171">
        <v>2324390157.6399999</v>
      </c>
      <c r="C29" s="171">
        <v>2584696271.3899999</v>
      </c>
      <c r="D29" s="171">
        <v>2435122618.79</v>
      </c>
      <c r="E29" s="171">
        <v>3860594537.5500002</v>
      </c>
      <c r="F29" s="171">
        <v>2756168501.23</v>
      </c>
      <c r="G29" s="171">
        <v>2817960343.2199998</v>
      </c>
      <c r="H29" s="171">
        <v>2782216893.5100002</v>
      </c>
      <c r="I29" s="171">
        <v>2820834043.7199998</v>
      </c>
      <c r="J29" s="171">
        <v>2578768921.1100001</v>
      </c>
      <c r="K29" s="171">
        <v>2687534479.3899999</v>
      </c>
      <c r="L29" s="171">
        <v>2882415775.54</v>
      </c>
      <c r="M29" s="171">
        <v>2676127937.5100002</v>
      </c>
      <c r="N29" s="171">
        <v>2770562150.46</v>
      </c>
      <c r="O29" s="171">
        <v>2905431696.6999998</v>
      </c>
      <c r="P29" s="171">
        <v>2938024568.04</v>
      </c>
      <c r="Q29" s="171">
        <v>2948530748.9000001</v>
      </c>
      <c r="R29" s="171">
        <v>2926494693.8299999</v>
      </c>
      <c r="S29" s="171">
        <v>2965459788.0900002</v>
      </c>
      <c r="T29" s="171">
        <v>2814650311.0900002</v>
      </c>
      <c r="U29" s="171">
        <v>3481404058.4899998</v>
      </c>
      <c r="V29" s="171">
        <v>3335663385.1599998</v>
      </c>
      <c r="W29" s="171">
        <v>3319025000.4299998</v>
      </c>
      <c r="X29" s="171">
        <v>3459293243.4000001</v>
      </c>
      <c r="Y29" s="171">
        <v>3674304971.3800001</v>
      </c>
      <c r="Z29" s="171">
        <v>3374766052.6199999</v>
      </c>
      <c r="AA29" s="171">
        <v>3541959286.3499999</v>
      </c>
      <c r="AB29" s="171">
        <v>3805633050.8000002</v>
      </c>
      <c r="AC29" s="171">
        <v>4296618511</v>
      </c>
      <c r="AD29" s="171">
        <v>3845135591.0300002</v>
      </c>
      <c r="AE29" s="171">
        <v>3930578089.73</v>
      </c>
      <c r="AF29" s="171">
        <v>4082092366</v>
      </c>
      <c r="AG29" s="171">
        <v>4657333147.0200005</v>
      </c>
      <c r="AH29" s="171">
        <v>4470059757.8800001</v>
      </c>
      <c r="AI29" s="171">
        <v>4325381089.3800001</v>
      </c>
      <c r="AJ29" s="171">
        <v>4860758977.6000004</v>
      </c>
      <c r="AK29" s="171">
        <v>5458198056.8800001</v>
      </c>
      <c r="AL29" s="171">
        <v>7650952467.6199999</v>
      </c>
      <c r="AM29" s="171">
        <v>5805337218.3299999</v>
      </c>
      <c r="AN29" s="171">
        <v>6451854132.5699997</v>
      </c>
      <c r="AO29" s="171">
        <v>6728643880.21</v>
      </c>
      <c r="AP29" s="171">
        <v>6779412618.5299997</v>
      </c>
      <c r="AQ29" s="171">
        <v>6799617017.8999996</v>
      </c>
      <c r="AR29" s="171">
        <v>8041248808.6499996</v>
      </c>
      <c r="AS29" s="146">
        <v>8493751363.8000002</v>
      </c>
    </row>
    <row r="30" spans="1:45" s="8" customFormat="1" ht="14">
      <c r="A30" s="174" t="s">
        <v>273</v>
      </c>
      <c r="B30" s="171">
        <v>1222930288.97</v>
      </c>
      <c r="C30" s="171">
        <v>1278016345.1800001</v>
      </c>
      <c r="D30" s="171">
        <v>1728236559.55</v>
      </c>
      <c r="E30" s="171">
        <v>1144825125.6300001</v>
      </c>
      <c r="F30" s="171">
        <v>1298539427.4400001</v>
      </c>
      <c r="G30" s="171">
        <v>1333146698.1099999</v>
      </c>
      <c r="H30" s="171">
        <v>1973756673.6500001</v>
      </c>
      <c r="I30" s="171">
        <v>1653164316.95</v>
      </c>
      <c r="J30" s="171">
        <v>1675528310.1400001</v>
      </c>
      <c r="K30" s="171">
        <v>1027170290.03</v>
      </c>
      <c r="L30" s="171">
        <v>949703783.50999999</v>
      </c>
      <c r="M30" s="171">
        <v>1106801527.6199999</v>
      </c>
      <c r="N30" s="171">
        <v>1046655318.87</v>
      </c>
      <c r="O30" s="171">
        <v>978815532.08000004</v>
      </c>
      <c r="P30" s="171">
        <v>945411904.90999997</v>
      </c>
      <c r="Q30" s="171">
        <v>891172261.42999995</v>
      </c>
      <c r="R30" s="171">
        <v>986429930.13999999</v>
      </c>
      <c r="S30" s="171">
        <v>1247393807.78</v>
      </c>
      <c r="T30" s="171">
        <v>1233702596.6800001</v>
      </c>
      <c r="U30" s="171">
        <v>891963530.12</v>
      </c>
      <c r="V30" s="171">
        <v>1021827469.72</v>
      </c>
      <c r="W30" s="171">
        <v>970589860.97000003</v>
      </c>
      <c r="X30" s="171">
        <v>609204523.79999995</v>
      </c>
      <c r="Y30" s="171">
        <v>1009228789.98</v>
      </c>
      <c r="Z30" s="171">
        <v>2046915732.9200001</v>
      </c>
      <c r="AA30" s="171">
        <v>2115413602.5999999</v>
      </c>
      <c r="AB30" s="171">
        <v>2210850931.5999999</v>
      </c>
      <c r="AC30" s="171">
        <v>1514945436.55</v>
      </c>
      <c r="AD30" s="171">
        <v>2188132295.9299998</v>
      </c>
      <c r="AE30" s="171">
        <v>1662482359.24</v>
      </c>
      <c r="AF30" s="171">
        <v>1629628426.1500001</v>
      </c>
      <c r="AG30" s="171">
        <v>2636319688.5500002</v>
      </c>
      <c r="AH30" s="171">
        <v>2270712971.8000002</v>
      </c>
      <c r="AI30" s="171">
        <v>2234793799.2199998</v>
      </c>
      <c r="AJ30" s="171">
        <v>2426585094.21</v>
      </c>
      <c r="AK30" s="171">
        <v>2368342942.48</v>
      </c>
      <c r="AL30" s="171">
        <v>2039697236.24</v>
      </c>
      <c r="AM30" s="171">
        <v>2313887689.8299999</v>
      </c>
      <c r="AN30" s="171">
        <v>3176472056.8400002</v>
      </c>
      <c r="AO30" s="171">
        <v>1769495080.3699999</v>
      </c>
      <c r="AP30" s="171">
        <v>2158011004.1700001</v>
      </c>
      <c r="AQ30" s="171">
        <v>1811953242.0599999</v>
      </c>
      <c r="AR30" s="171">
        <v>2393141916.1399999</v>
      </c>
      <c r="AS30" s="146">
        <v>2439746194.2199998</v>
      </c>
    </row>
    <row r="31" spans="1:45" s="8" customFormat="1" ht="14">
      <c r="A31" s="174" t="s">
        <v>274</v>
      </c>
      <c r="B31" s="171">
        <v>1432527441.04</v>
      </c>
      <c r="C31" s="171">
        <v>1469390822.3099999</v>
      </c>
      <c r="D31" s="171">
        <v>1509364058.73</v>
      </c>
      <c r="E31" s="171">
        <v>1550087406.3800001</v>
      </c>
      <c r="F31" s="171">
        <v>1591775660.55</v>
      </c>
      <c r="G31" s="171">
        <v>1633804119.5699999</v>
      </c>
      <c r="H31" s="171">
        <v>1685629673.55</v>
      </c>
      <c r="I31" s="171">
        <v>334603930.18000001</v>
      </c>
      <c r="J31" s="171">
        <v>344699160.81</v>
      </c>
      <c r="K31" s="171">
        <v>355509506.73000002</v>
      </c>
      <c r="L31" s="171">
        <v>366862265.57999998</v>
      </c>
      <c r="M31" s="171">
        <v>378238321.85000002</v>
      </c>
      <c r="N31" s="171">
        <v>389326948.25999999</v>
      </c>
      <c r="O31" s="171">
        <v>399309027.23000002</v>
      </c>
      <c r="P31" s="171">
        <v>408713781.99000001</v>
      </c>
      <c r="Q31" s="171">
        <v>416801832.60000002</v>
      </c>
      <c r="R31" s="171">
        <v>424501431.57999998</v>
      </c>
      <c r="S31" s="171">
        <v>381266330.52999997</v>
      </c>
      <c r="T31" s="171">
        <v>388359385.13</v>
      </c>
      <c r="U31" s="171">
        <v>392907267.64999998</v>
      </c>
      <c r="V31" s="171">
        <v>392907267.64999998</v>
      </c>
      <c r="W31" s="171">
        <v>392907267.64999998</v>
      </c>
      <c r="X31" s="171">
        <v>392907267.64999998</v>
      </c>
      <c r="Y31" s="171">
        <v>392907996.42000002</v>
      </c>
      <c r="Z31" s="171">
        <v>392907996.42000002</v>
      </c>
      <c r="AA31" s="171">
        <v>392907996.42000002</v>
      </c>
      <c r="AB31" s="171">
        <v>392907996.42000002</v>
      </c>
      <c r="AC31" s="171">
        <v>392908039.83999997</v>
      </c>
      <c r="AD31" s="171">
        <v>494026.03</v>
      </c>
      <c r="AE31" s="171">
        <v>494026.03</v>
      </c>
      <c r="AF31" s="171">
        <v>494026.03</v>
      </c>
      <c r="AG31" s="171">
        <v>494026.03</v>
      </c>
      <c r="AH31" s="171">
        <v>0</v>
      </c>
      <c r="AI31" s="171">
        <v>0</v>
      </c>
      <c r="AJ31" s="171">
        <v>0</v>
      </c>
      <c r="AK31" s="171">
        <v>0</v>
      </c>
      <c r="AL31" s="171">
        <v>0</v>
      </c>
      <c r="AM31" s="171">
        <v>0</v>
      </c>
      <c r="AN31" s="171">
        <v>0</v>
      </c>
      <c r="AO31" s="171">
        <v>0</v>
      </c>
      <c r="AP31" s="171">
        <v>0</v>
      </c>
      <c r="AQ31" s="171">
        <v>0</v>
      </c>
      <c r="AR31" s="171">
        <v>0</v>
      </c>
      <c r="AS31" s="146">
        <v>0</v>
      </c>
    </row>
    <row r="32" spans="1:45" s="8" customFormat="1" ht="14">
      <c r="A32" s="174" t="s">
        <v>42</v>
      </c>
      <c r="B32" s="171">
        <v>23294759749.299999</v>
      </c>
      <c r="C32" s="171">
        <v>23928797831.959999</v>
      </c>
      <c r="D32" s="171">
        <v>25173167096.209999</v>
      </c>
      <c r="E32" s="171">
        <v>25137750958.68</v>
      </c>
      <c r="F32" s="171">
        <v>28310795282.360001</v>
      </c>
      <c r="G32" s="171">
        <v>29656398096.09</v>
      </c>
      <c r="H32" s="171">
        <v>38064225768.550003</v>
      </c>
      <c r="I32" s="171">
        <v>39995482389.760002</v>
      </c>
      <c r="J32" s="171">
        <v>40959044576.629997</v>
      </c>
      <c r="K32" s="171">
        <v>43853105813.769997</v>
      </c>
      <c r="L32" s="171">
        <v>44656538112</v>
      </c>
      <c r="M32" s="171">
        <v>42883504414.669998</v>
      </c>
      <c r="N32" s="171">
        <v>42554667052.440002</v>
      </c>
      <c r="O32" s="171">
        <v>42835892405.739998</v>
      </c>
      <c r="P32" s="171">
        <v>42152837348.620003</v>
      </c>
      <c r="Q32" s="171">
        <v>39722335567.949997</v>
      </c>
      <c r="R32" s="171">
        <v>39559955461.120003</v>
      </c>
      <c r="S32" s="171">
        <v>40052341314.220001</v>
      </c>
      <c r="T32" s="171">
        <v>39953337594.059998</v>
      </c>
      <c r="U32" s="171">
        <v>38643120557.059998</v>
      </c>
      <c r="V32" s="171">
        <v>39010233985.550003</v>
      </c>
      <c r="W32" s="171">
        <v>45343927315.690002</v>
      </c>
      <c r="X32" s="171">
        <v>47184618901.480003</v>
      </c>
      <c r="Y32" s="171">
        <v>59462932126.330002</v>
      </c>
      <c r="Z32" s="171">
        <v>62118915247.629997</v>
      </c>
      <c r="AA32" s="171">
        <v>62713500115.550003</v>
      </c>
      <c r="AB32" s="171">
        <v>60109486241.419998</v>
      </c>
      <c r="AC32" s="171">
        <v>59109146204.739998</v>
      </c>
      <c r="AD32" s="171">
        <v>57657106626.940002</v>
      </c>
      <c r="AE32" s="171">
        <v>59814016888.32</v>
      </c>
      <c r="AF32" s="171">
        <v>58267224875.629997</v>
      </c>
      <c r="AG32" s="171">
        <v>56620005027.940002</v>
      </c>
      <c r="AH32" s="171">
        <v>56092823259.639999</v>
      </c>
      <c r="AI32" s="171">
        <v>56935010164.599998</v>
      </c>
      <c r="AJ32" s="171">
        <v>56281926392.599998</v>
      </c>
      <c r="AK32" s="171">
        <v>55294023536.400002</v>
      </c>
      <c r="AL32" s="171">
        <v>55593777194.559998</v>
      </c>
      <c r="AM32" s="171">
        <v>56949152694.639999</v>
      </c>
      <c r="AN32" s="171">
        <v>57804566115.529999</v>
      </c>
      <c r="AO32" s="171">
        <v>59014139497.809998</v>
      </c>
      <c r="AP32" s="171">
        <v>58648975634.120003</v>
      </c>
      <c r="AQ32" s="171">
        <v>60727879177.919998</v>
      </c>
      <c r="AR32" s="171">
        <v>64109512176.5</v>
      </c>
      <c r="AS32" s="146">
        <v>67718930351.690002</v>
      </c>
    </row>
    <row r="33" spans="1:45" s="8" customFormat="1" ht="14">
      <c r="A33" s="174" t="s">
        <v>276</v>
      </c>
      <c r="B33" s="171">
        <v>16024079000</v>
      </c>
      <c r="C33" s="171">
        <v>9736834000</v>
      </c>
      <c r="D33" s="171">
        <v>10082617000</v>
      </c>
      <c r="E33" s="171">
        <v>6130485000</v>
      </c>
      <c r="F33" s="171">
        <v>6395387000</v>
      </c>
      <c r="G33" s="171">
        <v>3031664000</v>
      </c>
      <c r="H33" s="171">
        <v>3193266000</v>
      </c>
      <c r="I33" s="171">
        <v>-1475583000</v>
      </c>
      <c r="J33" s="171">
        <v>-1452909000</v>
      </c>
      <c r="K33" s="171">
        <v>-4909538000</v>
      </c>
      <c r="L33" s="171">
        <v>-4977497000</v>
      </c>
      <c r="M33" s="171">
        <v>-2201588000</v>
      </c>
      <c r="N33" s="171">
        <v>-2184264000</v>
      </c>
      <c r="O33" s="171">
        <v>-2595875000</v>
      </c>
      <c r="P33" s="171">
        <v>-2581912000</v>
      </c>
      <c r="Q33" s="171">
        <v>4382919000</v>
      </c>
      <c r="R33" s="171">
        <v>4592345000</v>
      </c>
      <c r="S33" s="171">
        <v>6859437000</v>
      </c>
      <c r="T33" s="171">
        <v>7150849000</v>
      </c>
      <c r="U33" s="171">
        <v>3584390000</v>
      </c>
      <c r="V33" s="171">
        <v>3776488000</v>
      </c>
      <c r="W33" s="171">
        <v>-3166585000</v>
      </c>
      <c r="X33" s="171">
        <v>-3137107000</v>
      </c>
      <c r="Y33" s="171">
        <v>-8232135000</v>
      </c>
      <c r="Z33" s="171">
        <v>-8043327000</v>
      </c>
      <c r="AA33" s="171">
        <v>-6646399000</v>
      </c>
      <c r="AB33" s="171">
        <v>399870000</v>
      </c>
      <c r="AC33" s="171">
        <v>5862263000</v>
      </c>
      <c r="AD33" s="171">
        <v>22791420000</v>
      </c>
      <c r="AE33" s="171">
        <v>28710039000</v>
      </c>
      <c r="AF33" s="171">
        <v>26182142000</v>
      </c>
      <c r="AG33" s="171">
        <v>20233055000</v>
      </c>
      <c r="AH33" s="171">
        <v>27991681000</v>
      </c>
      <c r="AI33" s="171">
        <v>27704519000</v>
      </c>
      <c r="AJ33" s="171">
        <v>25244395000</v>
      </c>
      <c r="AK33" s="171">
        <v>28406165000</v>
      </c>
      <c r="AL33" s="171">
        <v>29438405000</v>
      </c>
      <c r="AM33" s="171">
        <v>20797413000</v>
      </c>
      <c r="AN33" s="171">
        <v>21511171000</v>
      </c>
      <c r="AO33" s="171">
        <v>23520905000</v>
      </c>
      <c r="AP33" s="171">
        <v>24289395000</v>
      </c>
      <c r="AQ33" s="171">
        <v>23184629000</v>
      </c>
      <c r="AR33" s="171">
        <v>24036073000</v>
      </c>
      <c r="AS33" s="146">
        <v>26883913000</v>
      </c>
    </row>
    <row r="34" spans="1:45" s="8" customFormat="1" ht="14">
      <c r="A34" s="174" t="s">
        <v>277</v>
      </c>
      <c r="B34" s="171">
        <v>167682000</v>
      </c>
      <c r="C34" s="171">
        <v>116566000</v>
      </c>
      <c r="D34" s="171">
        <v>118410000</v>
      </c>
      <c r="E34" s="171">
        <v>118889000</v>
      </c>
      <c r="F34" s="171">
        <v>124532000</v>
      </c>
      <c r="G34" s="171">
        <v>113220000</v>
      </c>
      <c r="H34" s="171">
        <v>116152000</v>
      </c>
      <c r="I34" s="171">
        <v>120377000</v>
      </c>
      <c r="J34" s="171">
        <v>125420000</v>
      </c>
      <c r="K34" s="171">
        <v>124998000</v>
      </c>
      <c r="L34" s="171">
        <v>127839000</v>
      </c>
      <c r="M34" s="171">
        <v>129900000</v>
      </c>
      <c r="N34" s="171">
        <v>132787000</v>
      </c>
      <c r="O34" s="171">
        <v>130093000</v>
      </c>
      <c r="P34" s="171">
        <v>131847000</v>
      </c>
      <c r="Q34" s="171">
        <v>102726000</v>
      </c>
      <c r="R34" s="171">
        <v>91531000</v>
      </c>
      <c r="S34" s="171">
        <v>41354000</v>
      </c>
      <c r="T34" s="171">
        <v>42092000</v>
      </c>
      <c r="U34" s="171">
        <v>0</v>
      </c>
      <c r="V34" s="171">
        <v>0</v>
      </c>
      <c r="W34" s="171">
        <v>0</v>
      </c>
      <c r="X34" s="171">
        <v>0</v>
      </c>
      <c r="Y34" s="171">
        <v>0</v>
      </c>
      <c r="Z34" s="171">
        <v>0</v>
      </c>
      <c r="AA34" s="171">
        <v>0</v>
      </c>
      <c r="AB34" s="171">
        <v>0</v>
      </c>
      <c r="AC34" s="171">
        <v>0</v>
      </c>
      <c r="AD34" s="171">
        <v>0</v>
      </c>
      <c r="AE34" s="171">
        <v>0</v>
      </c>
      <c r="AF34" s="171">
        <v>0</v>
      </c>
      <c r="AG34" s="171">
        <v>0</v>
      </c>
      <c r="AH34" s="171">
        <v>0</v>
      </c>
      <c r="AI34" s="171">
        <v>0</v>
      </c>
      <c r="AJ34" s="171">
        <v>0</v>
      </c>
      <c r="AK34" s="171">
        <v>0</v>
      </c>
      <c r="AL34" s="171">
        <v>0</v>
      </c>
      <c r="AM34" s="171">
        <v>0</v>
      </c>
      <c r="AN34" s="171">
        <v>0</v>
      </c>
      <c r="AO34" s="171">
        <v>0</v>
      </c>
      <c r="AP34" s="171">
        <v>0</v>
      </c>
      <c r="AQ34" s="171">
        <v>0</v>
      </c>
      <c r="AR34" s="171">
        <v>0</v>
      </c>
      <c r="AS34" s="146">
        <v>0</v>
      </c>
    </row>
    <row r="35" spans="1:45" s="8" customFormat="1" ht="14">
      <c r="A35" s="174" t="s">
        <v>278</v>
      </c>
      <c r="B35" s="171">
        <v>32430315049.66</v>
      </c>
      <c r="C35" s="171">
        <v>33433806942.02</v>
      </c>
      <c r="D35" s="171">
        <v>34611213310.970001</v>
      </c>
      <c r="E35" s="171">
        <v>36439395289.57</v>
      </c>
      <c r="F35" s="171">
        <v>38412875244</v>
      </c>
      <c r="G35" s="171">
        <v>40093447052.68</v>
      </c>
      <c r="H35" s="171">
        <v>42069452212.75</v>
      </c>
      <c r="I35" s="171">
        <v>43819011522.330002</v>
      </c>
      <c r="J35" s="171">
        <v>45075341925.470001</v>
      </c>
      <c r="K35" s="171">
        <v>47275396929.480003</v>
      </c>
      <c r="L35" s="171">
        <v>49550306769.589996</v>
      </c>
      <c r="M35" s="171">
        <v>50626392388.120003</v>
      </c>
      <c r="N35" s="171">
        <v>51784727586.959999</v>
      </c>
      <c r="O35" s="171">
        <v>52950468449.75</v>
      </c>
      <c r="P35" s="171">
        <v>54560003522.029999</v>
      </c>
      <c r="Q35" s="171">
        <v>55337090853.389999</v>
      </c>
      <c r="R35" s="171">
        <v>56125398628.580002</v>
      </c>
      <c r="S35" s="171">
        <v>56762330576.739998</v>
      </c>
      <c r="T35" s="171">
        <v>56835953190.370003</v>
      </c>
      <c r="U35" s="171">
        <v>56374197828.459999</v>
      </c>
      <c r="V35" s="171">
        <v>56140636055.120003</v>
      </c>
      <c r="W35" s="171">
        <v>55256043000</v>
      </c>
      <c r="X35" s="171">
        <v>54244673653.389999</v>
      </c>
      <c r="Y35" s="171">
        <v>52630036594.120003</v>
      </c>
      <c r="Z35" s="171">
        <v>52780543458.959999</v>
      </c>
      <c r="AA35" s="171">
        <v>53167221063.980003</v>
      </c>
      <c r="AB35" s="171">
        <v>53679446288.449997</v>
      </c>
      <c r="AC35" s="171">
        <v>53761258334.839996</v>
      </c>
      <c r="AD35" s="171">
        <v>53788667679.910004</v>
      </c>
      <c r="AE35" s="171">
        <v>54151705090.190002</v>
      </c>
      <c r="AF35" s="171">
        <v>54557819586.199997</v>
      </c>
      <c r="AG35" s="171">
        <v>54692141674.110001</v>
      </c>
      <c r="AH35" s="171">
        <v>55439074978.559998</v>
      </c>
      <c r="AI35" s="171">
        <v>54918729292.199997</v>
      </c>
      <c r="AJ35" s="171">
        <v>55755688067.220001</v>
      </c>
      <c r="AK35" s="171">
        <v>35713450730.089996</v>
      </c>
      <c r="AL35" s="171">
        <v>36479222061.169998</v>
      </c>
      <c r="AM35" s="171">
        <v>37070635087.330002</v>
      </c>
      <c r="AN35" s="171">
        <v>37058940486.910004</v>
      </c>
      <c r="AO35" s="171">
        <v>37024097844.410004</v>
      </c>
      <c r="AP35" s="171">
        <v>37460239864.870003</v>
      </c>
      <c r="AQ35" s="171">
        <v>38239470629.18</v>
      </c>
      <c r="AR35" s="171">
        <v>38538974690.57</v>
      </c>
      <c r="AS35" s="146">
        <v>38559827401.459999</v>
      </c>
    </row>
    <row r="36" spans="1:45" s="8" customFormat="1" ht="14">
      <c r="A36" s="174" t="s">
        <v>526</v>
      </c>
      <c r="B36" s="171">
        <v>7934599302.8199997</v>
      </c>
      <c r="C36" s="171">
        <v>8045908109.7600002</v>
      </c>
      <c r="D36" s="171">
        <v>8091833640.6300001</v>
      </c>
      <c r="E36" s="171">
        <v>8155242563.3199997</v>
      </c>
      <c r="F36" s="171">
        <v>8474497631.8000002</v>
      </c>
      <c r="G36" s="171">
        <v>8666910842.2399998</v>
      </c>
      <c r="H36" s="171">
        <v>8768420411.9799995</v>
      </c>
      <c r="I36" s="171">
        <v>8959542969.2800007</v>
      </c>
      <c r="J36" s="171">
        <v>9200342990.6599998</v>
      </c>
      <c r="K36" s="171">
        <v>9376683575.1299992</v>
      </c>
      <c r="L36" s="171">
        <v>9458156457.9099998</v>
      </c>
      <c r="M36" s="171">
        <v>9432109663.7600002</v>
      </c>
      <c r="N36" s="171">
        <v>9488294954.8999996</v>
      </c>
      <c r="O36" s="171">
        <v>9485775590.4099998</v>
      </c>
      <c r="P36" s="171">
        <v>9481339207.4500008</v>
      </c>
      <c r="Q36" s="171">
        <v>9499487975.7399998</v>
      </c>
      <c r="R36" s="171">
        <v>9527687197.5799999</v>
      </c>
      <c r="S36" s="171">
        <v>9710132647.9799995</v>
      </c>
      <c r="T36" s="171">
        <v>9750115582.8199997</v>
      </c>
      <c r="U36" s="171">
        <v>9511760941.0400009</v>
      </c>
      <c r="V36" s="171">
        <v>9642978863.3099995</v>
      </c>
      <c r="W36" s="171">
        <v>9648559338.4899998</v>
      </c>
      <c r="X36" s="171">
        <v>9648499416.6000004</v>
      </c>
      <c r="Y36" s="171">
        <v>9572385723.5300007</v>
      </c>
      <c r="Z36" s="171">
        <v>9598217546.0699997</v>
      </c>
      <c r="AA36" s="171">
        <v>9521637667.0300007</v>
      </c>
      <c r="AB36" s="171">
        <v>9656822253.4200001</v>
      </c>
      <c r="AC36" s="171">
        <v>9912386812.7800007</v>
      </c>
      <c r="AD36" s="171">
        <v>10082506910.049999</v>
      </c>
      <c r="AE36" s="171">
        <v>10257821003.280001</v>
      </c>
      <c r="AF36" s="171">
        <v>10562717684.709999</v>
      </c>
      <c r="AG36" s="171">
        <v>10795343463.549999</v>
      </c>
      <c r="AH36" s="171">
        <v>11142131646.23</v>
      </c>
      <c r="AI36" s="171">
        <v>11362240133.99</v>
      </c>
      <c r="AJ36" s="171">
        <v>11206904306.01</v>
      </c>
      <c r="AK36" s="171">
        <v>11315370967.879999</v>
      </c>
      <c r="AL36" s="171">
        <v>11507012982.24</v>
      </c>
      <c r="AM36" s="171">
        <v>11579610609.92</v>
      </c>
      <c r="AN36" s="171">
        <v>11587229152.969999</v>
      </c>
      <c r="AO36" s="171">
        <v>11608853180.219999</v>
      </c>
      <c r="AP36" s="171">
        <v>11769950763.459999</v>
      </c>
      <c r="AQ36" s="171">
        <v>11873612479.23</v>
      </c>
      <c r="AR36" s="171">
        <v>11928491761.99</v>
      </c>
      <c r="AS36" s="146">
        <v>12026024849.879999</v>
      </c>
    </row>
    <row r="37" spans="1:45" s="8" customFormat="1" ht="14">
      <c r="A37" s="175" t="s">
        <v>8</v>
      </c>
      <c r="B37" s="171">
        <v>7934599302.8199997</v>
      </c>
      <c r="C37" s="171">
        <v>8045908109.7600002</v>
      </c>
      <c r="D37" s="171">
        <v>8091833640.6300001</v>
      </c>
      <c r="E37" s="171">
        <v>8155242563.3199997</v>
      </c>
      <c r="F37" s="171">
        <v>8474497631.8000002</v>
      </c>
      <c r="G37" s="171">
        <v>8666910842.2399998</v>
      </c>
      <c r="H37" s="171">
        <v>8768420411.9799995</v>
      </c>
      <c r="I37" s="171">
        <v>8959542969.2800007</v>
      </c>
      <c r="J37" s="171">
        <v>9200342990.6599998</v>
      </c>
      <c r="K37" s="171">
        <v>9376683575.1299992</v>
      </c>
      <c r="L37" s="171">
        <v>9458156457.9099998</v>
      </c>
      <c r="M37" s="171">
        <v>9432109663.7600002</v>
      </c>
      <c r="N37" s="171">
        <v>9488294954.8999996</v>
      </c>
      <c r="O37" s="171">
        <v>9485775590.4099998</v>
      </c>
      <c r="P37" s="171">
        <v>9481339207.4500008</v>
      </c>
      <c r="Q37" s="171">
        <v>9499487975.7399998</v>
      </c>
      <c r="R37" s="171">
        <v>9527687197.5799999</v>
      </c>
      <c r="S37" s="171">
        <v>9710132647.9799995</v>
      </c>
      <c r="T37" s="171">
        <v>9750115582.8199997</v>
      </c>
      <c r="U37" s="171">
        <v>9511760941.0400009</v>
      </c>
      <c r="V37" s="171">
        <v>9642978863.3099995</v>
      </c>
      <c r="W37" s="171">
        <v>9648559338.4899998</v>
      </c>
      <c r="X37" s="171">
        <v>9648499416.6000004</v>
      </c>
      <c r="Y37" s="171">
        <v>9572385723.5300007</v>
      </c>
      <c r="Z37" s="171">
        <v>9598217546.0699997</v>
      </c>
      <c r="AA37" s="171">
        <v>9521637667.0300007</v>
      </c>
      <c r="AB37" s="171">
        <v>9656822253.4200001</v>
      </c>
      <c r="AC37" s="171">
        <v>9912386812.7800007</v>
      </c>
      <c r="AD37" s="171">
        <v>10082506910.049999</v>
      </c>
      <c r="AE37" s="171">
        <v>10257821003.280001</v>
      </c>
      <c r="AF37" s="171">
        <v>10562717684.709999</v>
      </c>
      <c r="AG37" s="171">
        <v>10795343463.549999</v>
      </c>
      <c r="AH37" s="171">
        <v>11142131646.23</v>
      </c>
      <c r="AI37" s="171">
        <v>11362240133.99</v>
      </c>
      <c r="AJ37" s="171">
        <v>11206904306.01</v>
      </c>
      <c r="AK37" s="171">
        <v>11315370967.879999</v>
      </c>
      <c r="AL37" s="171">
        <v>11507012982.24</v>
      </c>
      <c r="AM37" s="171">
        <v>11579610609.92</v>
      </c>
      <c r="AN37" s="171">
        <v>11587229152.969999</v>
      </c>
      <c r="AO37" s="171">
        <v>11608853180.219999</v>
      </c>
      <c r="AP37" s="171">
        <v>11769950763.459999</v>
      </c>
      <c r="AQ37" s="171">
        <v>11873612479.23</v>
      </c>
      <c r="AR37" s="171">
        <v>11928491761.99</v>
      </c>
      <c r="AS37" s="146">
        <v>12026024849.879999</v>
      </c>
    </row>
    <row r="38" spans="1:45" s="8" customFormat="1" ht="14">
      <c r="A38" s="174" t="s">
        <v>279</v>
      </c>
      <c r="B38" s="171">
        <v>65191125974.800217</v>
      </c>
      <c r="C38" s="171">
        <v>69485233898.269897</v>
      </c>
      <c r="D38" s="171">
        <v>70534704174.51004</v>
      </c>
      <c r="E38" s="171">
        <v>74180495616.139816</v>
      </c>
      <c r="F38" s="171">
        <v>79455539807.399063</v>
      </c>
      <c r="G38" s="171">
        <v>79661076632.179825</v>
      </c>
      <c r="H38" s="171">
        <v>76600298103.649994</v>
      </c>
      <c r="I38" s="171">
        <v>70010583488.059998</v>
      </c>
      <c r="J38" s="171">
        <v>64907074482.32</v>
      </c>
      <c r="K38" s="171">
        <v>73911059550.770004</v>
      </c>
      <c r="L38" s="171">
        <v>73987194259.649979</v>
      </c>
      <c r="M38" s="171">
        <v>73354916986.349991</v>
      </c>
      <c r="N38" s="171">
        <v>63686630458.419792</v>
      </c>
      <c r="O38" s="171">
        <v>63347443250.821205</v>
      </c>
      <c r="P38" s="171">
        <v>62829852795.459984</v>
      </c>
      <c r="Q38" s="171">
        <v>57702067516.19001</v>
      </c>
      <c r="R38" s="171">
        <v>51256456595.410011</v>
      </c>
      <c r="S38" s="171">
        <v>51626682234.709991</v>
      </c>
      <c r="T38" s="171">
        <v>68362084165.480026</v>
      </c>
      <c r="U38" s="171">
        <v>71798399885.210007</v>
      </c>
      <c r="V38" s="171">
        <v>67796226210.68</v>
      </c>
      <c r="W38" s="171">
        <v>73295250677.050003</v>
      </c>
      <c r="X38" s="171">
        <v>72287108621.820053</v>
      </c>
      <c r="Y38" s="171">
        <v>73574867348.099976</v>
      </c>
      <c r="Z38" s="171">
        <v>77324202290.130005</v>
      </c>
      <c r="AA38" s="171">
        <v>71836179403.020004</v>
      </c>
      <c r="AB38" s="171">
        <v>52203238917.960381</v>
      </c>
      <c r="AC38" s="171">
        <v>67305932915.060081</v>
      </c>
      <c r="AD38" s="171">
        <v>68205193348.970009</v>
      </c>
      <c r="AE38" s="171">
        <v>73153685861.070984</v>
      </c>
      <c r="AF38" s="171">
        <v>80531443989.270004</v>
      </c>
      <c r="AG38" s="171">
        <v>86911927967.748734</v>
      </c>
      <c r="AH38" s="171">
        <v>86923554346.830261</v>
      </c>
      <c r="AI38" s="171">
        <v>92372177613.678864</v>
      </c>
      <c r="AJ38" s="171">
        <v>98569073346.239014</v>
      </c>
      <c r="AK38" s="171">
        <v>101614672022.66975</v>
      </c>
      <c r="AL38" s="171">
        <v>104014690784.99966</v>
      </c>
      <c r="AM38" s="171">
        <v>106537907237.75999</v>
      </c>
      <c r="AN38" s="171">
        <v>101476612183.6707</v>
      </c>
      <c r="AO38" s="171">
        <v>108544936582.06081</v>
      </c>
      <c r="AP38" s="171">
        <v>106150554880.45906</v>
      </c>
      <c r="AQ38" s="171">
        <v>113351184359.48979</v>
      </c>
      <c r="AR38" s="171">
        <v>118708225532.24879</v>
      </c>
      <c r="AS38" s="146">
        <v>122233671642.5699</v>
      </c>
    </row>
    <row r="39" spans="1:45" s="8" customFormat="1" ht="14">
      <c r="A39" s="174" t="s">
        <v>280</v>
      </c>
      <c r="B39" s="171">
        <v>-1406535374.5599999</v>
      </c>
      <c r="C39" s="171">
        <v>-1498502008.51</v>
      </c>
      <c r="D39" s="171">
        <v>-1685188070.78</v>
      </c>
      <c r="E39" s="171">
        <v>-1851806144.7</v>
      </c>
      <c r="F39" s="171">
        <v>-1799358977.1300001</v>
      </c>
      <c r="G39" s="171">
        <v>-1905185095.54</v>
      </c>
      <c r="H39" s="171">
        <v>-2044751790.3899999</v>
      </c>
      <c r="I39" s="171">
        <v>-2317213423.7999997</v>
      </c>
      <c r="J39" s="171">
        <v>-2395400164.3200002</v>
      </c>
      <c r="K39" s="171">
        <v>-2697721748.8900003</v>
      </c>
      <c r="L39" s="171">
        <v>-2340164648.1900001</v>
      </c>
      <c r="M39" s="171">
        <v>-2746780542.6100001</v>
      </c>
      <c r="N39" s="171">
        <v>-2759998786.8899999</v>
      </c>
      <c r="O39" s="171">
        <v>-2792960247.5100002</v>
      </c>
      <c r="P39" s="171">
        <v>-2778588034.3000002</v>
      </c>
      <c r="Q39" s="171">
        <v>-2967962679.9499998</v>
      </c>
      <c r="R39" s="171">
        <v>-3029520113.3800001</v>
      </c>
      <c r="S39" s="171">
        <v>-3180711608.1900001</v>
      </c>
      <c r="T39" s="171">
        <v>-3474465517.73</v>
      </c>
      <c r="U39" s="171">
        <v>-3967645828.4099998</v>
      </c>
      <c r="V39" s="171">
        <v>-4010527716.5700002</v>
      </c>
      <c r="W39" s="171">
        <v>-3618667995.3000002</v>
      </c>
      <c r="X39" s="171">
        <v>-3941910132.9099998</v>
      </c>
      <c r="Y39" s="171">
        <v>-4239905000.9000001</v>
      </c>
      <c r="Z39" s="171">
        <v>-4421673485.7299995</v>
      </c>
      <c r="AA39" s="171">
        <v>-4546152224.2399998</v>
      </c>
      <c r="AB39" s="171">
        <v>-4726636123.1800003</v>
      </c>
      <c r="AC39" s="171">
        <v>-4807587908.7000008</v>
      </c>
      <c r="AD39" s="171">
        <v>-4796139975.9699993</v>
      </c>
      <c r="AE39" s="171">
        <v>-4897027297.7700005</v>
      </c>
      <c r="AF39" s="171">
        <v>-5400735409.7000008</v>
      </c>
      <c r="AG39" s="171">
        <v>-5607947345.7600002</v>
      </c>
      <c r="AH39" s="171">
        <v>-5713660441.0600004</v>
      </c>
      <c r="AI39" s="171">
        <v>-5808539818.1800003</v>
      </c>
      <c r="AJ39" s="171">
        <v>-5817250694.3600006</v>
      </c>
      <c r="AK39" s="171">
        <v>-6213566882.4300003</v>
      </c>
      <c r="AL39" s="171">
        <v>-5758543270.25</v>
      </c>
      <c r="AM39" s="171">
        <v>-5830747261.7000008</v>
      </c>
      <c r="AN39" s="171">
        <v>-5792384094.7600002</v>
      </c>
      <c r="AO39" s="171">
        <v>-6085508274.5599995</v>
      </c>
      <c r="AP39" s="171">
        <v>-5575273612.5699997</v>
      </c>
      <c r="AQ39" s="171">
        <v>-5784573528.96</v>
      </c>
      <c r="AR39" s="171">
        <v>-6040016877.3999996</v>
      </c>
      <c r="AS39" s="146">
        <v>-5939724150.9699993</v>
      </c>
    </row>
    <row r="40" spans="1:45" s="8" customFormat="1" ht="14">
      <c r="A40" s="175" t="s">
        <v>281</v>
      </c>
      <c r="B40" s="171">
        <v>-627800132.72000003</v>
      </c>
      <c r="C40" s="171">
        <v>-688905168.02999997</v>
      </c>
      <c r="D40" s="171">
        <v>-716452369.76999998</v>
      </c>
      <c r="E40" s="171">
        <v>-810420264.61000001</v>
      </c>
      <c r="F40" s="171">
        <v>-787268547.38</v>
      </c>
      <c r="G40" s="171">
        <v>-811133937.96000004</v>
      </c>
      <c r="H40" s="171">
        <v>-802600048.83000004</v>
      </c>
      <c r="I40" s="171">
        <v>-1029592546.4299999</v>
      </c>
      <c r="J40" s="171">
        <v>-1105649565.1600001</v>
      </c>
      <c r="K40" s="171">
        <v>-1178798267.6900001</v>
      </c>
      <c r="L40" s="171">
        <v>-934699077.37</v>
      </c>
      <c r="M40" s="171">
        <v>-1254846556.8900001</v>
      </c>
      <c r="N40" s="171">
        <v>-1234381224.5899999</v>
      </c>
      <c r="O40" s="171">
        <v>-1312166929.26</v>
      </c>
      <c r="P40" s="171">
        <v>-1243435841</v>
      </c>
      <c r="Q40" s="171">
        <v>-1284231621.99</v>
      </c>
      <c r="R40" s="171">
        <v>-1308133004.4400001</v>
      </c>
      <c r="S40" s="171">
        <v>-1341873594.55</v>
      </c>
      <c r="T40" s="171">
        <v>-1388385975.73</v>
      </c>
      <c r="U40" s="171">
        <v>-1542957642.3199999</v>
      </c>
      <c r="V40" s="171">
        <v>-1472187247.21</v>
      </c>
      <c r="W40" s="171">
        <v>-1576004399.27</v>
      </c>
      <c r="X40" s="171">
        <v>-1785932654.98</v>
      </c>
      <c r="Y40" s="171">
        <v>-2044751832.77</v>
      </c>
      <c r="Z40" s="171">
        <v>-2090441388.3699999</v>
      </c>
      <c r="AA40" s="171">
        <v>-2102760879.28</v>
      </c>
      <c r="AB40" s="171">
        <v>-2141773707.53</v>
      </c>
      <c r="AC40" s="171">
        <v>-2196897785.0900002</v>
      </c>
      <c r="AD40" s="171">
        <v>-2061204621.8499999</v>
      </c>
      <c r="AE40" s="171">
        <v>-1967332237.48</v>
      </c>
      <c r="AF40" s="171">
        <v>-2056687494.6300001</v>
      </c>
      <c r="AG40" s="171">
        <v>-2361129913.27</v>
      </c>
      <c r="AH40" s="171">
        <v>-2453250330.7600002</v>
      </c>
      <c r="AI40" s="171">
        <v>-2601587376.0300002</v>
      </c>
      <c r="AJ40" s="171">
        <v>-2586054605.5500002</v>
      </c>
      <c r="AK40" s="171">
        <v>-2862259367.8899999</v>
      </c>
      <c r="AL40" s="171">
        <v>-2427720786.0100002</v>
      </c>
      <c r="AM40" s="171">
        <v>-2371129007.0900002</v>
      </c>
      <c r="AN40" s="171">
        <v>-2204052543.5100002</v>
      </c>
      <c r="AO40" s="171">
        <v>-2340158158.5</v>
      </c>
      <c r="AP40" s="171">
        <v>-1679969544.72</v>
      </c>
      <c r="AQ40" s="171">
        <v>-1690538628</v>
      </c>
      <c r="AR40" s="171">
        <v>-1838576049.6600001</v>
      </c>
      <c r="AS40" s="146">
        <v>-2305256877.27</v>
      </c>
    </row>
    <row r="41" spans="1:45" s="8" customFormat="1" ht="14">
      <c r="A41" s="175" t="s">
        <v>282</v>
      </c>
      <c r="B41" s="171">
        <v>-778735241.84000003</v>
      </c>
      <c r="C41" s="171">
        <v>-809596840.48000002</v>
      </c>
      <c r="D41" s="171">
        <v>-968735701.00999999</v>
      </c>
      <c r="E41" s="171">
        <v>-1041385880.09</v>
      </c>
      <c r="F41" s="171">
        <v>-1012090429.75</v>
      </c>
      <c r="G41" s="171">
        <v>-1094051157.5799999</v>
      </c>
      <c r="H41" s="171">
        <v>-1242151741.5599999</v>
      </c>
      <c r="I41" s="171">
        <v>-1287620877.3699999</v>
      </c>
      <c r="J41" s="171">
        <v>-1289750599.1600001</v>
      </c>
      <c r="K41" s="171">
        <v>-1518923481.2</v>
      </c>
      <c r="L41" s="171">
        <v>-1405465570.8199999</v>
      </c>
      <c r="M41" s="171">
        <v>-1491933985.72</v>
      </c>
      <c r="N41" s="171">
        <v>-1525617562.3</v>
      </c>
      <c r="O41" s="171">
        <v>-1480793318.25</v>
      </c>
      <c r="P41" s="171">
        <v>-1535152193.3</v>
      </c>
      <c r="Q41" s="171">
        <v>-1683731057.96</v>
      </c>
      <c r="R41" s="171">
        <v>-1721387108.9400001</v>
      </c>
      <c r="S41" s="171">
        <v>-1838838013.6400001</v>
      </c>
      <c r="T41" s="171">
        <v>-2086079542</v>
      </c>
      <c r="U41" s="171">
        <v>-2424688186.0900002</v>
      </c>
      <c r="V41" s="171">
        <v>-2538340469.3600001</v>
      </c>
      <c r="W41" s="171">
        <v>-2042663596.03</v>
      </c>
      <c r="X41" s="171">
        <v>-2155977477.9299998</v>
      </c>
      <c r="Y41" s="171">
        <v>-2195153168.1300001</v>
      </c>
      <c r="Z41" s="171">
        <v>-2331232097.3600001</v>
      </c>
      <c r="AA41" s="171">
        <v>-2443391344.96</v>
      </c>
      <c r="AB41" s="171">
        <v>-2584862415.6500001</v>
      </c>
      <c r="AC41" s="171">
        <v>-2610690123.6100001</v>
      </c>
      <c r="AD41" s="171">
        <v>-2734935354.1199999</v>
      </c>
      <c r="AE41" s="171">
        <v>-2929695060.29</v>
      </c>
      <c r="AF41" s="171">
        <v>-3344047915.0700002</v>
      </c>
      <c r="AG41" s="171">
        <v>-3246817432.4899998</v>
      </c>
      <c r="AH41" s="171">
        <v>-3260410110.3000002</v>
      </c>
      <c r="AI41" s="171">
        <v>-3206952442.1500001</v>
      </c>
      <c r="AJ41" s="171">
        <v>-3231196088.8099999</v>
      </c>
      <c r="AK41" s="171">
        <v>-3351307514.54</v>
      </c>
      <c r="AL41" s="171">
        <v>-3330822484.2399998</v>
      </c>
      <c r="AM41" s="171">
        <v>-3459618254.6100001</v>
      </c>
      <c r="AN41" s="171">
        <v>-3588331551.25</v>
      </c>
      <c r="AO41" s="171">
        <v>-3745350116.0599999</v>
      </c>
      <c r="AP41" s="171">
        <v>-3895304067.8499999</v>
      </c>
      <c r="AQ41" s="171">
        <v>-4094034900.96</v>
      </c>
      <c r="AR41" s="171">
        <v>-4201440827.7399998</v>
      </c>
      <c r="AS41" s="146">
        <v>-3634467273.6999998</v>
      </c>
    </row>
    <row r="42" spans="1:45" s="8" customFormat="1" ht="14">
      <c r="A42" s="173" t="s">
        <v>39</v>
      </c>
      <c r="B42" s="171">
        <v>1135364107.2</v>
      </c>
      <c r="C42" s="171">
        <v>916992788.82999992</v>
      </c>
      <c r="D42" s="171">
        <v>884802831.46000004</v>
      </c>
      <c r="E42" s="171">
        <v>531574220.44000006</v>
      </c>
      <c r="F42" s="171">
        <v>594667363.52999997</v>
      </c>
      <c r="G42" s="171">
        <v>489480940.67000002</v>
      </c>
      <c r="H42" s="171">
        <v>504286738.67999995</v>
      </c>
      <c r="I42" s="171">
        <v>496627692.56</v>
      </c>
      <c r="J42" s="171">
        <v>543858742.21000004</v>
      </c>
      <c r="K42" s="171">
        <v>523862227.37</v>
      </c>
      <c r="L42" s="171">
        <v>492127283.00999999</v>
      </c>
      <c r="M42" s="171">
        <v>471371386.18000007</v>
      </c>
      <c r="N42" s="171">
        <v>530946573.20999998</v>
      </c>
      <c r="O42" s="171">
        <v>487648682.19999999</v>
      </c>
      <c r="P42" s="171">
        <v>522583859.04999995</v>
      </c>
      <c r="Q42" s="171">
        <v>540673155.8599999</v>
      </c>
      <c r="R42" s="171">
        <v>727447771.15999997</v>
      </c>
      <c r="S42" s="171">
        <v>649432443.72000003</v>
      </c>
      <c r="T42" s="171">
        <v>658396833.97000003</v>
      </c>
      <c r="U42" s="171">
        <v>666387000</v>
      </c>
      <c r="V42" s="171">
        <v>726242000</v>
      </c>
      <c r="W42" s="171">
        <v>740317389.07000005</v>
      </c>
      <c r="X42" s="171">
        <v>875019799.25</v>
      </c>
      <c r="Y42" s="171">
        <v>912233479.31999993</v>
      </c>
      <c r="Z42" s="171">
        <v>959442389.18999994</v>
      </c>
      <c r="AA42" s="171">
        <v>958816374.58999991</v>
      </c>
      <c r="AB42" s="171">
        <v>1040832065.05</v>
      </c>
      <c r="AC42" s="171">
        <v>1025495875.99</v>
      </c>
      <c r="AD42" s="171">
        <v>1050786438.1200001</v>
      </c>
      <c r="AE42" s="171">
        <v>981716191.84000003</v>
      </c>
      <c r="AF42" s="171">
        <v>1018139017.3199999</v>
      </c>
      <c r="AG42" s="171">
        <v>1077261696.46</v>
      </c>
      <c r="AH42" s="171">
        <v>1095265003.49</v>
      </c>
      <c r="AI42" s="171">
        <v>986136292.17000008</v>
      </c>
      <c r="AJ42" s="171">
        <v>962051896.24000001</v>
      </c>
      <c r="AK42" s="171">
        <v>1078893446.8600001</v>
      </c>
      <c r="AL42" s="171">
        <v>1149166174.22</v>
      </c>
      <c r="AM42" s="171">
        <v>935970857.98000002</v>
      </c>
      <c r="AN42" s="171">
        <v>898909995.27999997</v>
      </c>
      <c r="AO42" s="171">
        <v>937687904.75999999</v>
      </c>
      <c r="AP42" s="171">
        <v>992373612.33999991</v>
      </c>
      <c r="AQ42" s="171">
        <v>1052092543.8100001</v>
      </c>
      <c r="AR42" s="171">
        <v>1664721540.8099999</v>
      </c>
      <c r="AS42" s="146">
        <v>2053077829.1400001</v>
      </c>
    </row>
    <row r="43" spans="1:45" s="8" customFormat="1" ht="14">
      <c r="A43" s="174" t="s">
        <v>524</v>
      </c>
      <c r="B43" s="171">
        <v>340791379.37</v>
      </c>
      <c r="C43" s="171">
        <v>319547092.06999999</v>
      </c>
      <c r="D43" s="171">
        <v>321550650.92000002</v>
      </c>
      <c r="E43" s="171">
        <v>316302737.43000001</v>
      </c>
      <c r="F43" s="171">
        <v>349070204.79000002</v>
      </c>
      <c r="G43" s="171">
        <v>317020486.14999998</v>
      </c>
      <c r="H43" s="171">
        <v>350718014.07999998</v>
      </c>
      <c r="I43" s="171">
        <v>332533319.44</v>
      </c>
      <c r="J43" s="171">
        <v>334971445.52999997</v>
      </c>
      <c r="K43" s="171">
        <v>328465070.16000003</v>
      </c>
      <c r="L43" s="171">
        <v>329374276.13</v>
      </c>
      <c r="M43" s="171">
        <v>339301803.97000003</v>
      </c>
      <c r="N43" s="171">
        <v>355539874</v>
      </c>
      <c r="O43" s="171">
        <v>354490811.56</v>
      </c>
      <c r="P43" s="171">
        <v>366357067.62</v>
      </c>
      <c r="Q43" s="171">
        <v>412543151.20999998</v>
      </c>
      <c r="R43" s="171">
        <v>440142343.98000002</v>
      </c>
      <c r="S43" s="171">
        <v>516648182.63999999</v>
      </c>
      <c r="T43" s="171">
        <v>525372465.24000001</v>
      </c>
      <c r="U43" s="171">
        <v>551276335.25</v>
      </c>
      <c r="V43" s="171">
        <v>581640436.84000003</v>
      </c>
      <c r="W43" s="171">
        <v>633178804.60000002</v>
      </c>
      <c r="X43" s="171">
        <v>713506736.38999999</v>
      </c>
      <c r="Y43" s="171">
        <v>760044975.87</v>
      </c>
      <c r="Z43" s="171">
        <v>785315566.25</v>
      </c>
      <c r="AA43" s="171">
        <v>844481302.61000001</v>
      </c>
      <c r="AB43" s="171">
        <v>844511533.13999999</v>
      </c>
      <c r="AC43" s="171">
        <v>848126608.58000004</v>
      </c>
      <c r="AD43" s="171">
        <v>853024694.75</v>
      </c>
      <c r="AE43" s="171">
        <v>881759583.83000004</v>
      </c>
      <c r="AF43" s="171">
        <v>881519083.98000002</v>
      </c>
      <c r="AG43" s="171">
        <v>846758282.60000002</v>
      </c>
      <c r="AH43" s="171">
        <v>852190865.75999999</v>
      </c>
      <c r="AI43" s="171">
        <v>818142725.21000004</v>
      </c>
      <c r="AJ43" s="171">
        <v>757150860.12</v>
      </c>
      <c r="AK43" s="171">
        <v>672218880.87</v>
      </c>
      <c r="AL43" s="171">
        <v>596447706.01999998</v>
      </c>
      <c r="AM43" s="171">
        <v>545420317.28999996</v>
      </c>
      <c r="AN43" s="171">
        <v>523926797.63</v>
      </c>
      <c r="AO43" s="171">
        <v>490442716.89999998</v>
      </c>
      <c r="AP43" s="171">
        <v>493256649.00999999</v>
      </c>
      <c r="AQ43" s="171">
        <v>570226185.20000005</v>
      </c>
      <c r="AR43" s="171">
        <v>622850975.16999996</v>
      </c>
      <c r="AS43" s="146">
        <v>673513591.62</v>
      </c>
    </row>
    <row r="44" spans="1:45" s="8" customFormat="1" ht="14">
      <c r="A44" s="174" t="s">
        <v>283</v>
      </c>
      <c r="B44" s="171">
        <v>-147058167.05000001</v>
      </c>
      <c r="C44" s="171">
        <v>-143418895.16</v>
      </c>
      <c r="D44" s="171">
        <v>-126847626.23999999</v>
      </c>
      <c r="E44" s="171">
        <v>-129327843.95999999</v>
      </c>
      <c r="F44" s="171">
        <v>-129643114.63</v>
      </c>
      <c r="G44" s="171">
        <v>-127320121.77</v>
      </c>
      <c r="H44" s="171">
        <v>-125115974.79000001</v>
      </c>
      <c r="I44" s="171">
        <v>-120939905.29000001</v>
      </c>
      <c r="J44" s="171">
        <v>-123397007.44</v>
      </c>
      <c r="K44" s="171">
        <v>-124846399.3</v>
      </c>
      <c r="L44" s="171">
        <v>-127317843.88</v>
      </c>
      <c r="M44" s="171">
        <v>-137563935.22999999</v>
      </c>
      <c r="N44" s="171">
        <v>-137181100.25</v>
      </c>
      <c r="O44" s="171">
        <v>-148531093.86000001</v>
      </c>
      <c r="P44" s="171">
        <v>-159858409.96000001</v>
      </c>
      <c r="Q44" s="171">
        <v>-157586498.44</v>
      </c>
      <c r="R44" s="171">
        <v>-149249469.84</v>
      </c>
      <c r="S44" s="171">
        <v>-146093738.91999999</v>
      </c>
      <c r="T44" s="171">
        <v>-147601631.27000001</v>
      </c>
      <c r="U44" s="171">
        <v>-155818022.94</v>
      </c>
      <c r="V44" s="171">
        <v>-161720465.30000001</v>
      </c>
      <c r="W44" s="171">
        <v>-158813415.53</v>
      </c>
      <c r="X44" s="171">
        <v>-156565002.88999999</v>
      </c>
      <c r="Y44" s="171">
        <v>-156735643.81</v>
      </c>
      <c r="Z44" s="171">
        <v>-156659300.84</v>
      </c>
      <c r="AA44" s="171">
        <v>-155605212.56999999</v>
      </c>
      <c r="AB44" s="171">
        <v>-162277550.15000001</v>
      </c>
      <c r="AC44" s="171">
        <v>-162231495.71000001</v>
      </c>
      <c r="AD44" s="171">
        <v>-153104883.53999999</v>
      </c>
      <c r="AE44" s="171">
        <v>-160466453.74000001</v>
      </c>
      <c r="AF44" s="171">
        <v>-164997239.97</v>
      </c>
      <c r="AG44" s="171">
        <v>-175707323.75999999</v>
      </c>
      <c r="AH44" s="171">
        <v>-184838379.47</v>
      </c>
      <c r="AI44" s="171">
        <v>-180412905.74000001</v>
      </c>
      <c r="AJ44" s="171">
        <v>-179062170.38</v>
      </c>
      <c r="AK44" s="171">
        <v>-177103487.00999999</v>
      </c>
      <c r="AL44" s="171">
        <v>-175530978.93000001</v>
      </c>
      <c r="AM44" s="171">
        <v>-176941877.31</v>
      </c>
      <c r="AN44" s="171">
        <v>-171944997.31</v>
      </c>
      <c r="AO44" s="171">
        <v>-164668042.28</v>
      </c>
      <c r="AP44" s="171">
        <v>-168056315.47</v>
      </c>
      <c r="AQ44" s="171">
        <v>-150812915.72999999</v>
      </c>
      <c r="AR44" s="171">
        <v>-145439962.22999999</v>
      </c>
      <c r="AS44" s="146">
        <v>-146711328.11000001</v>
      </c>
    </row>
    <row r="45" spans="1:45" s="8" customFormat="1" ht="14">
      <c r="A45" s="174" t="s">
        <v>284</v>
      </c>
      <c r="B45" s="171">
        <v>941630894.88</v>
      </c>
      <c r="C45" s="171">
        <v>740864591.91999996</v>
      </c>
      <c r="D45" s="171">
        <v>690099806.77999997</v>
      </c>
      <c r="E45" s="171">
        <v>344599326.97000003</v>
      </c>
      <c r="F45" s="171">
        <v>375240273.37</v>
      </c>
      <c r="G45" s="171">
        <v>299780576.29000002</v>
      </c>
      <c r="H45" s="171">
        <v>278684699.38999999</v>
      </c>
      <c r="I45" s="171">
        <v>285034278.41000003</v>
      </c>
      <c r="J45" s="171">
        <v>332284304.12</v>
      </c>
      <c r="K45" s="171">
        <v>320243556.50999999</v>
      </c>
      <c r="L45" s="171">
        <v>290070850.75999999</v>
      </c>
      <c r="M45" s="171">
        <v>269633517.44</v>
      </c>
      <c r="N45" s="171">
        <v>312587799.45999998</v>
      </c>
      <c r="O45" s="171">
        <v>281688964.5</v>
      </c>
      <c r="P45" s="171">
        <v>316085201.38999999</v>
      </c>
      <c r="Q45" s="171">
        <v>285716503.08999997</v>
      </c>
      <c r="R45" s="171">
        <v>436554897.01999998</v>
      </c>
      <c r="S45" s="171">
        <v>278878000</v>
      </c>
      <c r="T45" s="171">
        <v>280626000</v>
      </c>
      <c r="U45" s="171">
        <v>270928687.69</v>
      </c>
      <c r="V45" s="171">
        <v>306322028.46000004</v>
      </c>
      <c r="W45" s="171">
        <v>265952000</v>
      </c>
      <c r="X45" s="171">
        <v>318078065.75</v>
      </c>
      <c r="Y45" s="171">
        <v>308924147.25999999</v>
      </c>
      <c r="Z45" s="171">
        <v>330786123.77999997</v>
      </c>
      <c r="AA45" s="171">
        <v>269940284.55000001</v>
      </c>
      <c r="AB45" s="171">
        <v>358598082.06</v>
      </c>
      <c r="AC45" s="171">
        <v>339600763.12</v>
      </c>
      <c r="AD45" s="171">
        <v>350866626.91000003</v>
      </c>
      <c r="AE45" s="171">
        <v>260423061.75</v>
      </c>
      <c r="AF45" s="171">
        <v>301617173.31</v>
      </c>
      <c r="AG45" s="171">
        <v>406210737.62</v>
      </c>
      <c r="AH45" s="171">
        <v>427912517.19999999</v>
      </c>
      <c r="AI45" s="171">
        <v>348406472.69999999</v>
      </c>
      <c r="AJ45" s="171">
        <v>383963206.5</v>
      </c>
      <c r="AK45" s="171">
        <v>583778053</v>
      </c>
      <c r="AL45" s="171">
        <v>728249447.13</v>
      </c>
      <c r="AM45" s="171">
        <v>567492418</v>
      </c>
      <c r="AN45" s="171">
        <v>546928194.96000004</v>
      </c>
      <c r="AO45" s="171">
        <v>611913230.13999999</v>
      </c>
      <c r="AP45" s="171">
        <v>667173278.79999995</v>
      </c>
      <c r="AQ45" s="171">
        <v>632679274.34000003</v>
      </c>
      <c r="AR45" s="171">
        <v>1187310527.8699999</v>
      </c>
      <c r="AS45" s="146">
        <v>1526275565.6300001</v>
      </c>
    </row>
    <row r="46" spans="1:45" s="8" customFormat="1" ht="14">
      <c r="A46" s="147" t="s">
        <v>41</v>
      </c>
      <c r="B46" s="172">
        <v>31335779369.019997</v>
      </c>
      <c r="C46" s="172">
        <v>29738682215.239784</v>
      </c>
      <c r="D46" s="172">
        <v>29566188194.629585</v>
      </c>
      <c r="E46" s="172">
        <v>31579443651.089996</v>
      </c>
      <c r="F46" s="172">
        <v>31209081971.390953</v>
      </c>
      <c r="G46" s="172">
        <v>31772811958.870003</v>
      </c>
      <c r="H46" s="172">
        <v>31317110857.299995</v>
      </c>
      <c r="I46" s="172">
        <v>32102729069.119995</v>
      </c>
      <c r="J46" s="172">
        <v>31376899225.600006</v>
      </c>
      <c r="K46" s="172">
        <v>31582667485.329998</v>
      </c>
      <c r="L46" s="172">
        <v>31655777777.119987</v>
      </c>
      <c r="M46" s="172">
        <v>33127743462.150002</v>
      </c>
      <c r="N46" s="172">
        <v>31685955722.499996</v>
      </c>
      <c r="O46" s="172">
        <v>31654865848.210003</v>
      </c>
      <c r="P46" s="172">
        <v>30893425836.089996</v>
      </c>
      <c r="Q46" s="172">
        <v>31831764678.269997</v>
      </c>
      <c r="R46" s="172">
        <v>31560539137.119999</v>
      </c>
      <c r="S46" s="172">
        <v>31727253204.859997</v>
      </c>
      <c r="T46" s="172">
        <v>31631037305.209999</v>
      </c>
      <c r="U46" s="172">
        <v>30292840040.440002</v>
      </c>
      <c r="V46" s="172">
        <v>29876292191.299995</v>
      </c>
      <c r="W46" s="172">
        <v>28342724000.799999</v>
      </c>
      <c r="X46" s="172">
        <v>26892895484.969997</v>
      </c>
      <c r="Y46" s="172">
        <v>28762693256.840004</v>
      </c>
      <c r="Z46" s="172">
        <v>29234874881.41</v>
      </c>
      <c r="AA46" s="172">
        <v>30177592200.440002</v>
      </c>
      <c r="AB46" s="172">
        <v>29780645108.82</v>
      </c>
      <c r="AC46" s="172">
        <v>30741758794.700001</v>
      </c>
      <c r="AD46" s="172">
        <v>29652194577.319996</v>
      </c>
      <c r="AE46" s="172">
        <v>30260019085.709999</v>
      </c>
      <c r="AF46" s="172">
        <v>30843499590.140003</v>
      </c>
      <c r="AG46" s="172">
        <v>33093763028.470005</v>
      </c>
      <c r="AH46" s="172">
        <v>32765572739.489998</v>
      </c>
      <c r="AI46" s="172">
        <v>33721684824.049995</v>
      </c>
      <c r="AJ46" s="172">
        <v>35961036022.029999</v>
      </c>
      <c r="AK46" s="172">
        <v>38710835126.440002</v>
      </c>
      <c r="AL46" s="172">
        <v>38882430929.369995</v>
      </c>
      <c r="AM46" s="172">
        <v>40503760608.650002</v>
      </c>
      <c r="AN46" s="172">
        <v>40551472350.959999</v>
      </c>
      <c r="AO46" s="172">
        <v>41954868310.449997</v>
      </c>
      <c r="AP46" s="172">
        <v>42514274536.07</v>
      </c>
      <c r="AQ46" s="172">
        <v>43391297963.919998</v>
      </c>
      <c r="AR46" s="172">
        <v>42524229472.959999</v>
      </c>
      <c r="AS46" s="148">
        <v>43796619620.309998</v>
      </c>
    </row>
    <row r="47" spans="1:45" s="8" customFormat="1" ht="14">
      <c r="A47" s="173" t="s">
        <v>285</v>
      </c>
      <c r="B47" s="171">
        <v>12309975370.620001</v>
      </c>
      <c r="C47" s="171">
        <v>12709244025.17</v>
      </c>
      <c r="D47" s="171">
        <v>12826981317.740002</v>
      </c>
      <c r="E47" s="171">
        <v>13635105320.98</v>
      </c>
      <c r="F47" s="171">
        <v>13952804553.729998</v>
      </c>
      <c r="G47" s="171">
        <v>15049529656.140001</v>
      </c>
      <c r="H47" s="171">
        <v>14909960317.48</v>
      </c>
      <c r="I47" s="171">
        <v>15452247509.619999</v>
      </c>
      <c r="J47" s="171">
        <v>15563772783.280001</v>
      </c>
      <c r="K47" s="171">
        <v>16504684006.039999</v>
      </c>
      <c r="L47" s="171">
        <v>16481959051.639999</v>
      </c>
      <c r="M47" s="171">
        <v>16855005605.08</v>
      </c>
      <c r="N47" s="171">
        <v>16285174013.040001</v>
      </c>
      <c r="O47" s="171">
        <v>16737538830.310001</v>
      </c>
      <c r="P47" s="171">
        <v>16853215638.159998</v>
      </c>
      <c r="Q47" s="171">
        <v>17489733415.080002</v>
      </c>
      <c r="R47" s="171">
        <v>17565179769.700001</v>
      </c>
      <c r="S47" s="171">
        <v>18087600604.059998</v>
      </c>
      <c r="T47" s="171">
        <v>18374337936.66</v>
      </c>
      <c r="U47" s="171">
        <v>16973190872.67</v>
      </c>
      <c r="V47" s="171">
        <v>16821546779.33</v>
      </c>
      <c r="W47" s="171">
        <v>15293543467.75</v>
      </c>
      <c r="X47" s="171">
        <v>15164813827.99</v>
      </c>
      <c r="Y47" s="171">
        <v>14959449267.670002</v>
      </c>
      <c r="Z47" s="171">
        <v>14934424669.790001</v>
      </c>
      <c r="AA47" s="171">
        <v>15309129595.370001</v>
      </c>
      <c r="AB47" s="171">
        <v>15489127820.27</v>
      </c>
      <c r="AC47" s="171">
        <v>16290239444.509998</v>
      </c>
      <c r="AD47" s="171">
        <v>16675080275.690001</v>
      </c>
      <c r="AE47" s="171">
        <v>17573099082.339996</v>
      </c>
      <c r="AF47" s="171">
        <v>17810982899.970001</v>
      </c>
      <c r="AG47" s="171">
        <v>17521268996.260002</v>
      </c>
      <c r="AH47" s="171">
        <v>17354317336.369999</v>
      </c>
      <c r="AI47" s="171">
        <v>18372929869.720001</v>
      </c>
      <c r="AJ47" s="171">
        <v>17801285724.549999</v>
      </c>
      <c r="AK47" s="171">
        <v>18794272000</v>
      </c>
      <c r="AL47" s="171">
        <v>19488781274.689999</v>
      </c>
      <c r="AM47" s="171">
        <v>20011220847.16</v>
      </c>
      <c r="AN47" s="171">
        <v>20282924673.889999</v>
      </c>
      <c r="AO47" s="171">
        <v>21081795987.920002</v>
      </c>
      <c r="AP47" s="171">
        <v>21939834834.52</v>
      </c>
      <c r="AQ47" s="171">
        <v>22764427730.09</v>
      </c>
      <c r="AR47" s="171">
        <v>21079125039.720001</v>
      </c>
      <c r="AS47" s="146">
        <v>20960278470.389999</v>
      </c>
    </row>
    <row r="48" spans="1:45" s="8" customFormat="1" ht="14">
      <c r="A48" s="173" t="s">
        <v>286</v>
      </c>
      <c r="B48" s="171">
        <v>6308195183.999999</v>
      </c>
      <c r="C48" s="171">
        <v>6576022462.829999</v>
      </c>
      <c r="D48" s="171">
        <v>6664029158.4200001</v>
      </c>
      <c r="E48" s="171">
        <v>7079542827.7599993</v>
      </c>
      <c r="F48" s="171">
        <v>7040631568.3000002</v>
      </c>
      <c r="G48" s="171">
        <v>6989993292.4200001</v>
      </c>
      <c r="H48" s="171">
        <v>7009957696.2700005</v>
      </c>
      <c r="I48" s="171">
        <v>7323034441.2299995</v>
      </c>
      <c r="J48" s="171">
        <v>7159485435.0900002</v>
      </c>
      <c r="K48" s="171">
        <v>7140827928.3499985</v>
      </c>
      <c r="L48" s="171">
        <v>7198917174.3699894</v>
      </c>
      <c r="M48" s="171">
        <v>7557477603.0300007</v>
      </c>
      <c r="N48" s="171">
        <v>7414736635.8399982</v>
      </c>
      <c r="O48" s="171">
        <v>7418223389.6100006</v>
      </c>
      <c r="P48" s="171">
        <v>7213477570.6999989</v>
      </c>
      <c r="Q48" s="171">
        <v>7415301890.7800007</v>
      </c>
      <c r="R48" s="171">
        <v>7363688254.6900005</v>
      </c>
      <c r="S48" s="171">
        <v>7345560329.6800022</v>
      </c>
      <c r="T48" s="171">
        <v>7318766202.0699997</v>
      </c>
      <c r="U48" s="171">
        <v>7537617489.5300026</v>
      </c>
      <c r="V48" s="171">
        <v>7577738067.9099998</v>
      </c>
      <c r="W48" s="171">
        <v>7516084000.0400028</v>
      </c>
      <c r="X48" s="171">
        <v>7425321128.3899994</v>
      </c>
      <c r="Y48" s="171">
        <v>7882694528.7900009</v>
      </c>
      <c r="Z48" s="171">
        <v>7719945388.6699982</v>
      </c>
      <c r="AA48" s="171">
        <v>7972408102.2199993</v>
      </c>
      <c r="AB48" s="171">
        <v>7925261794.2000027</v>
      </c>
      <c r="AC48" s="171">
        <v>8230853714.7200012</v>
      </c>
      <c r="AD48" s="171">
        <v>7999314353.1099968</v>
      </c>
      <c r="AE48" s="171">
        <v>7921996405.1000023</v>
      </c>
      <c r="AF48" s="171">
        <v>7987715632.9700012</v>
      </c>
      <c r="AG48" s="171">
        <v>8541235849.8999996</v>
      </c>
      <c r="AH48" s="171">
        <v>8367375854.5400009</v>
      </c>
      <c r="AI48" s="171">
        <v>8356775950.5099964</v>
      </c>
      <c r="AJ48" s="171">
        <v>8500659573.4899998</v>
      </c>
      <c r="AK48" s="171">
        <v>8825918341.920002</v>
      </c>
      <c r="AL48" s="171">
        <v>8683773263.3599968</v>
      </c>
      <c r="AM48" s="171">
        <v>9507481537.920002</v>
      </c>
      <c r="AN48" s="171">
        <v>9587235924.8799973</v>
      </c>
      <c r="AO48" s="171">
        <v>10072292745.93</v>
      </c>
      <c r="AP48" s="171">
        <v>10094643812.57</v>
      </c>
      <c r="AQ48" s="171">
        <v>10203937442.5</v>
      </c>
      <c r="AR48" s="171">
        <v>10782425246.439999</v>
      </c>
      <c r="AS48" s="146">
        <v>11499678788.289997</v>
      </c>
    </row>
    <row r="49" spans="1:45" s="8" customFormat="1" ht="14">
      <c r="A49" s="173" t="s">
        <v>287</v>
      </c>
      <c r="B49" s="171">
        <v>12678273633.039999</v>
      </c>
      <c r="C49" s="171">
        <v>10417829488.790001</v>
      </c>
      <c r="D49" s="171">
        <v>10042200743.41</v>
      </c>
      <c r="E49" s="171">
        <v>10834838346.92</v>
      </c>
      <c r="F49" s="171">
        <v>10191168404.67</v>
      </c>
      <c r="G49" s="171">
        <v>9711558559.25</v>
      </c>
      <c r="H49" s="171">
        <v>9378542575.4499989</v>
      </c>
      <c r="I49" s="171">
        <v>9310871603.3500004</v>
      </c>
      <c r="J49" s="171">
        <v>8638956434.3999996</v>
      </c>
      <c r="K49" s="171">
        <v>7924451799.3699989</v>
      </c>
      <c r="L49" s="171">
        <v>7963883550.3599987</v>
      </c>
      <c r="M49" s="171">
        <v>8715260254.039999</v>
      </c>
      <c r="N49" s="171">
        <v>7986045073.6199989</v>
      </c>
      <c r="O49" s="171">
        <v>7499103628.2900009</v>
      </c>
      <c r="P49" s="171">
        <v>6826732627.2299995</v>
      </c>
      <c r="Q49" s="171">
        <v>6926729372.4099979</v>
      </c>
      <c r="R49" s="171">
        <v>6631671112.7299995</v>
      </c>
      <c r="S49" s="171">
        <v>6294092271.1199999</v>
      </c>
      <c r="T49" s="171">
        <v>5937933166.4799995</v>
      </c>
      <c r="U49" s="171">
        <v>5782031678.2399998</v>
      </c>
      <c r="V49" s="171">
        <v>5477007344.0599995</v>
      </c>
      <c r="W49" s="171">
        <v>5533096533.0099993</v>
      </c>
      <c r="X49" s="171">
        <v>4302760528.5900002</v>
      </c>
      <c r="Y49" s="171">
        <v>5920549460.3800001</v>
      </c>
      <c r="Z49" s="171">
        <v>6580504822.9499998</v>
      </c>
      <c r="AA49" s="171">
        <v>6896054502.8500004</v>
      </c>
      <c r="AB49" s="171">
        <v>6366255494.3500004</v>
      </c>
      <c r="AC49" s="171">
        <v>6220665635.4700003</v>
      </c>
      <c r="AD49" s="171">
        <v>4977799948.5200005</v>
      </c>
      <c r="AE49" s="171">
        <v>4764923598.2700005</v>
      </c>
      <c r="AF49" s="171">
        <v>5044801057.2000008</v>
      </c>
      <c r="AG49" s="171">
        <v>7031258182.3100014</v>
      </c>
      <c r="AH49" s="171">
        <v>7043879548.5799999</v>
      </c>
      <c r="AI49" s="171">
        <v>6991979003.8199997</v>
      </c>
      <c r="AJ49" s="171">
        <v>9659090723.9899998</v>
      </c>
      <c r="AK49" s="171">
        <v>11090644784.52</v>
      </c>
      <c r="AL49" s="171">
        <v>10709876391.32</v>
      </c>
      <c r="AM49" s="171">
        <v>10985058223.57</v>
      </c>
      <c r="AN49" s="171">
        <v>10681311752.190001</v>
      </c>
      <c r="AO49" s="171">
        <v>10800779576.599998</v>
      </c>
      <c r="AP49" s="171">
        <v>10479795888.98</v>
      </c>
      <c r="AQ49" s="171">
        <v>10422932791.33</v>
      </c>
      <c r="AR49" s="171">
        <v>10662679186.800001</v>
      </c>
      <c r="AS49" s="146">
        <v>11336662361.630001</v>
      </c>
    </row>
    <row r="50" spans="1:45" s="4" customFormat="1" ht="14.5" thickBot="1">
      <c r="A50" s="183" t="s">
        <v>288</v>
      </c>
      <c r="B50" s="184">
        <v>39335181.359999895</v>
      </c>
      <c r="C50" s="184">
        <v>35586238.449785233</v>
      </c>
      <c r="D50" s="184">
        <v>32976975.059580088</v>
      </c>
      <c r="E50" s="184">
        <v>29957155.430000067</v>
      </c>
      <c r="F50" s="184">
        <v>24477444.690957069</v>
      </c>
      <c r="G50" s="184">
        <v>21730451.059999943</v>
      </c>
      <c r="H50" s="184">
        <v>18650268.100000143</v>
      </c>
      <c r="I50" s="184">
        <v>16575514.919999838</v>
      </c>
      <c r="J50" s="184">
        <v>14684572.829999924</v>
      </c>
      <c r="K50" s="184">
        <v>12703751.570000172</v>
      </c>
      <c r="L50" s="184">
        <v>11018000.75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4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  <c r="AE50" s="184">
        <v>0</v>
      </c>
      <c r="AF50" s="184">
        <v>0</v>
      </c>
      <c r="AG50" s="184">
        <v>0</v>
      </c>
      <c r="AH50" s="184">
        <v>0</v>
      </c>
      <c r="AI50" s="184">
        <v>0</v>
      </c>
      <c r="AJ50" s="184">
        <v>0</v>
      </c>
      <c r="AK50" s="184">
        <v>0</v>
      </c>
      <c r="AL50" s="184">
        <v>0</v>
      </c>
      <c r="AM50" s="184">
        <v>0</v>
      </c>
      <c r="AN50" s="184">
        <v>0</v>
      </c>
      <c r="AO50" s="184">
        <v>0</v>
      </c>
      <c r="AP50" s="184">
        <v>0</v>
      </c>
      <c r="AQ50" s="184">
        <v>0</v>
      </c>
      <c r="AR50" s="184">
        <v>0</v>
      </c>
      <c r="AS50" s="185">
        <v>0</v>
      </c>
    </row>
    <row r="51" spans="1:45" s="4" customFormat="1" ht="14.5" thickTop="1">
      <c r="A51" s="142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</row>
    <row r="52" spans="1:45" s="4" customFormat="1" ht="14">
      <c r="B52" s="11"/>
      <c r="C52" s="10"/>
      <c r="D52" s="10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</row>
    <row r="53" spans="1:45" s="4" customFormat="1" ht="14">
      <c r="B53" s="11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45" s="4" customFormat="1" ht="14">
      <c r="B54" s="11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45" s="4" customFormat="1" ht="14">
      <c r="B55" s="11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</sheetData>
  <sheetProtection sheet="1" objects="1" scenarios="1"/>
  <hyperlinks>
    <hyperlink ref="A4" location="'Índice'!B32" display="Índice!A1" xr:uid="{5654B33D-032E-48C6-809A-BB5AA6985D23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A6B4-DA2D-4FB3-BECF-EF1624D1EBA9}">
  <sheetPr codeName="Plan32">
    <tabColor rgb="FFFFC000"/>
  </sheetPr>
  <dimension ref="A1:AX63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7" sqref="A17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5" customFormat="1" ht="16.399999999999999" customHeight="1">
      <c r="A1" s="17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660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6.399999999999999" customHeight="1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86"/>
    </row>
    <row r="6" spans="1:45" s="4" customFormat="1" ht="14">
      <c r="A6" s="149" t="s">
        <v>96</v>
      </c>
      <c r="B6" s="160">
        <v>1242443660316.55</v>
      </c>
      <c r="C6" s="160">
        <v>1268220600449.3296</v>
      </c>
      <c r="D6" s="160">
        <v>1292618481928.9397</v>
      </c>
      <c r="E6" s="160">
        <v>1290541202419.4497</v>
      </c>
      <c r="F6" s="160">
        <v>1370425907336.2402</v>
      </c>
      <c r="G6" s="160">
        <v>1370967604762.73</v>
      </c>
      <c r="H6" s="160">
        <v>1402014037512.9399</v>
      </c>
      <c r="I6" s="160">
        <v>1401128759256.6003</v>
      </c>
      <c r="J6" s="160">
        <v>1404881655947.2004</v>
      </c>
      <c r="K6" s="160">
        <v>1445115496404.7603</v>
      </c>
      <c r="L6" s="160">
        <v>1448211894449.5698</v>
      </c>
      <c r="M6" s="160">
        <v>1401376974237.5999</v>
      </c>
      <c r="N6" s="160">
        <v>1402399431613.8799</v>
      </c>
      <c r="O6" s="160">
        <v>1445613792000</v>
      </c>
      <c r="P6" s="160">
        <v>1399890753531.77</v>
      </c>
      <c r="Q6" s="160">
        <v>1369201168658.3301</v>
      </c>
      <c r="R6" s="160">
        <v>1422830266287.25</v>
      </c>
      <c r="S6" s="160">
        <v>1449929875993.1899</v>
      </c>
      <c r="T6" s="160">
        <v>1487767758813.8</v>
      </c>
      <c r="U6" s="160">
        <v>1435270226662.1501</v>
      </c>
      <c r="V6" s="160">
        <v>1533577599797.5798</v>
      </c>
      <c r="W6" s="160">
        <v>1558587316524.2402</v>
      </c>
      <c r="X6" s="160">
        <v>1513162813976.6702</v>
      </c>
      <c r="Y6" s="160">
        <v>1481095163677.9902</v>
      </c>
      <c r="Z6" s="160">
        <v>1598273015687.7898</v>
      </c>
      <c r="AA6" s="160">
        <v>1710234000502.77</v>
      </c>
      <c r="AB6" s="160">
        <v>1769923198569.8704</v>
      </c>
      <c r="AC6" s="160">
        <v>1725671888000</v>
      </c>
      <c r="AD6" s="160">
        <v>1829203740172.9397</v>
      </c>
      <c r="AE6" s="160">
        <v>1859954519437.3296</v>
      </c>
      <c r="AF6" s="160">
        <v>1975406874175.4199</v>
      </c>
      <c r="AG6" s="160">
        <v>1932532979471.6897</v>
      </c>
      <c r="AH6" s="160">
        <v>2037602245522.6899</v>
      </c>
      <c r="AI6" s="160">
        <v>2091607957938.4197</v>
      </c>
      <c r="AJ6" s="160">
        <v>2146486986706.9502</v>
      </c>
      <c r="AK6" s="160">
        <v>2029398765248.6497</v>
      </c>
      <c r="AL6" s="160">
        <v>2114744203650.9204</v>
      </c>
      <c r="AM6" s="160">
        <v>2103152342299.8398</v>
      </c>
      <c r="AN6" s="160">
        <v>2248910547166.0801</v>
      </c>
      <c r="AO6" s="160">
        <v>2172479982679.8105</v>
      </c>
      <c r="AP6" s="160">
        <v>2305031353270.4697</v>
      </c>
      <c r="AQ6" s="160">
        <v>2362966325625.7798</v>
      </c>
      <c r="AR6" s="160">
        <v>2469585908758.3599</v>
      </c>
      <c r="AS6" s="150">
        <v>2433868148833.0801</v>
      </c>
    </row>
    <row r="7" spans="1:45" s="4" customFormat="1" ht="14">
      <c r="A7" s="149" t="s">
        <v>97</v>
      </c>
      <c r="B7" s="160">
        <v>1168518777991.0701</v>
      </c>
      <c r="C7" s="160">
        <v>1196026370160.2197</v>
      </c>
      <c r="D7" s="160">
        <v>1210962040366.8599</v>
      </c>
      <c r="E7" s="160">
        <v>1209502638312.6897</v>
      </c>
      <c r="F7" s="160">
        <v>1286407236175.4702</v>
      </c>
      <c r="G7" s="160">
        <v>1287910528000.73</v>
      </c>
      <c r="H7" s="160">
        <v>1317759057228.3501</v>
      </c>
      <c r="I7" s="160">
        <v>1319133378269.1501</v>
      </c>
      <c r="J7" s="160">
        <v>1320272334580.5903</v>
      </c>
      <c r="K7" s="160">
        <v>1361226747199.7698</v>
      </c>
      <c r="L7" s="160">
        <v>1362051516686.4697</v>
      </c>
      <c r="M7" s="160">
        <v>1313736959995.2297</v>
      </c>
      <c r="N7" s="160">
        <v>1312130089330.2798</v>
      </c>
      <c r="O7" s="160">
        <v>1354399227867.5798</v>
      </c>
      <c r="P7" s="160">
        <v>1305910896056.8599</v>
      </c>
      <c r="Q7" s="160">
        <v>1270048394690.8799</v>
      </c>
      <c r="R7" s="160">
        <v>1321160901855.0701</v>
      </c>
      <c r="S7" s="160">
        <v>1346857394972.0698</v>
      </c>
      <c r="T7" s="160">
        <v>1383521514290.4204</v>
      </c>
      <c r="U7" s="160">
        <v>1332569107239.5701</v>
      </c>
      <c r="V7" s="160">
        <v>1428128407627.2</v>
      </c>
      <c r="W7" s="160">
        <v>1456428989994.3899</v>
      </c>
      <c r="X7" s="160">
        <v>1407141234481.28</v>
      </c>
      <c r="Y7" s="160">
        <v>1372437773080.6501</v>
      </c>
      <c r="Z7" s="160">
        <v>1485865930820.4497</v>
      </c>
      <c r="AA7" s="160">
        <v>1595316175539.1499</v>
      </c>
      <c r="AB7" s="160">
        <v>1647377736437.5103</v>
      </c>
      <c r="AC7" s="160">
        <v>1598496789070.22</v>
      </c>
      <c r="AD7" s="160">
        <v>1690808033542.2798</v>
      </c>
      <c r="AE7" s="160">
        <v>1713946073725.3596</v>
      </c>
      <c r="AF7" s="160">
        <v>1827693870102.01</v>
      </c>
      <c r="AG7" s="160">
        <v>1787483620122.8198</v>
      </c>
      <c r="AH7" s="160">
        <v>1884588085670.4697</v>
      </c>
      <c r="AI7" s="160">
        <v>1935614807379.4197</v>
      </c>
      <c r="AJ7" s="160">
        <v>1988596588671.9302</v>
      </c>
      <c r="AK7" s="160">
        <v>1865369922083.2197</v>
      </c>
      <c r="AL7" s="160">
        <v>1945211572687.8103</v>
      </c>
      <c r="AM7" s="160">
        <v>1935472095482.4299</v>
      </c>
      <c r="AN7" s="160">
        <v>2078399693800.1797</v>
      </c>
      <c r="AO7" s="160">
        <v>1999403896266.6904</v>
      </c>
      <c r="AP7" s="160">
        <v>2126010660151.3101</v>
      </c>
      <c r="AQ7" s="160">
        <v>2181135623353.6497</v>
      </c>
      <c r="AR7" s="160">
        <v>2282166875434.6001</v>
      </c>
      <c r="AS7" s="150">
        <v>2243795894650.3101</v>
      </c>
    </row>
    <row r="8" spans="1:45" s="4" customFormat="1" ht="14">
      <c r="A8" s="176" t="s">
        <v>98</v>
      </c>
      <c r="B8" s="161">
        <v>479060372753.21008</v>
      </c>
      <c r="C8" s="161">
        <v>477378073662.43988</v>
      </c>
      <c r="D8" s="161">
        <v>466748994459.7699</v>
      </c>
      <c r="E8" s="161">
        <v>468176063397.49988</v>
      </c>
      <c r="F8" s="161">
        <v>466424732372.44995</v>
      </c>
      <c r="G8" s="161">
        <v>444329440190.57996</v>
      </c>
      <c r="H8" s="161">
        <v>462467137484.27002</v>
      </c>
      <c r="I8" s="161">
        <v>464419719323.52002</v>
      </c>
      <c r="J8" s="161">
        <v>454038744908.88</v>
      </c>
      <c r="K8" s="161">
        <v>440878532180.47992</v>
      </c>
      <c r="L8" s="161">
        <v>437702522686.46997</v>
      </c>
      <c r="M8" s="161">
        <v>445980687482.19</v>
      </c>
      <c r="N8" s="161">
        <v>430577827034.56995</v>
      </c>
      <c r="O8" s="161">
        <v>442812021357.71997</v>
      </c>
      <c r="P8" s="161">
        <v>437122989165.66998</v>
      </c>
      <c r="Q8" s="161">
        <v>450229361555.27991</v>
      </c>
      <c r="R8" s="161">
        <v>460761763389.36993</v>
      </c>
      <c r="S8" s="161">
        <v>475538417676.4599</v>
      </c>
      <c r="T8" s="161">
        <v>491537623719.75989</v>
      </c>
      <c r="U8" s="161">
        <v>486036771069.3999</v>
      </c>
      <c r="V8" s="161">
        <v>500510257411.61987</v>
      </c>
      <c r="W8" s="161">
        <v>505515108923.85999</v>
      </c>
      <c r="X8" s="161">
        <v>508681263005.56006</v>
      </c>
      <c r="Y8" s="161">
        <v>514130779740.3501</v>
      </c>
      <c r="Z8" s="161">
        <v>531136294360.20996</v>
      </c>
      <c r="AA8" s="161">
        <v>585676340007.68982</v>
      </c>
      <c r="AB8" s="161">
        <v>598152453883.33008</v>
      </c>
      <c r="AC8" s="161">
        <v>627671154298.3501</v>
      </c>
      <c r="AD8" s="161">
        <v>648330831129.18994</v>
      </c>
      <c r="AE8" s="161">
        <v>685975116623.21997</v>
      </c>
      <c r="AF8" s="161">
        <v>683826228279.48999</v>
      </c>
      <c r="AG8" s="161">
        <v>697238359118.85999</v>
      </c>
      <c r="AH8" s="161">
        <v>686715088207.21997</v>
      </c>
      <c r="AI8" s="161">
        <v>745010717899.91992</v>
      </c>
      <c r="AJ8" s="161">
        <v>773371886835.63</v>
      </c>
      <c r="AK8" s="161">
        <v>777184332289.62012</v>
      </c>
      <c r="AL8" s="161">
        <v>774858653395.72998</v>
      </c>
      <c r="AM8" s="161">
        <v>793362342141.73999</v>
      </c>
      <c r="AN8" s="161">
        <v>799620724154.07996</v>
      </c>
      <c r="AO8" s="161">
        <v>835670533598.04004</v>
      </c>
      <c r="AP8" s="161">
        <v>822100627750.08997</v>
      </c>
      <c r="AQ8" s="161">
        <v>845469104294.16003</v>
      </c>
      <c r="AR8" s="161">
        <v>873511882985.02991</v>
      </c>
      <c r="AS8" s="151">
        <v>898993757530.43005</v>
      </c>
    </row>
    <row r="9" spans="1:45" s="4" customFormat="1" ht="14">
      <c r="A9" s="177" t="s">
        <v>108</v>
      </c>
      <c r="B9" s="161">
        <v>71979643672.830093</v>
      </c>
      <c r="C9" s="161">
        <v>69313268606.069901</v>
      </c>
      <c r="D9" s="161">
        <v>69397842394.039902</v>
      </c>
      <c r="E9" s="161">
        <v>74224354233.249893</v>
      </c>
      <c r="F9" s="161">
        <v>73704884759.899994</v>
      </c>
      <c r="G9" s="161">
        <v>64754810090.129997</v>
      </c>
      <c r="H9" s="161">
        <v>66062957358.870003</v>
      </c>
      <c r="I9" s="161">
        <v>66549760344.379997</v>
      </c>
      <c r="J9" s="161">
        <v>62631053930.169998</v>
      </c>
      <c r="K9" s="161">
        <v>62549869700.339897</v>
      </c>
      <c r="L9" s="161">
        <v>61622916910.800003</v>
      </c>
      <c r="M9" s="161">
        <v>69349186000</v>
      </c>
      <c r="N9" s="161">
        <v>63960088786.699997</v>
      </c>
      <c r="O9" s="161">
        <v>62384827791.910004</v>
      </c>
      <c r="P9" s="161">
        <v>61793371139.190002</v>
      </c>
      <c r="Q9" s="161">
        <v>69981063270.049896</v>
      </c>
      <c r="R9" s="161">
        <v>68406022764.649902</v>
      </c>
      <c r="S9" s="161">
        <v>66780241161.349899</v>
      </c>
      <c r="T9" s="161">
        <v>71356794804.829895</v>
      </c>
      <c r="U9" s="161">
        <v>67810696989.999901</v>
      </c>
      <c r="V9" s="161">
        <v>66426317585.359901</v>
      </c>
      <c r="W9" s="161">
        <v>67429160897.220001</v>
      </c>
      <c r="X9" s="161">
        <v>68432673423.839996</v>
      </c>
      <c r="Y9" s="161">
        <v>71066575608.830093</v>
      </c>
      <c r="Z9" s="161">
        <v>72141919661.580002</v>
      </c>
      <c r="AA9" s="161">
        <v>81998205124.929901</v>
      </c>
      <c r="AB9" s="161">
        <v>90714578264.300095</v>
      </c>
      <c r="AC9" s="161">
        <v>98307410217.390106</v>
      </c>
      <c r="AD9" s="161">
        <v>104891182304.50999</v>
      </c>
      <c r="AE9" s="161">
        <v>119621691646.71001</v>
      </c>
      <c r="AF9" s="161">
        <v>114481706010.73</v>
      </c>
      <c r="AG9" s="161">
        <v>118758342019.97</v>
      </c>
      <c r="AH9" s="161">
        <v>106471017004.13</v>
      </c>
      <c r="AI9" s="161">
        <v>110974449870.34</v>
      </c>
      <c r="AJ9" s="161">
        <v>110535913733.53999</v>
      </c>
      <c r="AK9" s="161">
        <v>107860380548.60001</v>
      </c>
      <c r="AL9" s="161">
        <v>101578731274.35001</v>
      </c>
      <c r="AM9" s="161">
        <v>105334152172.24001</v>
      </c>
      <c r="AN9" s="161">
        <v>105374134459.19</v>
      </c>
      <c r="AO9" s="161">
        <v>109118615710.64</v>
      </c>
      <c r="AP9" s="161">
        <v>103234215024.2</v>
      </c>
      <c r="AQ9" s="161">
        <v>106834289647.06</v>
      </c>
      <c r="AR9" s="161">
        <v>108368430000.52</v>
      </c>
      <c r="AS9" s="151">
        <v>107706846092.03999</v>
      </c>
    </row>
    <row r="10" spans="1:45" s="4" customFormat="1" ht="14">
      <c r="A10" s="177" t="s">
        <v>109</v>
      </c>
      <c r="B10" s="161">
        <v>144111157791.97</v>
      </c>
      <c r="C10" s="161">
        <v>146460984218.81</v>
      </c>
      <c r="D10" s="161">
        <v>148995605210.22</v>
      </c>
      <c r="E10" s="161">
        <v>148698889664</v>
      </c>
      <c r="F10" s="161">
        <v>144089085527.5</v>
      </c>
      <c r="G10" s="161">
        <v>147306118480.76999</v>
      </c>
      <c r="H10" s="161">
        <v>149763605336.92999</v>
      </c>
      <c r="I10" s="161">
        <v>151845280882.04999</v>
      </c>
      <c r="J10" s="161">
        <v>151919171630.92001</v>
      </c>
      <c r="K10" s="161">
        <v>148367609546.45001</v>
      </c>
      <c r="L10" s="161">
        <v>148681411634.07999</v>
      </c>
      <c r="M10" s="161">
        <v>151763343549.13</v>
      </c>
      <c r="N10" s="161">
        <v>148910154754.47</v>
      </c>
      <c r="O10" s="161">
        <v>150982353275.07001</v>
      </c>
      <c r="P10" s="161">
        <v>154516749162.98999</v>
      </c>
      <c r="Q10" s="161">
        <v>160289874752.92001</v>
      </c>
      <c r="R10" s="161">
        <v>162560209767.10001</v>
      </c>
      <c r="S10" s="161">
        <v>167089233977.98001</v>
      </c>
      <c r="T10" s="161">
        <v>172753844079.26999</v>
      </c>
      <c r="U10" s="161">
        <v>174854743346.42999</v>
      </c>
      <c r="V10" s="161">
        <v>174155762464.85001</v>
      </c>
      <c r="W10" s="161">
        <v>174480317589.35999</v>
      </c>
      <c r="X10" s="161">
        <v>176723868281.76001</v>
      </c>
      <c r="Y10" s="161">
        <v>180942854091.45999</v>
      </c>
      <c r="Z10" s="161">
        <v>181647715795.72</v>
      </c>
      <c r="AA10" s="161">
        <v>199135180033.20001</v>
      </c>
      <c r="AB10" s="161">
        <v>210008950476.51999</v>
      </c>
      <c r="AC10" s="161">
        <v>219396330707.39001</v>
      </c>
      <c r="AD10" s="161">
        <v>219055227670.76999</v>
      </c>
      <c r="AE10" s="161">
        <v>223426548217.41</v>
      </c>
      <c r="AF10" s="161">
        <v>225458001232.29001</v>
      </c>
      <c r="AG10" s="161">
        <v>225452749669.82001</v>
      </c>
      <c r="AH10" s="161">
        <v>219330833681.53</v>
      </c>
      <c r="AI10" s="161">
        <v>216894462445.16</v>
      </c>
      <c r="AJ10" s="161">
        <v>214574009446.82001</v>
      </c>
      <c r="AK10" s="161">
        <v>213435805786.35001</v>
      </c>
      <c r="AL10" s="161">
        <v>206768061081.48999</v>
      </c>
      <c r="AM10" s="161">
        <v>205952535109.22</v>
      </c>
      <c r="AN10" s="161">
        <v>206503684875.23001</v>
      </c>
      <c r="AO10" s="161">
        <v>206915086362.07001</v>
      </c>
      <c r="AP10" s="161">
        <v>205678657937.94</v>
      </c>
      <c r="AQ10" s="161">
        <v>212664315847.94</v>
      </c>
      <c r="AR10" s="161">
        <v>215320756663.70999</v>
      </c>
      <c r="AS10" s="151">
        <v>218362609338.91</v>
      </c>
    </row>
    <row r="11" spans="1:45" s="4" customFormat="1" ht="14">
      <c r="A11" s="177" t="s">
        <v>110</v>
      </c>
      <c r="B11" s="161">
        <v>26210815174.240002</v>
      </c>
      <c r="C11" s="161">
        <v>27829548760.360001</v>
      </c>
      <c r="D11" s="161">
        <v>27638040580.540001</v>
      </c>
      <c r="E11" s="161">
        <v>30353882986.93</v>
      </c>
      <c r="F11" s="161">
        <v>36736128178.949997</v>
      </c>
      <c r="G11" s="161">
        <v>33337347969.27</v>
      </c>
      <c r="H11" s="161">
        <v>41465483908.160004</v>
      </c>
      <c r="I11" s="161">
        <v>41482547631.82</v>
      </c>
      <c r="J11" s="161">
        <v>36885393534.870003</v>
      </c>
      <c r="K11" s="161">
        <v>27472505889.41</v>
      </c>
      <c r="L11" s="161">
        <v>23918604051.779999</v>
      </c>
      <c r="M11" s="161">
        <v>20664801440.669998</v>
      </c>
      <c r="N11" s="161">
        <v>18265430196.040001</v>
      </c>
      <c r="O11" s="161">
        <v>18961724108.779999</v>
      </c>
      <c r="P11" s="161">
        <v>19648913222.27</v>
      </c>
      <c r="Q11" s="161">
        <v>24152759148.759998</v>
      </c>
      <c r="R11" s="161">
        <v>25988965091.27</v>
      </c>
      <c r="S11" s="161">
        <v>30790105510.689999</v>
      </c>
      <c r="T11" s="161">
        <v>36824048370.529999</v>
      </c>
      <c r="U11" s="161">
        <v>33668594781.900002</v>
      </c>
      <c r="V11" s="161">
        <v>33760081587.360001</v>
      </c>
      <c r="W11" s="161">
        <v>32373575465.419998</v>
      </c>
      <c r="X11" s="161">
        <v>32511852340.220001</v>
      </c>
      <c r="Y11" s="161">
        <v>29128474836.599998</v>
      </c>
      <c r="Z11" s="161">
        <v>34713137386.300003</v>
      </c>
      <c r="AA11" s="161">
        <v>30511292061.16</v>
      </c>
      <c r="AB11" s="161">
        <v>28280361251.220001</v>
      </c>
      <c r="AC11" s="161">
        <v>25686888565.009998</v>
      </c>
      <c r="AD11" s="161">
        <v>28530838991.369999</v>
      </c>
      <c r="AE11" s="161">
        <v>24641031229.279999</v>
      </c>
      <c r="AF11" s="161">
        <v>25115407348.700001</v>
      </c>
      <c r="AG11" s="161">
        <v>25968817587.610001</v>
      </c>
      <c r="AH11" s="161">
        <v>24506462347.27</v>
      </c>
      <c r="AI11" s="161">
        <v>26550234382.09</v>
      </c>
      <c r="AJ11" s="161">
        <v>25027850619.32</v>
      </c>
      <c r="AK11" s="161">
        <v>23921285612.419998</v>
      </c>
      <c r="AL11" s="161">
        <v>24135041033.759998</v>
      </c>
      <c r="AM11" s="161">
        <v>24831616255.48</v>
      </c>
      <c r="AN11" s="161">
        <v>25766718045.75</v>
      </c>
      <c r="AO11" s="161">
        <v>23726730700.599998</v>
      </c>
      <c r="AP11" s="161">
        <v>22498008421.360001</v>
      </c>
      <c r="AQ11" s="161">
        <v>23005616417.25</v>
      </c>
      <c r="AR11" s="161">
        <v>21955576507.830002</v>
      </c>
      <c r="AS11" s="151">
        <v>25283067119.07</v>
      </c>
    </row>
    <row r="12" spans="1:45" s="4" customFormat="1" ht="14">
      <c r="A12" s="177" t="s">
        <v>111</v>
      </c>
      <c r="B12" s="161">
        <v>236758756114.17001</v>
      </c>
      <c r="C12" s="161">
        <v>233774272077.20001</v>
      </c>
      <c r="D12" s="161">
        <v>220717506274.97</v>
      </c>
      <c r="E12" s="161">
        <v>214898936513.32001</v>
      </c>
      <c r="F12" s="161">
        <v>211894633906.10001</v>
      </c>
      <c r="G12" s="161">
        <v>198931163650.41</v>
      </c>
      <c r="H12" s="161">
        <v>205175090880.31</v>
      </c>
      <c r="I12" s="161">
        <v>204542130465.26999</v>
      </c>
      <c r="J12" s="161">
        <v>202573182879.29001</v>
      </c>
      <c r="K12" s="161">
        <v>202458585001.76999</v>
      </c>
      <c r="L12" s="161">
        <v>203447682066.39999</v>
      </c>
      <c r="M12" s="161">
        <v>204150245208.23001</v>
      </c>
      <c r="N12" s="161">
        <v>199358198930.63</v>
      </c>
      <c r="O12" s="161">
        <v>210379550743.85001</v>
      </c>
      <c r="P12" s="161">
        <v>201040265001.84</v>
      </c>
      <c r="Q12" s="161">
        <v>195628822282.69</v>
      </c>
      <c r="R12" s="161">
        <v>203642809322.17001</v>
      </c>
      <c r="S12" s="161">
        <v>210709869769.94</v>
      </c>
      <c r="T12" s="161">
        <v>210404444889.5</v>
      </c>
      <c r="U12" s="161">
        <v>209491503999.69</v>
      </c>
      <c r="V12" s="161">
        <v>225980884256.89999</v>
      </c>
      <c r="W12" s="161">
        <v>231039775486.84</v>
      </c>
      <c r="X12" s="161">
        <v>230819469551.47</v>
      </c>
      <c r="Y12" s="161">
        <v>232749706478.09</v>
      </c>
      <c r="Z12" s="161">
        <v>242405327920.34</v>
      </c>
      <c r="AA12" s="161">
        <v>273683672419.29001</v>
      </c>
      <c r="AB12" s="161">
        <v>268757790507.76999</v>
      </c>
      <c r="AC12" s="161">
        <v>283819600635.21997</v>
      </c>
      <c r="AD12" s="161">
        <v>295498351544.48999</v>
      </c>
      <c r="AE12" s="161">
        <v>317924290411.96997</v>
      </c>
      <c r="AF12" s="161">
        <v>318367489729.83002</v>
      </c>
      <c r="AG12" s="161">
        <v>326640088777.5</v>
      </c>
      <c r="AH12" s="161">
        <v>335997454793.82001</v>
      </c>
      <c r="AI12" s="161">
        <v>390257793114.63</v>
      </c>
      <c r="AJ12" s="161">
        <v>422862608341.28998</v>
      </c>
      <c r="AK12" s="161">
        <v>431550383896.21002</v>
      </c>
      <c r="AL12" s="161">
        <v>442024863993.91998</v>
      </c>
      <c r="AM12" s="161">
        <v>456907918334.26001</v>
      </c>
      <c r="AN12" s="161">
        <v>461754232296.07001</v>
      </c>
      <c r="AO12" s="161">
        <v>495670482146.21997</v>
      </c>
      <c r="AP12" s="161">
        <v>490481878106.13</v>
      </c>
      <c r="AQ12" s="161">
        <v>502759263692.60999</v>
      </c>
      <c r="AR12" s="161">
        <v>527667595219.64001</v>
      </c>
      <c r="AS12" s="151">
        <v>547447411845.28003</v>
      </c>
    </row>
    <row r="13" spans="1:45" s="4" customFormat="1" ht="14">
      <c r="A13" s="177" t="s">
        <v>726</v>
      </c>
      <c r="B13" s="161">
        <v>0</v>
      </c>
      <c r="C13" s="161">
        <v>0</v>
      </c>
      <c r="D13" s="161">
        <v>0</v>
      </c>
      <c r="E13" s="161">
        <v>0</v>
      </c>
      <c r="F13" s="161">
        <v>0</v>
      </c>
      <c r="G13" s="161">
        <v>0</v>
      </c>
      <c r="H13" s="161">
        <v>0</v>
      </c>
      <c r="I13" s="161">
        <v>0</v>
      </c>
      <c r="J13" s="161">
        <v>29942933.629999999</v>
      </c>
      <c r="K13" s="161">
        <v>29962042.510000002</v>
      </c>
      <c r="L13" s="161">
        <v>31908023.41</v>
      </c>
      <c r="M13" s="161">
        <v>53111284.159999996</v>
      </c>
      <c r="N13" s="161">
        <v>83954366.730000004</v>
      </c>
      <c r="O13" s="161">
        <v>103565438.11</v>
      </c>
      <c r="P13" s="161">
        <v>123690639.38</v>
      </c>
      <c r="Q13" s="161">
        <v>176842100.86000001</v>
      </c>
      <c r="R13" s="161">
        <v>163756444.18000001</v>
      </c>
      <c r="S13" s="161">
        <v>168967256.5</v>
      </c>
      <c r="T13" s="161">
        <v>198491575.63</v>
      </c>
      <c r="U13" s="161">
        <v>211231951.38</v>
      </c>
      <c r="V13" s="161">
        <v>187211517.15000001</v>
      </c>
      <c r="W13" s="161">
        <v>192279485.02000001</v>
      </c>
      <c r="X13" s="161">
        <v>193399408.27000001</v>
      </c>
      <c r="Y13" s="161">
        <v>243168725.37</v>
      </c>
      <c r="Z13" s="161">
        <v>228193596.27000001</v>
      </c>
      <c r="AA13" s="161">
        <v>347990369.11000001</v>
      </c>
      <c r="AB13" s="161">
        <v>390773383.51999998</v>
      </c>
      <c r="AC13" s="161">
        <v>460924173.33999997</v>
      </c>
      <c r="AD13" s="161">
        <v>355230618.05000001</v>
      </c>
      <c r="AE13" s="161">
        <v>361555117.85000002</v>
      </c>
      <c r="AF13" s="161">
        <v>403623957.94</v>
      </c>
      <c r="AG13" s="161">
        <v>418361063.95999998</v>
      </c>
      <c r="AH13" s="161">
        <v>409320380.47000003</v>
      </c>
      <c r="AI13" s="161">
        <v>333778087.69999999</v>
      </c>
      <c r="AJ13" s="161">
        <v>371504694.66000003</v>
      </c>
      <c r="AK13" s="161">
        <v>416476446.04000002</v>
      </c>
      <c r="AL13" s="161">
        <v>351956012.20999998</v>
      </c>
      <c r="AM13" s="161">
        <v>336120270.54000002</v>
      </c>
      <c r="AN13" s="161">
        <v>221954477.84</v>
      </c>
      <c r="AO13" s="161">
        <v>239618678.50999999</v>
      </c>
      <c r="AP13" s="161">
        <v>207868260.46000001</v>
      </c>
      <c r="AQ13" s="161">
        <v>205618689.30000001</v>
      </c>
      <c r="AR13" s="161">
        <v>199524593.33000001</v>
      </c>
      <c r="AS13" s="151">
        <v>193823135.13</v>
      </c>
    </row>
    <row r="14" spans="1:45" s="4" customFormat="1" ht="14">
      <c r="A14" s="176" t="s">
        <v>99</v>
      </c>
      <c r="B14" s="161">
        <v>270276834078.07999</v>
      </c>
      <c r="C14" s="161">
        <v>278294316410.90997</v>
      </c>
      <c r="D14" s="161">
        <v>309228703658.60999</v>
      </c>
      <c r="E14" s="161">
        <v>293920433628.52002</v>
      </c>
      <c r="F14" s="161">
        <v>329165718294.77002</v>
      </c>
      <c r="G14" s="161">
        <v>341229150993.22003</v>
      </c>
      <c r="H14" s="161">
        <v>319731855508.22003</v>
      </c>
      <c r="I14" s="161">
        <v>333521647303.12</v>
      </c>
      <c r="J14" s="161">
        <v>354408358861.97998</v>
      </c>
      <c r="K14" s="161">
        <v>411968634877.5</v>
      </c>
      <c r="L14" s="161">
        <v>410470038833.33997</v>
      </c>
      <c r="M14" s="161">
        <v>374634031805.32001</v>
      </c>
      <c r="N14" s="161">
        <v>409965738247.63</v>
      </c>
      <c r="O14" s="161">
        <v>449821750214.21002</v>
      </c>
      <c r="P14" s="161">
        <v>417870284321.96002</v>
      </c>
      <c r="Q14" s="161">
        <v>376242694782.82996</v>
      </c>
      <c r="R14" s="161">
        <v>417352688651.29999</v>
      </c>
      <c r="S14" s="161">
        <v>424111689276.08997</v>
      </c>
      <c r="T14" s="161">
        <v>434484605848.08997</v>
      </c>
      <c r="U14" s="161">
        <v>402901202141.75</v>
      </c>
      <c r="V14" s="161">
        <v>482775805298.69</v>
      </c>
      <c r="W14" s="161">
        <v>496568628406.28998</v>
      </c>
      <c r="X14" s="161">
        <v>433007229302.16998</v>
      </c>
      <c r="Y14" s="161">
        <v>404355326847.02002</v>
      </c>
      <c r="Z14" s="161">
        <v>487397527227.53003</v>
      </c>
      <c r="AA14" s="161">
        <v>521351051298.72998</v>
      </c>
      <c r="AB14" s="161">
        <v>569103107657.75</v>
      </c>
      <c r="AC14" s="161">
        <v>503722822449.90002</v>
      </c>
      <c r="AD14" s="161">
        <v>574813913306.34998</v>
      </c>
      <c r="AE14" s="161">
        <v>578111296016.87</v>
      </c>
      <c r="AF14" s="161">
        <v>672162716289.41003</v>
      </c>
      <c r="AG14" s="161">
        <v>621836754589.70996</v>
      </c>
      <c r="AH14" s="161">
        <v>705949334561.30994</v>
      </c>
      <c r="AI14" s="161">
        <v>667007507863.83997</v>
      </c>
      <c r="AJ14" s="161">
        <v>666903486234.54004</v>
      </c>
      <c r="AK14" s="161">
        <v>564453599003.94006</v>
      </c>
      <c r="AL14" s="161">
        <v>641405713024.20996</v>
      </c>
      <c r="AM14" s="161">
        <v>574831776038.92993</v>
      </c>
      <c r="AN14" s="161">
        <v>697796874659.54004</v>
      </c>
      <c r="AO14" s="161">
        <v>565293587440.95996</v>
      </c>
      <c r="AP14" s="161">
        <v>675354220459.85999</v>
      </c>
      <c r="AQ14" s="161">
        <v>673939178133.15991</v>
      </c>
      <c r="AR14" s="161">
        <v>731532866039.85999</v>
      </c>
      <c r="AS14" s="151">
        <v>617780080474.02002</v>
      </c>
    </row>
    <row r="15" spans="1:45" s="4" customFormat="1" ht="14">
      <c r="A15" s="177" t="s">
        <v>100</v>
      </c>
      <c r="B15" s="161">
        <v>28958344464.709999</v>
      </c>
      <c r="C15" s="161">
        <v>31112962010.82</v>
      </c>
      <c r="D15" s="161">
        <v>41184375237.650002</v>
      </c>
      <c r="E15" s="161">
        <v>48255570618.540001</v>
      </c>
      <c r="F15" s="161">
        <v>37847988484.400002</v>
      </c>
      <c r="G15" s="161">
        <v>43964810769.720001</v>
      </c>
      <c r="H15" s="161">
        <v>44678225318.669998</v>
      </c>
      <c r="I15" s="161">
        <v>52141994264.419998</v>
      </c>
      <c r="J15" s="161">
        <v>30470743993.580002</v>
      </c>
      <c r="K15" s="161">
        <v>30415000276.790001</v>
      </c>
      <c r="L15" s="161">
        <v>31621304409.310001</v>
      </c>
      <c r="M15" s="161">
        <v>25591345181.860001</v>
      </c>
      <c r="N15" s="161">
        <v>20135162896.650002</v>
      </c>
      <c r="O15" s="161">
        <v>24897641489.919998</v>
      </c>
      <c r="P15" s="161">
        <v>22015701391.73</v>
      </c>
      <c r="Q15" s="161">
        <v>23576205016.849998</v>
      </c>
      <c r="R15" s="161">
        <v>21102055668.369999</v>
      </c>
      <c r="S15" s="161">
        <v>20435799854.990002</v>
      </c>
      <c r="T15" s="161">
        <v>18048400694.75</v>
      </c>
      <c r="U15" s="161">
        <v>17417543900.91</v>
      </c>
      <c r="V15" s="161">
        <v>16250721863.370001</v>
      </c>
      <c r="W15" s="161">
        <v>12403091372.059999</v>
      </c>
      <c r="X15" s="161">
        <v>12477776002.98</v>
      </c>
      <c r="Y15" s="161">
        <v>12957635234.860001</v>
      </c>
      <c r="Z15" s="161">
        <v>11323663526.139999</v>
      </c>
      <c r="AA15" s="161">
        <v>10648864265.5</v>
      </c>
      <c r="AB15" s="161">
        <v>11337925775.08</v>
      </c>
      <c r="AC15" s="161">
        <v>13675125499.09</v>
      </c>
      <c r="AD15" s="161">
        <v>9919622052.5200005</v>
      </c>
      <c r="AE15" s="161">
        <v>9318012589.7099991</v>
      </c>
      <c r="AF15" s="161">
        <v>10485685166.73</v>
      </c>
      <c r="AG15" s="161">
        <v>13608116468.709999</v>
      </c>
      <c r="AH15" s="161">
        <v>16495628942.16</v>
      </c>
      <c r="AI15" s="161">
        <v>12045515885.75</v>
      </c>
      <c r="AJ15" s="161">
        <v>9057581129.5200005</v>
      </c>
      <c r="AK15" s="161">
        <v>10524493063.83</v>
      </c>
      <c r="AL15" s="161">
        <v>7320936366.0799999</v>
      </c>
      <c r="AM15" s="161">
        <v>7620141396.1000004</v>
      </c>
      <c r="AN15" s="161">
        <v>7980777503.1899996</v>
      </c>
      <c r="AO15" s="161">
        <v>7447800060.4200001</v>
      </c>
      <c r="AP15" s="161">
        <v>7786561709.3999996</v>
      </c>
      <c r="AQ15" s="161">
        <v>14627277992.85</v>
      </c>
      <c r="AR15" s="161">
        <v>13634211152.719999</v>
      </c>
      <c r="AS15" s="151">
        <v>24484281791.119999</v>
      </c>
    </row>
    <row r="16" spans="1:45" s="4" customFormat="1" ht="14">
      <c r="A16" s="176" t="s">
        <v>101</v>
      </c>
      <c r="B16" s="161">
        <v>129147508252.59001</v>
      </c>
      <c r="C16" s="161">
        <v>137947147842.45001</v>
      </c>
      <c r="D16" s="161">
        <v>143226479462.42999</v>
      </c>
      <c r="E16" s="161">
        <v>147590774530.27997</v>
      </c>
      <c r="F16" s="161">
        <v>171126646699.58002</v>
      </c>
      <c r="G16" s="161">
        <v>188406460913.76999</v>
      </c>
      <c r="H16" s="161">
        <v>197179146999.99997</v>
      </c>
      <c r="I16" s="161">
        <v>188561492150.64999</v>
      </c>
      <c r="J16" s="161">
        <v>179295325827.84998</v>
      </c>
      <c r="K16" s="161">
        <v>174508725842.48999</v>
      </c>
      <c r="L16" s="161">
        <v>173566839000</v>
      </c>
      <c r="M16" s="161">
        <v>165166353000</v>
      </c>
      <c r="N16" s="161">
        <v>157084630482.57999</v>
      </c>
      <c r="O16" s="161">
        <v>145821539524.15002</v>
      </c>
      <c r="P16" s="161">
        <v>137132224000</v>
      </c>
      <c r="Q16" s="161">
        <v>133765797461.82999</v>
      </c>
      <c r="R16" s="161">
        <v>131616066649.99001</v>
      </c>
      <c r="S16" s="161">
        <v>134282481183.34999</v>
      </c>
      <c r="T16" s="161">
        <v>130595031055.58002</v>
      </c>
      <c r="U16" s="161">
        <v>124818495567.77</v>
      </c>
      <c r="V16" s="161">
        <v>129885698239.51001</v>
      </c>
      <c r="W16" s="161">
        <v>131407446423.60001</v>
      </c>
      <c r="X16" s="161">
        <v>134064757844.08</v>
      </c>
      <c r="Y16" s="161">
        <v>129650920331.11</v>
      </c>
      <c r="Z16" s="161">
        <v>125338548377.68001</v>
      </c>
      <c r="AA16" s="161">
        <v>129580297482.04999</v>
      </c>
      <c r="AB16" s="161">
        <v>128199220713.06</v>
      </c>
      <c r="AC16" s="161">
        <v>124768858846.87999</v>
      </c>
      <c r="AD16" s="161">
        <v>126699678435.39999</v>
      </c>
      <c r="AE16" s="161">
        <v>120449903163.07001</v>
      </c>
      <c r="AF16" s="161">
        <v>126153263675.12001</v>
      </c>
      <c r="AG16" s="161">
        <v>132200713326.97</v>
      </c>
      <c r="AH16" s="161">
        <v>147742988854.14996</v>
      </c>
      <c r="AI16" s="161">
        <v>162390185700.75998</v>
      </c>
      <c r="AJ16" s="161">
        <v>172855448567.23001</v>
      </c>
      <c r="AK16" s="161">
        <v>174913838368.78</v>
      </c>
      <c r="AL16" s="161">
        <v>193763387285.52002</v>
      </c>
      <c r="AM16" s="161">
        <v>222591919898.67001</v>
      </c>
      <c r="AN16" s="161">
        <v>238626365055.09</v>
      </c>
      <c r="AO16" s="161">
        <v>245832382874.12003</v>
      </c>
      <c r="AP16" s="161">
        <v>246448470823.94</v>
      </c>
      <c r="AQ16" s="161">
        <v>252095454566.04999</v>
      </c>
      <c r="AR16" s="161">
        <v>255662904127.91998</v>
      </c>
      <c r="AS16" s="151">
        <v>286024658472.14001</v>
      </c>
    </row>
    <row r="17" spans="1:50" s="4" customFormat="1" ht="14">
      <c r="A17" s="177" t="s">
        <v>308</v>
      </c>
      <c r="B17" s="161">
        <v>87749921091.240005</v>
      </c>
      <c r="C17" s="161">
        <v>98399486073.25</v>
      </c>
      <c r="D17" s="161">
        <v>104093829100.42999</v>
      </c>
      <c r="E17" s="161">
        <v>102325297644.34</v>
      </c>
      <c r="F17" s="161">
        <v>118263144567.12</v>
      </c>
      <c r="G17" s="161">
        <v>132372287969.21001</v>
      </c>
      <c r="H17" s="161">
        <v>134555176403.28</v>
      </c>
      <c r="I17" s="161">
        <v>134822920539.14999</v>
      </c>
      <c r="J17" s="161">
        <v>135420062153.31</v>
      </c>
      <c r="K17" s="161">
        <v>135418025783.52</v>
      </c>
      <c r="L17" s="161">
        <v>133098401092.16</v>
      </c>
      <c r="M17" s="161">
        <v>124965334183.97</v>
      </c>
      <c r="N17" s="161">
        <v>112719804580.7</v>
      </c>
      <c r="O17" s="161">
        <v>100665141738.85001</v>
      </c>
      <c r="P17" s="161">
        <v>94472978775.229996</v>
      </c>
      <c r="Q17" s="161">
        <v>88897937547.279999</v>
      </c>
      <c r="R17" s="161">
        <v>86492002327.410004</v>
      </c>
      <c r="S17" s="161">
        <v>84004617921.509995</v>
      </c>
      <c r="T17" s="161">
        <v>83530209903.270004</v>
      </c>
      <c r="U17" s="161">
        <v>78937444461.130005</v>
      </c>
      <c r="V17" s="161">
        <v>81959871425.270004</v>
      </c>
      <c r="W17" s="161">
        <v>83656742736.940002</v>
      </c>
      <c r="X17" s="161">
        <v>82221815786.509995</v>
      </c>
      <c r="Y17" s="161">
        <v>75882064678.279999</v>
      </c>
      <c r="Z17" s="161">
        <v>72835415098.880005</v>
      </c>
      <c r="AA17" s="161">
        <v>74525745363.149994</v>
      </c>
      <c r="AB17" s="161">
        <v>73352330318.630005</v>
      </c>
      <c r="AC17" s="161">
        <v>74210446233.729996</v>
      </c>
      <c r="AD17" s="161">
        <v>72565220829.789993</v>
      </c>
      <c r="AE17" s="161">
        <v>71914685735.520004</v>
      </c>
      <c r="AF17" s="161">
        <v>75114586278.270004</v>
      </c>
      <c r="AG17" s="161">
        <v>81396087936.380005</v>
      </c>
      <c r="AH17" s="161">
        <v>95773676325.229996</v>
      </c>
      <c r="AI17" s="161">
        <v>109061085313.87</v>
      </c>
      <c r="AJ17" s="161">
        <v>117600740537.85001</v>
      </c>
      <c r="AK17" s="161">
        <v>122248775381.67</v>
      </c>
      <c r="AL17" s="161">
        <v>137334827759.23</v>
      </c>
      <c r="AM17" s="161">
        <v>161467922014.39001</v>
      </c>
      <c r="AN17" s="161">
        <v>174967586512</v>
      </c>
      <c r="AO17" s="161">
        <v>183753790182.54001</v>
      </c>
      <c r="AP17" s="161">
        <v>185832663326.10001</v>
      </c>
      <c r="AQ17" s="161">
        <v>188586757253.17999</v>
      </c>
      <c r="AR17" s="161">
        <v>194220414377.32999</v>
      </c>
      <c r="AS17" s="151">
        <v>206142331247.01001</v>
      </c>
    </row>
    <row r="18" spans="1:50" s="4" customFormat="1" ht="14">
      <c r="A18" s="177" t="s">
        <v>309</v>
      </c>
      <c r="B18" s="161">
        <v>8057404645.1599998</v>
      </c>
      <c r="C18" s="161">
        <v>8204372797.8999996</v>
      </c>
      <c r="D18" s="161">
        <v>7771827387.3000002</v>
      </c>
      <c r="E18" s="161">
        <v>14155946465.26</v>
      </c>
      <c r="F18" s="161">
        <v>19066737083.220001</v>
      </c>
      <c r="G18" s="161">
        <v>18526014525.720001</v>
      </c>
      <c r="H18" s="161">
        <v>18473991387.639999</v>
      </c>
      <c r="I18" s="161">
        <v>18121444219.650002</v>
      </c>
      <c r="J18" s="161">
        <v>18681052273.169998</v>
      </c>
      <c r="K18" s="161">
        <v>18066485486.07</v>
      </c>
      <c r="L18" s="161">
        <v>17521396753.5</v>
      </c>
      <c r="M18" s="161">
        <v>17073620896.209999</v>
      </c>
      <c r="N18" s="161">
        <v>21012090651.98</v>
      </c>
      <c r="O18" s="161">
        <v>20131501068.889999</v>
      </c>
      <c r="P18" s="161">
        <v>18479825478.549999</v>
      </c>
      <c r="Q18" s="161">
        <v>16885957224.209999</v>
      </c>
      <c r="R18" s="161">
        <v>16546271479.49</v>
      </c>
      <c r="S18" s="161">
        <v>16576967831.219999</v>
      </c>
      <c r="T18" s="161">
        <v>17579906451.900002</v>
      </c>
      <c r="U18" s="161">
        <v>17264715889.43</v>
      </c>
      <c r="V18" s="161">
        <v>15835969705.08</v>
      </c>
      <c r="W18" s="161">
        <v>15168629451.059999</v>
      </c>
      <c r="X18" s="161">
        <v>15491639801.67</v>
      </c>
      <c r="Y18" s="161">
        <v>16992680440.35</v>
      </c>
      <c r="Z18" s="161">
        <v>14640725186.01</v>
      </c>
      <c r="AA18" s="161">
        <v>13296138728.74</v>
      </c>
      <c r="AB18" s="161">
        <v>12524431526.870001</v>
      </c>
      <c r="AC18" s="161">
        <v>12437867619.26</v>
      </c>
      <c r="AD18" s="161">
        <v>12551657040.32</v>
      </c>
      <c r="AE18" s="161">
        <v>12778153129.49</v>
      </c>
      <c r="AF18" s="161">
        <v>12846382340.549999</v>
      </c>
      <c r="AG18" s="161">
        <v>12547846531.620001</v>
      </c>
      <c r="AH18" s="161">
        <v>12373537221.82</v>
      </c>
      <c r="AI18" s="161">
        <v>12877394413.280001</v>
      </c>
      <c r="AJ18" s="161">
        <v>13085498451.389999</v>
      </c>
      <c r="AK18" s="161">
        <v>12197438177.43</v>
      </c>
      <c r="AL18" s="161">
        <v>12075309102.15</v>
      </c>
      <c r="AM18" s="161">
        <v>13974361618.040001</v>
      </c>
      <c r="AN18" s="161">
        <v>14510284343.82</v>
      </c>
      <c r="AO18" s="161">
        <v>14760631668.290001</v>
      </c>
      <c r="AP18" s="161">
        <v>14295613067.59</v>
      </c>
      <c r="AQ18" s="161">
        <v>14238703994.309999</v>
      </c>
      <c r="AR18" s="161">
        <v>14134629923.65</v>
      </c>
      <c r="AS18" s="151">
        <v>14706576688.32</v>
      </c>
    </row>
    <row r="19" spans="1:50" s="4" customFormat="1" ht="14">
      <c r="A19" s="177" t="s">
        <v>315</v>
      </c>
      <c r="B19" s="161">
        <v>2344732422.1700001</v>
      </c>
      <c r="C19" s="161">
        <v>2406443147.5799999</v>
      </c>
      <c r="D19" s="161">
        <v>2475176624.1799998</v>
      </c>
      <c r="E19" s="161">
        <v>2549190420.6799989</v>
      </c>
      <c r="F19" s="161">
        <v>2621716527.9099998</v>
      </c>
      <c r="G19" s="161">
        <v>2734743418.8400006</v>
      </c>
      <c r="H19" s="161">
        <v>65123209.079999998</v>
      </c>
      <c r="I19" s="161">
        <v>2106047491.45</v>
      </c>
      <c r="J19" s="161">
        <v>2309390401.3700008</v>
      </c>
      <c r="K19" s="161">
        <v>2393366572.8999996</v>
      </c>
      <c r="L19" s="161">
        <v>2673147154.3399997</v>
      </c>
      <c r="M19" s="161">
        <v>2734137919.819994</v>
      </c>
      <c r="N19" s="161">
        <v>2812352249.900001</v>
      </c>
      <c r="O19" s="161">
        <v>3087612716.4100008</v>
      </c>
      <c r="P19" s="161">
        <v>3899490746.2199998</v>
      </c>
      <c r="Q19" s="161">
        <v>3977187690.3399987</v>
      </c>
      <c r="R19" s="161">
        <v>5343585843.0899992</v>
      </c>
      <c r="S19" s="161">
        <v>5457468430.6199999</v>
      </c>
      <c r="T19" s="161">
        <v>5473074700.4099989</v>
      </c>
      <c r="U19" s="161">
        <v>5536800217.2100019</v>
      </c>
      <c r="V19" s="161">
        <v>5784096234.3599997</v>
      </c>
      <c r="W19" s="161">
        <v>5725427006.5699997</v>
      </c>
      <c r="X19" s="161">
        <v>5271374353.4899998</v>
      </c>
      <c r="Y19" s="161">
        <v>5302640523.9499998</v>
      </c>
      <c r="Z19" s="161">
        <v>737051765.99000001</v>
      </c>
      <c r="AA19" s="161">
        <v>807143169.23000002</v>
      </c>
      <c r="AB19" s="161">
        <v>537675039.38</v>
      </c>
      <c r="AC19" s="161">
        <v>380102908.31</v>
      </c>
      <c r="AD19" s="161">
        <v>39164844.710000001</v>
      </c>
      <c r="AE19" s="161">
        <v>32390421.050000001</v>
      </c>
      <c r="AF19" s="161">
        <v>5089329.58</v>
      </c>
      <c r="AG19" s="161">
        <v>10739966.83</v>
      </c>
      <c r="AH19" s="161">
        <v>4079814915.6799998</v>
      </c>
      <c r="AI19" s="161">
        <v>4216678252.5100002</v>
      </c>
      <c r="AJ19" s="161">
        <v>4368418390.5900002</v>
      </c>
      <c r="AK19" s="161">
        <v>4524994525.3599997</v>
      </c>
      <c r="AL19" s="161">
        <v>7768712222.2200003</v>
      </c>
      <c r="AM19" s="161">
        <v>9036307151.8400002</v>
      </c>
      <c r="AN19" s="161">
        <v>9365133108.6499996</v>
      </c>
      <c r="AO19" s="161">
        <v>9708232900.7000008</v>
      </c>
      <c r="AP19" s="161">
        <v>8278096861.8999996</v>
      </c>
      <c r="AQ19" s="161">
        <v>8378458650</v>
      </c>
      <c r="AR19" s="161">
        <v>8585501295.2299995</v>
      </c>
      <c r="AS19" s="151">
        <v>20494602263.57</v>
      </c>
      <c r="AU19" s="14"/>
      <c r="AV19" s="14"/>
      <c r="AW19" s="14"/>
      <c r="AX19" s="14"/>
    </row>
    <row r="20" spans="1:50" s="14" customFormat="1" ht="14">
      <c r="A20" s="177" t="s">
        <v>738</v>
      </c>
      <c r="B20" s="161">
        <v>30995450094.02</v>
      </c>
      <c r="C20" s="161">
        <v>28936845823.720001</v>
      </c>
      <c r="D20" s="161">
        <v>28885646350.52</v>
      </c>
      <c r="E20" s="161">
        <v>28560340000</v>
      </c>
      <c r="F20" s="161">
        <v>31175048521.330002</v>
      </c>
      <c r="G20" s="161">
        <v>34773415000</v>
      </c>
      <c r="H20" s="161">
        <v>44084856000</v>
      </c>
      <c r="I20" s="161">
        <v>33511079900.400002</v>
      </c>
      <c r="J20" s="161">
        <v>22884821000</v>
      </c>
      <c r="K20" s="161">
        <v>18630848000</v>
      </c>
      <c r="L20" s="161">
        <v>20273894000</v>
      </c>
      <c r="M20" s="161">
        <v>20393260000</v>
      </c>
      <c r="N20" s="161">
        <v>20540383000</v>
      </c>
      <c r="O20" s="161">
        <v>21937284000</v>
      </c>
      <c r="P20" s="161">
        <v>20279929000</v>
      </c>
      <c r="Q20" s="161">
        <v>24004715000</v>
      </c>
      <c r="R20" s="161">
        <v>23234207000</v>
      </c>
      <c r="S20" s="161">
        <v>28243427000</v>
      </c>
      <c r="T20" s="161">
        <v>24011840000</v>
      </c>
      <c r="U20" s="161">
        <v>23079535000</v>
      </c>
      <c r="V20" s="161">
        <v>26305760874.799999</v>
      </c>
      <c r="W20" s="161">
        <v>26856647229.029999</v>
      </c>
      <c r="X20" s="161">
        <v>31079927902.41</v>
      </c>
      <c r="Y20" s="161">
        <v>31473534688.529999</v>
      </c>
      <c r="Z20" s="161">
        <v>37125356326.800003</v>
      </c>
      <c r="AA20" s="161">
        <v>40951270220.93</v>
      </c>
      <c r="AB20" s="161">
        <v>41784783828.18</v>
      </c>
      <c r="AC20" s="161">
        <v>37740442085.580002</v>
      </c>
      <c r="AD20" s="161">
        <v>41543635720.580002</v>
      </c>
      <c r="AE20" s="161">
        <v>35724673877.010002</v>
      </c>
      <c r="AF20" s="161">
        <v>38187205726.720001</v>
      </c>
      <c r="AG20" s="161">
        <v>38246038892.139999</v>
      </c>
      <c r="AH20" s="161">
        <v>35515960391.419998</v>
      </c>
      <c r="AI20" s="161">
        <v>36235027721.099998</v>
      </c>
      <c r="AJ20" s="161">
        <v>37800791187.400002</v>
      </c>
      <c r="AK20" s="161">
        <v>35942630284.32</v>
      </c>
      <c r="AL20" s="161">
        <v>36584538201.919998</v>
      </c>
      <c r="AM20" s="161">
        <v>38113329114.400002</v>
      </c>
      <c r="AN20" s="161">
        <v>39783361090.620003</v>
      </c>
      <c r="AO20" s="161">
        <v>37609728122.589996</v>
      </c>
      <c r="AP20" s="161">
        <v>38042097568.349998</v>
      </c>
      <c r="AQ20" s="161">
        <v>40891534668.559998</v>
      </c>
      <c r="AR20" s="161">
        <v>38722358531.709999</v>
      </c>
      <c r="AS20" s="151">
        <v>44681148273.239998</v>
      </c>
      <c r="AU20" s="4"/>
      <c r="AV20" s="4"/>
      <c r="AW20" s="4"/>
      <c r="AX20" s="4"/>
    </row>
    <row r="21" spans="1:50" s="4" customFormat="1" ht="14">
      <c r="A21" s="176" t="s">
        <v>34</v>
      </c>
      <c r="B21" s="161">
        <v>4790639581.4800005</v>
      </c>
      <c r="C21" s="161">
        <v>5182304687.9800005</v>
      </c>
      <c r="D21" s="161">
        <v>3236804790.7799997</v>
      </c>
      <c r="E21" s="161">
        <v>31462660.550000001</v>
      </c>
      <c r="F21" s="161">
        <v>2774239985.4300003</v>
      </c>
      <c r="G21" s="161">
        <v>3342611294.5499997</v>
      </c>
      <c r="H21" s="161">
        <v>3328835726.0599999</v>
      </c>
      <c r="I21" s="161">
        <v>30620518.449999999</v>
      </c>
      <c r="J21" s="161">
        <v>2489082345.0100002</v>
      </c>
      <c r="K21" s="161">
        <v>3112658158.3799996</v>
      </c>
      <c r="L21" s="161">
        <v>3254585000</v>
      </c>
      <c r="M21" s="161">
        <v>1075481.03</v>
      </c>
      <c r="N21" s="161">
        <v>2433513449.6199999</v>
      </c>
      <c r="O21" s="161">
        <v>2905776884.4299998</v>
      </c>
      <c r="P21" s="161">
        <v>2524476414.0300002</v>
      </c>
      <c r="Q21" s="161">
        <v>1148907.82</v>
      </c>
      <c r="R21" s="161">
        <v>2285738316.9699998</v>
      </c>
      <c r="S21" s="161">
        <v>2354202410.9400001</v>
      </c>
      <c r="T21" s="161">
        <v>2703920093.7399998</v>
      </c>
      <c r="U21" s="161">
        <v>1637995.66</v>
      </c>
      <c r="V21" s="161">
        <v>2524662686.5999999</v>
      </c>
      <c r="W21" s="161">
        <v>2793481624.9899998</v>
      </c>
      <c r="X21" s="161">
        <v>5045921444.8599997</v>
      </c>
      <c r="Y21" s="161">
        <v>1001268.07</v>
      </c>
      <c r="Z21" s="161">
        <v>2256517587.6900001</v>
      </c>
      <c r="AA21" s="161">
        <v>25133494011.040001</v>
      </c>
      <c r="AB21" s="161">
        <v>29325217534.790001</v>
      </c>
      <c r="AC21" s="161">
        <v>29951694662.169998</v>
      </c>
      <c r="AD21" s="161">
        <v>30668319326.330002</v>
      </c>
      <c r="AE21" s="161">
        <v>34325980386.959999</v>
      </c>
      <c r="AF21" s="161">
        <v>39225178665.059998</v>
      </c>
      <c r="AG21" s="161">
        <v>40647338826.139999</v>
      </c>
      <c r="AH21" s="161">
        <v>42982028869.209999</v>
      </c>
      <c r="AI21" s="161">
        <v>46268737670.699997</v>
      </c>
      <c r="AJ21" s="161">
        <v>47035804570.830002</v>
      </c>
      <c r="AK21" s="161">
        <v>45648692286.669998</v>
      </c>
      <c r="AL21" s="161">
        <v>47442270098.559998</v>
      </c>
      <c r="AM21" s="161">
        <v>49141915070.239998</v>
      </c>
      <c r="AN21" s="161">
        <v>49053842928.440002</v>
      </c>
      <c r="AO21" s="161">
        <v>49220030809.209999</v>
      </c>
      <c r="AP21" s="161">
        <v>48690465776.580002</v>
      </c>
      <c r="AQ21" s="161">
        <v>49115939526.410004</v>
      </c>
      <c r="AR21" s="161">
        <v>51264870702.260002</v>
      </c>
      <c r="AS21" s="151">
        <v>52394374869.790001</v>
      </c>
    </row>
    <row r="22" spans="1:50" s="4" customFormat="1" ht="14">
      <c r="A22" s="176" t="s">
        <v>35</v>
      </c>
      <c r="B22" s="161">
        <v>2645143462.29</v>
      </c>
      <c r="C22" s="161">
        <v>3907172202.1700001</v>
      </c>
      <c r="D22" s="161">
        <v>2327049127.48</v>
      </c>
      <c r="E22" s="161">
        <v>5272762030.8900003</v>
      </c>
      <c r="F22" s="161">
        <v>4118051370.1500001</v>
      </c>
      <c r="G22" s="161">
        <v>3248560286.48</v>
      </c>
      <c r="H22" s="161">
        <v>3500187272.3000002</v>
      </c>
      <c r="I22" s="161">
        <v>5438785448.75</v>
      </c>
      <c r="J22" s="161">
        <v>3874647685.9700003</v>
      </c>
      <c r="K22" s="161">
        <v>3238264228.9500003</v>
      </c>
      <c r="L22" s="161">
        <v>2468333000</v>
      </c>
      <c r="M22" s="161">
        <v>2450012243.5999999</v>
      </c>
      <c r="N22" s="161">
        <v>2196880149.3899999</v>
      </c>
      <c r="O22" s="161">
        <v>2280881616.6399999</v>
      </c>
      <c r="P22" s="161">
        <v>2388367509.9000001</v>
      </c>
      <c r="Q22" s="161">
        <v>2495531872.52</v>
      </c>
      <c r="R22" s="161">
        <v>2519822110.6599998</v>
      </c>
      <c r="S22" s="161">
        <v>3143080546.3500004</v>
      </c>
      <c r="T22" s="161">
        <v>2782292031.7000003</v>
      </c>
      <c r="U22" s="161">
        <v>2490770310.9400001</v>
      </c>
      <c r="V22" s="161">
        <v>2284152266.0900002</v>
      </c>
      <c r="W22" s="161">
        <v>2357276428.96</v>
      </c>
      <c r="X22" s="161">
        <v>2681965294.0700002</v>
      </c>
      <c r="Y22" s="161">
        <v>2971844764.2600002</v>
      </c>
      <c r="Z22" s="161">
        <v>2464544042.4099998</v>
      </c>
      <c r="AA22" s="161">
        <v>3140971680.9900002</v>
      </c>
      <c r="AB22" s="161">
        <v>2947074831.0500002</v>
      </c>
      <c r="AC22" s="161">
        <v>3109934240.1300001</v>
      </c>
      <c r="AD22" s="161">
        <v>3366306564.6400003</v>
      </c>
      <c r="AE22" s="161">
        <v>3524201818.2200003</v>
      </c>
      <c r="AF22" s="161">
        <v>3383435555.1599998</v>
      </c>
      <c r="AG22" s="161">
        <v>3659020221.9400001</v>
      </c>
      <c r="AH22" s="161">
        <v>4190180891.6900001</v>
      </c>
      <c r="AI22" s="161">
        <v>5742542613.7599993</v>
      </c>
      <c r="AJ22" s="161">
        <v>4090780072.52</v>
      </c>
      <c r="AK22" s="161">
        <v>5055893973.9700003</v>
      </c>
      <c r="AL22" s="161">
        <v>6097568790.54</v>
      </c>
      <c r="AM22" s="161">
        <v>5224612935.8699999</v>
      </c>
      <c r="AN22" s="161">
        <v>4754124251.4099998</v>
      </c>
      <c r="AO22" s="161">
        <v>5369806650.5500002</v>
      </c>
      <c r="AP22" s="161">
        <v>6912390490.0900002</v>
      </c>
      <c r="AQ22" s="161">
        <v>5785159985.1599998</v>
      </c>
      <c r="AR22" s="161">
        <v>5665099322.4899998</v>
      </c>
      <c r="AS22" s="151">
        <v>4951211241.4099998</v>
      </c>
    </row>
    <row r="23" spans="1:50" s="4" customFormat="1" ht="14">
      <c r="A23" s="176" t="s">
        <v>102</v>
      </c>
      <c r="B23" s="161">
        <v>17483156202.240002</v>
      </c>
      <c r="C23" s="161">
        <v>17258057963.43</v>
      </c>
      <c r="D23" s="161">
        <v>18734618419.48</v>
      </c>
      <c r="E23" s="161">
        <v>20515565126.32</v>
      </c>
      <c r="F23" s="161">
        <v>25133442707.150002</v>
      </c>
      <c r="G23" s="161">
        <v>23073914265.099998</v>
      </c>
      <c r="H23" s="161">
        <v>31274720801.990002</v>
      </c>
      <c r="I23" s="161">
        <v>29655360354.829998</v>
      </c>
      <c r="J23" s="161">
        <v>25230585288.560001</v>
      </c>
      <c r="K23" s="161">
        <v>22762981240.740002</v>
      </c>
      <c r="L23" s="161">
        <v>22812105000</v>
      </c>
      <c r="M23" s="161">
        <v>20409348014.009998</v>
      </c>
      <c r="N23" s="161">
        <v>17769214986.82</v>
      </c>
      <c r="O23" s="161">
        <v>19740644682.439999</v>
      </c>
      <c r="P23" s="161">
        <v>18368357909.41</v>
      </c>
      <c r="Q23" s="161">
        <v>19572493785.16</v>
      </c>
      <c r="R23" s="161">
        <v>20282243385.419998</v>
      </c>
      <c r="S23" s="161">
        <v>23386991677.66</v>
      </c>
      <c r="T23" s="161">
        <v>23552390086</v>
      </c>
      <c r="U23" s="161">
        <v>20986748001.919998</v>
      </c>
      <c r="V23" s="161">
        <v>19246782521.75</v>
      </c>
      <c r="W23" s="161">
        <v>16662448278.27</v>
      </c>
      <c r="X23" s="161">
        <v>19296390527.93</v>
      </c>
      <c r="Y23" s="161">
        <v>17966872369.470001</v>
      </c>
      <c r="Z23" s="161">
        <v>19079803402.34</v>
      </c>
      <c r="AA23" s="161">
        <v>20170427290.990002</v>
      </c>
      <c r="AB23" s="161">
        <v>17438556132.959999</v>
      </c>
      <c r="AC23" s="161">
        <v>15552733857.889999</v>
      </c>
      <c r="AD23" s="161">
        <v>16068191199.379999</v>
      </c>
      <c r="AE23" s="161">
        <v>13353813151.24</v>
      </c>
      <c r="AF23" s="161">
        <v>14444371219.85</v>
      </c>
      <c r="AG23" s="161">
        <v>14887652215.549999</v>
      </c>
      <c r="AH23" s="161">
        <v>15562771027.440001</v>
      </c>
      <c r="AI23" s="161">
        <v>16236520324.91</v>
      </c>
      <c r="AJ23" s="161">
        <v>18786372802.470001</v>
      </c>
      <c r="AK23" s="161">
        <v>20395068270.169998</v>
      </c>
      <c r="AL23" s="161">
        <v>18751909193.950001</v>
      </c>
      <c r="AM23" s="161">
        <v>20253295256.82</v>
      </c>
      <c r="AN23" s="161">
        <v>20401012139.5</v>
      </c>
      <c r="AO23" s="161">
        <v>20446718626.099998</v>
      </c>
      <c r="AP23" s="161">
        <v>20879454258.040001</v>
      </c>
      <c r="AQ23" s="161">
        <v>28105450750.09</v>
      </c>
      <c r="AR23" s="161">
        <v>32966957777.549999</v>
      </c>
      <c r="AS23" s="151">
        <v>36064064679.550003</v>
      </c>
    </row>
    <row r="24" spans="1:50" s="4" customFormat="1" ht="14">
      <c r="A24" s="177" t="s">
        <v>316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38450667.25</v>
      </c>
      <c r="I24" s="161">
        <v>38494482.780000001</v>
      </c>
      <c r="J24" s="161">
        <v>52277353.729999997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51">
        <v>0</v>
      </c>
    </row>
    <row r="25" spans="1:50" s="4" customFormat="1" ht="14">
      <c r="A25" s="177" t="s">
        <v>317</v>
      </c>
      <c r="B25" s="161">
        <v>17483156202.240002</v>
      </c>
      <c r="C25" s="161">
        <v>17258057963.43</v>
      </c>
      <c r="D25" s="161">
        <v>18734618419.48</v>
      </c>
      <c r="E25" s="161">
        <v>20515565126.32</v>
      </c>
      <c r="F25" s="161">
        <v>25133442707.150002</v>
      </c>
      <c r="G25" s="161">
        <v>23073914265.099998</v>
      </c>
      <c r="H25" s="161">
        <v>31236270134.740002</v>
      </c>
      <c r="I25" s="161">
        <v>29616865872.049999</v>
      </c>
      <c r="J25" s="161">
        <v>25178307934.830002</v>
      </c>
      <c r="K25" s="161">
        <v>22762981240.740002</v>
      </c>
      <c r="L25" s="161">
        <v>22812105000</v>
      </c>
      <c r="M25" s="161">
        <v>20409348014.009998</v>
      </c>
      <c r="N25" s="161">
        <v>17769214986.82</v>
      </c>
      <c r="O25" s="161">
        <v>19740644682.439999</v>
      </c>
      <c r="P25" s="161">
        <v>18368357909.41</v>
      </c>
      <c r="Q25" s="161">
        <v>19572493785.16</v>
      </c>
      <c r="R25" s="161">
        <v>20282243385.419998</v>
      </c>
      <c r="S25" s="161">
        <v>23386991677.66</v>
      </c>
      <c r="T25" s="161">
        <v>23552390086</v>
      </c>
      <c r="U25" s="161">
        <v>20986748001.919998</v>
      </c>
      <c r="V25" s="161">
        <v>19246782521.75</v>
      </c>
      <c r="W25" s="161">
        <v>16662448278.27</v>
      </c>
      <c r="X25" s="161">
        <v>19296390527.93</v>
      </c>
      <c r="Y25" s="161">
        <v>17966872369.470001</v>
      </c>
      <c r="Z25" s="161">
        <v>19079803402.34</v>
      </c>
      <c r="AA25" s="161">
        <v>20170427290.990002</v>
      </c>
      <c r="AB25" s="161">
        <v>17438556132.959999</v>
      </c>
      <c r="AC25" s="161">
        <v>15552733857.889999</v>
      </c>
      <c r="AD25" s="161">
        <v>16068191199.379999</v>
      </c>
      <c r="AE25" s="161">
        <v>13353813151.24</v>
      </c>
      <c r="AF25" s="161">
        <v>14444371219.85</v>
      </c>
      <c r="AG25" s="161">
        <v>14887652215.549999</v>
      </c>
      <c r="AH25" s="161">
        <v>15562771027.440001</v>
      </c>
      <c r="AI25" s="161">
        <v>16236520324.91</v>
      </c>
      <c r="AJ25" s="161">
        <v>18786372802.470001</v>
      </c>
      <c r="AK25" s="161">
        <v>20395068270.169998</v>
      </c>
      <c r="AL25" s="161">
        <v>18751909193.950001</v>
      </c>
      <c r="AM25" s="161">
        <v>20253295256.82</v>
      </c>
      <c r="AN25" s="161">
        <v>20401012139.5</v>
      </c>
      <c r="AO25" s="161">
        <v>20446718626.099998</v>
      </c>
      <c r="AP25" s="161">
        <v>20879454258.040001</v>
      </c>
      <c r="AQ25" s="161">
        <v>28105450750.09</v>
      </c>
      <c r="AR25" s="161">
        <v>32966957777.549999</v>
      </c>
      <c r="AS25" s="151">
        <v>36064064679.550003</v>
      </c>
    </row>
    <row r="26" spans="1:50" s="4" customFormat="1" ht="14">
      <c r="A26" s="176" t="s">
        <v>739</v>
      </c>
      <c r="B26" s="161">
        <v>89151002586.360016</v>
      </c>
      <c r="C26" s="161">
        <v>90991453546.980011</v>
      </c>
      <c r="D26" s="161">
        <v>86060708317.529999</v>
      </c>
      <c r="E26" s="161">
        <v>89156866699.210007</v>
      </c>
      <c r="F26" s="161">
        <v>90686028817.75</v>
      </c>
      <c r="G26" s="161">
        <v>90031799265.119995</v>
      </c>
      <c r="H26" s="161">
        <v>90542957754.820007</v>
      </c>
      <c r="I26" s="161">
        <v>90065407713.470001</v>
      </c>
      <c r="J26" s="161">
        <v>88082319885.320007</v>
      </c>
      <c r="K26" s="161">
        <v>86602636067.050003</v>
      </c>
      <c r="L26" s="161">
        <v>85078002000</v>
      </c>
      <c r="M26" s="161">
        <v>83082693183.749985</v>
      </c>
      <c r="N26" s="161">
        <v>81430575937.369995</v>
      </c>
      <c r="O26" s="161">
        <v>79452621076.380005</v>
      </c>
      <c r="P26" s="161">
        <v>82673662743.630005</v>
      </c>
      <c r="Q26" s="161">
        <v>80884738610.700012</v>
      </c>
      <c r="R26" s="161">
        <v>79278065238.449997</v>
      </c>
      <c r="S26" s="161">
        <v>77542939113.680008</v>
      </c>
      <c r="T26" s="161">
        <v>68278846218.709999</v>
      </c>
      <c r="U26" s="161">
        <v>66731063581.230003</v>
      </c>
      <c r="V26" s="161">
        <v>65237847510.07</v>
      </c>
      <c r="W26" s="161">
        <v>63976023970.300003</v>
      </c>
      <c r="X26" s="161">
        <v>62207251333.949997</v>
      </c>
      <c r="Y26" s="161">
        <v>60908741582.510002</v>
      </c>
      <c r="Z26" s="161">
        <v>58997676968.149994</v>
      </c>
      <c r="AA26" s="161">
        <v>58573155120.779999</v>
      </c>
      <c r="AB26" s="161">
        <v>57214872560.770004</v>
      </c>
      <c r="AC26" s="161">
        <v>58331324252.670006</v>
      </c>
      <c r="AD26" s="161">
        <v>56686328416.939995</v>
      </c>
      <c r="AE26" s="161">
        <v>54853667034.43</v>
      </c>
      <c r="AF26" s="161">
        <v>52591523941.730003</v>
      </c>
      <c r="AG26" s="161">
        <v>50844697118.230003</v>
      </c>
      <c r="AH26" s="161">
        <v>49286334521.57</v>
      </c>
      <c r="AI26" s="161">
        <v>48154756722.18</v>
      </c>
      <c r="AJ26" s="161">
        <v>45821690466.299995</v>
      </c>
      <c r="AK26" s="161">
        <v>43991197340.499992</v>
      </c>
      <c r="AL26" s="161">
        <v>43042032565.069992</v>
      </c>
      <c r="AM26" s="161">
        <v>42241753341.920006</v>
      </c>
      <c r="AN26" s="161">
        <v>41723774460.880005</v>
      </c>
      <c r="AO26" s="161">
        <v>41591356082.130005</v>
      </c>
      <c r="AP26" s="161">
        <v>42240777637.700005</v>
      </c>
      <c r="AQ26" s="161">
        <v>42769068974.899994</v>
      </c>
      <c r="AR26" s="161">
        <v>43307993307.330002</v>
      </c>
      <c r="AS26" s="151">
        <v>44789417287.880005</v>
      </c>
    </row>
    <row r="27" spans="1:50" s="4" customFormat="1" ht="14">
      <c r="A27" s="177" t="s">
        <v>318</v>
      </c>
      <c r="B27" s="161">
        <v>406279833.91000003</v>
      </c>
      <c r="C27" s="161">
        <v>395419611.44</v>
      </c>
      <c r="D27" s="161">
        <v>491245123.56999999</v>
      </c>
      <c r="E27" s="161">
        <v>284611823.22000003</v>
      </c>
      <c r="F27" s="161">
        <v>296689100.27999997</v>
      </c>
      <c r="G27" s="161">
        <v>288104890.58999997</v>
      </c>
      <c r="H27" s="161">
        <v>208379724.63</v>
      </c>
      <c r="I27" s="161">
        <v>178144632.28</v>
      </c>
      <c r="J27" s="161">
        <v>190930791.16999999</v>
      </c>
      <c r="K27" s="161">
        <v>165577546.41</v>
      </c>
      <c r="L27" s="161">
        <v>167996000</v>
      </c>
      <c r="M27" s="161">
        <v>149248438.78999999</v>
      </c>
      <c r="N27" s="161">
        <v>161232000</v>
      </c>
      <c r="O27" s="161">
        <v>163551645.36000001</v>
      </c>
      <c r="P27" s="161">
        <v>158556874.52000001</v>
      </c>
      <c r="Q27" s="161">
        <v>145264056.41999999</v>
      </c>
      <c r="R27" s="161">
        <v>164995759.11000001</v>
      </c>
      <c r="S27" s="161">
        <v>158632515.91999999</v>
      </c>
      <c r="T27" s="161">
        <v>162373401.71000001</v>
      </c>
      <c r="U27" s="161">
        <v>165556649.62</v>
      </c>
      <c r="V27" s="161">
        <v>114971876.65000001</v>
      </c>
      <c r="W27" s="161">
        <v>126773977.23999999</v>
      </c>
      <c r="X27" s="161">
        <v>119453847.3</v>
      </c>
      <c r="Y27" s="161">
        <v>167214836.63</v>
      </c>
      <c r="Z27" s="161">
        <v>175124695.09999999</v>
      </c>
      <c r="AA27" s="161">
        <v>192658337.59</v>
      </c>
      <c r="AB27" s="161">
        <v>188370895.75999999</v>
      </c>
      <c r="AC27" s="161">
        <v>172994719.56</v>
      </c>
      <c r="AD27" s="161">
        <v>173809120.46000001</v>
      </c>
      <c r="AE27" s="161">
        <v>153845875.96000001</v>
      </c>
      <c r="AF27" s="161">
        <v>152138186.94999999</v>
      </c>
      <c r="AG27" s="161">
        <v>142968778.62</v>
      </c>
      <c r="AH27" s="161">
        <v>153090695.28</v>
      </c>
      <c r="AI27" s="161">
        <v>158105792.52000001</v>
      </c>
      <c r="AJ27" s="161">
        <v>156833777.40000001</v>
      </c>
      <c r="AK27" s="161">
        <v>132828103.64</v>
      </c>
      <c r="AL27" s="161">
        <v>177356967.41999999</v>
      </c>
      <c r="AM27" s="161">
        <v>170928761.93000001</v>
      </c>
      <c r="AN27" s="161">
        <v>163308277.03999999</v>
      </c>
      <c r="AO27" s="161">
        <v>139308347.13999999</v>
      </c>
      <c r="AP27" s="161">
        <v>180142688.69999999</v>
      </c>
      <c r="AQ27" s="161">
        <v>274331891.23000002</v>
      </c>
      <c r="AR27" s="161">
        <v>480875270.24000001</v>
      </c>
      <c r="AS27" s="151">
        <v>82934068.480000004</v>
      </c>
    </row>
    <row r="28" spans="1:50" s="4" customFormat="1" ht="14">
      <c r="A28" s="177" t="s">
        <v>137</v>
      </c>
      <c r="B28" s="161">
        <v>42624995634.190002</v>
      </c>
      <c r="C28" s="161">
        <v>42685546357.779999</v>
      </c>
      <c r="D28" s="161">
        <v>43111334052.349998</v>
      </c>
      <c r="E28" s="161">
        <v>43250643280.68</v>
      </c>
      <c r="F28" s="161">
        <v>42263853865.419998</v>
      </c>
      <c r="G28" s="161">
        <v>40780288789.550003</v>
      </c>
      <c r="H28" s="161">
        <v>38895277018.43</v>
      </c>
      <c r="I28" s="161">
        <v>37981403329.589996</v>
      </c>
      <c r="J28" s="161">
        <v>36399841661.260002</v>
      </c>
      <c r="K28" s="161">
        <v>35323513581.68</v>
      </c>
      <c r="L28" s="161">
        <v>33581092000</v>
      </c>
      <c r="M28" s="161">
        <v>32086855660.619999</v>
      </c>
      <c r="N28" s="161">
        <v>30922271000</v>
      </c>
      <c r="O28" s="161">
        <v>29776717220.98</v>
      </c>
      <c r="P28" s="161">
        <v>28003363958.470001</v>
      </c>
      <c r="Q28" s="161">
        <v>26936191447.380001</v>
      </c>
      <c r="R28" s="161">
        <v>25659172099.73</v>
      </c>
      <c r="S28" s="161">
        <v>24320845512.32</v>
      </c>
      <c r="T28" s="161">
        <v>22903581564.5</v>
      </c>
      <c r="U28" s="161">
        <v>21764811537.560001</v>
      </c>
      <c r="V28" s="161">
        <v>20506548908.669998</v>
      </c>
      <c r="W28" s="161">
        <v>19332947590.580002</v>
      </c>
      <c r="X28" s="161">
        <v>18564610809.529999</v>
      </c>
      <c r="Y28" s="161">
        <v>17838581109.540001</v>
      </c>
      <c r="Z28" s="161">
        <v>17136278354.73</v>
      </c>
      <c r="AA28" s="161">
        <v>17111720216.32</v>
      </c>
      <c r="AB28" s="161">
        <v>16849103017.93</v>
      </c>
      <c r="AC28" s="161">
        <v>19161196095.369999</v>
      </c>
      <c r="AD28" s="161">
        <v>18682541331.09</v>
      </c>
      <c r="AE28" s="161">
        <v>18138538843.330002</v>
      </c>
      <c r="AF28" s="161">
        <v>17311823676.650002</v>
      </c>
      <c r="AG28" s="161">
        <v>16638211958.540001</v>
      </c>
      <c r="AH28" s="161">
        <v>16232570875.25</v>
      </c>
      <c r="AI28" s="161">
        <v>15870643985.450001</v>
      </c>
      <c r="AJ28" s="161">
        <v>14469738700.58</v>
      </c>
      <c r="AK28" s="161">
        <v>13318065710.549999</v>
      </c>
      <c r="AL28" s="161">
        <v>13002006076.629999</v>
      </c>
      <c r="AM28" s="161">
        <v>12595167465.950001</v>
      </c>
      <c r="AN28" s="161">
        <v>12139030825.32</v>
      </c>
      <c r="AO28" s="161">
        <v>11894920644.719999</v>
      </c>
      <c r="AP28" s="161">
        <v>11966149543.24</v>
      </c>
      <c r="AQ28" s="161">
        <v>12075402494.32</v>
      </c>
      <c r="AR28" s="161">
        <v>11942125730.040001</v>
      </c>
      <c r="AS28" s="151">
        <v>13420673380.120001</v>
      </c>
    </row>
    <row r="29" spans="1:50" s="4" customFormat="1" ht="14">
      <c r="A29" s="177" t="s">
        <v>319</v>
      </c>
      <c r="B29" s="161">
        <v>6026217902.3000002</v>
      </c>
      <c r="C29" s="161">
        <v>8046383214.2200003</v>
      </c>
      <c r="D29" s="161">
        <v>9991504136.4899998</v>
      </c>
      <c r="E29" s="161">
        <v>12359686489.620001</v>
      </c>
      <c r="F29" s="161">
        <v>14232878310.99</v>
      </c>
      <c r="G29" s="161">
        <v>16324321709.969999</v>
      </c>
      <c r="H29" s="161">
        <v>18219732511.189999</v>
      </c>
      <c r="I29" s="161">
        <v>19690627286.790001</v>
      </c>
      <c r="J29" s="161">
        <v>20686877321.779999</v>
      </c>
      <c r="K29" s="161">
        <v>21648278109.040001</v>
      </c>
      <c r="L29" s="161">
        <v>22917625000</v>
      </c>
      <c r="M29" s="161">
        <v>23758042725.07</v>
      </c>
      <c r="N29" s="161">
        <v>24487114000</v>
      </c>
      <c r="O29" s="161">
        <v>25009177896.349998</v>
      </c>
      <c r="P29" s="161">
        <v>25858654699.700001</v>
      </c>
      <c r="Q29" s="161">
        <v>26558065422.330002</v>
      </c>
      <c r="R29" s="161">
        <v>27279106471.57</v>
      </c>
      <c r="S29" s="161">
        <v>28102921089.98</v>
      </c>
      <c r="T29" s="161">
        <v>28911193046.240002</v>
      </c>
      <c r="U29" s="161">
        <v>29413089439.150002</v>
      </c>
      <c r="V29" s="161">
        <v>29780318974.259998</v>
      </c>
      <c r="W29" s="161">
        <v>30357868329.880001</v>
      </c>
      <c r="X29" s="161">
        <v>30592174049.209999</v>
      </c>
      <c r="Y29" s="161">
        <v>30936767039.099998</v>
      </c>
      <c r="Z29" s="161">
        <v>30498552523.790001</v>
      </c>
      <c r="AA29" s="161">
        <v>30900678155.919998</v>
      </c>
      <c r="AB29" s="161">
        <v>30595961377.68</v>
      </c>
      <c r="AC29" s="161">
        <v>30259319104.849998</v>
      </c>
      <c r="AD29" s="161">
        <v>29788076775.709999</v>
      </c>
      <c r="AE29" s="161">
        <v>29283991428.099998</v>
      </c>
      <c r="AF29" s="161">
        <v>28768512718.919998</v>
      </c>
      <c r="AG29" s="161">
        <v>28303956684.540001</v>
      </c>
      <c r="AH29" s="161">
        <v>27749718106.259998</v>
      </c>
      <c r="AI29" s="161">
        <v>27622915952.959999</v>
      </c>
      <c r="AJ29" s="161">
        <v>27432109265.470001</v>
      </c>
      <c r="AK29" s="161">
        <v>27332771280.189999</v>
      </c>
      <c r="AL29" s="161">
        <v>27125399087.07</v>
      </c>
      <c r="AM29" s="161">
        <v>27129286850.299999</v>
      </c>
      <c r="AN29" s="161">
        <v>27070606500.380001</v>
      </c>
      <c r="AO29" s="161">
        <v>26978627996.18</v>
      </c>
      <c r="AP29" s="161">
        <v>26688463442.720001</v>
      </c>
      <c r="AQ29" s="161">
        <v>26644206366.700001</v>
      </c>
      <c r="AR29" s="161">
        <v>26321758500.43</v>
      </c>
      <c r="AS29" s="151">
        <v>26080369518.130001</v>
      </c>
    </row>
    <row r="30" spans="1:50" s="4" customFormat="1" ht="14">
      <c r="A30" s="177" t="s">
        <v>736</v>
      </c>
      <c r="B30" s="161">
        <v>29424911158.669998</v>
      </c>
      <c r="C30" s="161">
        <v>30070406498.830002</v>
      </c>
      <c r="D30" s="161">
        <v>31223923156.84</v>
      </c>
      <c r="E30" s="161">
        <v>32398036436.400002</v>
      </c>
      <c r="F30" s="161">
        <v>33175438375.84</v>
      </c>
      <c r="G30" s="161">
        <v>32163617060.110001</v>
      </c>
      <c r="H30" s="161">
        <v>30997351044.740002</v>
      </c>
      <c r="I30" s="161">
        <v>29981345821.57</v>
      </c>
      <c r="J30" s="161">
        <v>28790761873.009998</v>
      </c>
      <c r="K30" s="161">
        <v>27532145558.09</v>
      </c>
      <c r="L30" s="161">
        <v>26019477000</v>
      </c>
      <c r="M30" s="161">
        <v>24765860331.369999</v>
      </c>
      <c r="N30" s="161">
        <v>23735555000</v>
      </c>
      <c r="O30" s="161">
        <v>22466643673.91</v>
      </c>
      <c r="P30" s="161">
        <v>21131155320.5</v>
      </c>
      <c r="Q30" s="161">
        <v>19775097454.91</v>
      </c>
      <c r="R30" s="161">
        <v>18719832482.950001</v>
      </c>
      <c r="S30" s="161">
        <v>17507627118.16</v>
      </c>
      <c r="T30" s="161">
        <v>16257099421.16</v>
      </c>
      <c r="U30" s="161">
        <v>15138554438.690001</v>
      </c>
      <c r="V30" s="161">
        <v>14535063247.030001</v>
      </c>
      <c r="W30" s="161">
        <v>13885347383.549999</v>
      </c>
      <c r="X30" s="161">
        <v>12848885535.51</v>
      </c>
      <c r="Y30" s="161">
        <v>11932324117.629999</v>
      </c>
      <c r="Z30" s="161">
        <v>11177616108.73</v>
      </c>
      <c r="AA30" s="161">
        <v>10362008324.1</v>
      </c>
      <c r="AB30" s="161">
        <v>9434212549.8899994</v>
      </c>
      <c r="AC30" s="161">
        <v>8587352813.1599998</v>
      </c>
      <c r="AD30" s="161">
        <v>7891106405.0600004</v>
      </c>
      <c r="AE30" s="161">
        <v>7132734864.1499996</v>
      </c>
      <c r="AF30" s="161">
        <v>6313222892.5299997</v>
      </c>
      <c r="AG30" s="161">
        <v>5558800463.46</v>
      </c>
      <c r="AH30" s="161">
        <v>4959022558.8500004</v>
      </c>
      <c r="AI30" s="161">
        <v>4299352344.3999996</v>
      </c>
      <c r="AJ30" s="161">
        <v>3593407912.8899999</v>
      </c>
      <c r="AK30" s="161">
        <v>2933974968.9200001</v>
      </c>
      <c r="AL30" s="161">
        <v>2481722036.1700001</v>
      </c>
      <c r="AM30" s="161">
        <v>2068963835.8299999</v>
      </c>
      <c r="AN30" s="161">
        <v>1961684515.1199999</v>
      </c>
      <c r="AO30" s="161">
        <v>2221147666.3699999</v>
      </c>
      <c r="AP30" s="161">
        <v>3037430048.9299998</v>
      </c>
      <c r="AQ30" s="161">
        <v>3475763119.6300001</v>
      </c>
      <c r="AR30" s="161">
        <v>3991300965.6900001</v>
      </c>
      <c r="AS30" s="151">
        <v>4754354255.5699997</v>
      </c>
    </row>
    <row r="31" spans="1:50" s="4" customFormat="1" ht="14">
      <c r="A31" s="177" t="s">
        <v>320</v>
      </c>
      <c r="B31" s="161">
        <v>10668598057.290001</v>
      </c>
      <c r="C31" s="161">
        <v>9793697864.7099991</v>
      </c>
      <c r="D31" s="161">
        <v>1242701848.28</v>
      </c>
      <c r="E31" s="161">
        <v>863888669.28999996</v>
      </c>
      <c r="F31" s="161">
        <v>717169165.22000003</v>
      </c>
      <c r="G31" s="161">
        <v>475466814.89999998</v>
      </c>
      <c r="H31" s="161">
        <v>2222217455.8299999</v>
      </c>
      <c r="I31" s="161">
        <v>2233886643.2399998</v>
      </c>
      <c r="J31" s="161">
        <v>2013908238.0999999</v>
      </c>
      <c r="K31" s="161">
        <v>1933121271.8299999</v>
      </c>
      <c r="L31" s="161">
        <v>2391812000</v>
      </c>
      <c r="M31" s="161">
        <v>2322686027.9000001</v>
      </c>
      <c r="N31" s="161">
        <v>2124403937.3699999</v>
      </c>
      <c r="O31" s="161">
        <v>2036530639.78</v>
      </c>
      <c r="P31" s="161">
        <v>7521931890.4399996</v>
      </c>
      <c r="Q31" s="161">
        <v>7470120229.6599998</v>
      </c>
      <c r="R31" s="161">
        <v>7454958425.0900002</v>
      </c>
      <c r="S31" s="161">
        <v>7452912877.3000002</v>
      </c>
      <c r="T31" s="161">
        <v>44598785.100000001</v>
      </c>
      <c r="U31" s="161">
        <v>249051516.21000001</v>
      </c>
      <c r="V31" s="161">
        <v>300944503.45999998</v>
      </c>
      <c r="W31" s="161">
        <v>273086689.05000001</v>
      </c>
      <c r="X31" s="161">
        <v>82127092.400000006</v>
      </c>
      <c r="Y31" s="161">
        <v>33854479.609999999</v>
      </c>
      <c r="Z31" s="161">
        <v>10105285.800000001</v>
      </c>
      <c r="AA31" s="161">
        <v>6090086.8499999996</v>
      </c>
      <c r="AB31" s="161">
        <v>147224719.50999999</v>
      </c>
      <c r="AC31" s="161">
        <v>150461519.72999999</v>
      </c>
      <c r="AD31" s="161">
        <v>150794784.62</v>
      </c>
      <c r="AE31" s="161">
        <v>144556022.88999999</v>
      </c>
      <c r="AF31" s="161">
        <v>45826466.68</v>
      </c>
      <c r="AG31" s="161">
        <v>200759233.06999999</v>
      </c>
      <c r="AH31" s="161">
        <v>191932285.93000001</v>
      </c>
      <c r="AI31" s="161">
        <v>203738646.84999999</v>
      </c>
      <c r="AJ31" s="161">
        <v>169600809.96000001</v>
      </c>
      <c r="AK31" s="161">
        <v>273557277.19999999</v>
      </c>
      <c r="AL31" s="161">
        <v>255548397.78</v>
      </c>
      <c r="AM31" s="161">
        <v>277406427.91000003</v>
      </c>
      <c r="AN31" s="161">
        <v>389144343.01999998</v>
      </c>
      <c r="AO31" s="161">
        <v>357351427.72000003</v>
      </c>
      <c r="AP31" s="161">
        <v>368591914.11000001</v>
      </c>
      <c r="AQ31" s="161">
        <v>299365103.01999998</v>
      </c>
      <c r="AR31" s="161">
        <v>571932840.92999995</v>
      </c>
      <c r="AS31" s="151">
        <v>451086065.57999998</v>
      </c>
    </row>
    <row r="32" spans="1:50" s="4" customFormat="1" ht="14">
      <c r="A32" s="176" t="s">
        <v>103</v>
      </c>
      <c r="B32" s="161">
        <v>19534823.940000001</v>
      </c>
      <c r="C32" s="161">
        <v>0</v>
      </c>
      <c r="D32" s="161">
        <v>477151.22</v>
      </c>
      <c r="E32" s="161">
        <v>477151.22</v>
      </c>
      <c r="F32" s="161">
        <v>477151.22</v>
      </c>
      <c r="G32" s="161">
        <v>477151.22</v>
      </c>
      <c r="H32" s="161">
        <v>9364608.5399999991</v>
      </c>
      <c r="I32" s="161">
        <v>10297969.82</v>
      </c>
      <c r="J32" s="161">
        <v>477151.22</v>
      </c>
      <c r="K32" s="161">
        <v>477151.22</v>
      </c>
      <c r="L32" s="161">
        <v>477000</v>
      </c>
      <c r="M32" s="161">
        <v>477151.22</v>
      </c>
      <c r="N32" s="161">
        <v>477151.22</v>
      </c>
      <c r="O32" s="161">
        <v>477151.22</v>
      </c>
      <c r="P32" s="161">
        <v>477151.22</v>
      </c>
      <c r="Q32" s="161">
        <v>477151.22</v>
      </c>
      <c r="R32" s="161">
        <v>477151.22</v>
      </c>
      <c r="S32" s="161">
        <v>477151.22</v>
      </c>
      <c r="T32" s="161">
        <v>477151.22</v>
      </c>
      <c r="U32" s="161">
        <v>477151.22</v>
      </c>
      <c r="V32" s="161">
        <v>477151.22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  <c r="AO32" s="161">
        <v>0</v>
      </c>
      <c r="AP32" s="161">
        <v>0</v>
      </c>
      <c r="AQ32" s="161">
        <v>0</v>
      </c>
      <c r="AR32" s="161">
        <v>0</v>
      </c>
      <c r="AS32" s="151">
        <v>0</v>
      </c>
    </row>
    <row r="33" spans="1:45" s="4" customFormat="1" ht="14">
      <c r="A33" s="176" t="s">
        <v>104</v>
      </c>
      <c r="B33" s="161">
        <v>3281221710.5500002</v>
      </c>
      <c r="C33" s="161">
        <v>3172238376.96</v>
      </c>
      <c r="D33" s="161">
        <v>2108998948.6099999</v>
      </c>
      <c r="E33" s="161">
        <v>2650184088.1999998</v>
      </c>
      <c r="F33" s="161">
        <v>4301519434.8299999</v>
      </c>
      <c r="G33" s="161">
        <v>2813967248.0999999</v>
      </c>
      <c r="H33" s="161">
        <v>4736313396.54</v>
      </c>
      <c r="I33" s="161">
        <v>3289174486.54</v>
      </c>
      <c r="J33" s="161">
        <v>3635642625.8000002</v>
      </c>
      <c r="K33" s="161">
        <v>3018900452.96</v>
      </c>
      <c r="L33" s="161">
        <v>2299995000</v>
      </c>
      <c r="M33" s="161">
        <v>1870391423.8800001</v>
      </c>
      <c r="N33" s="161">
        <v>2159166131.5799999</v>
      </c>
      <c r="O33" s="161">
        <v>1969959217.0799999</v>
      </c>
      <c r="P33" s="161">
        <v>1719626755.51</v>
      </c>
      <c r="Q33" s="161">
        <v>789887351.35000002</v>
      </c>
      <c r="R33" s="161">
        <v>1950903245.99</v>
      </c>
      <c r="S33" s="161">
        <v>1387582936.3199999</v>
      </c>
      <c r="T33" s="161">
        <v>1284958690.72</v>
      </c>
      <c r="U33" s="161">
        <v>809201377.12</v>
      </c>
      <c r="V33" s="161">
        <v>1572550717.78</v>
      </c>
      <c r="W33" s="161">
        <v>1120331570.72</v>
      </c>
      <c r="X33" s="161">
        <v>1040441981.33</v>
      </c>
      <c r="Y33" s="161">
        <v>961612441.46000004</v>
      </c>
      <c r="Z33" s="161">
        <v>4809476658.1999998</v>
      </c>
      <c r="AA33" s="161">
        <v>4486117910.4399996</v>
      </c>
      <c r="AB33" s="161">
        <v>5012031174.6300001</v>
      </c>
      <c r="AC33" s="161">
        <v>3049843001.3899999</v>
      </c>
      <c r="AD33" s="161">
        <v>3024880462.4699998</v>
      </c>
      <c r="AE33" s="161">
        <v>2901217866.4299998</v>
      </c>
      <c r="AF33" s="161">
        <v>2480286409.1399999</v>
      </c>
      <c r="AG33" s="161">
        <v>2603926532.96</v>
      </c>
      <c r="AH33" s="161">
        <v>6374836362.9799995</v>
      </c>
      <c r="AI33" s="161">
        <v>2925835909.3200002</v>
      </c>
      <c r="AJ33" s="161">
        <v>4572877891.5500002</v>
      </c>
      <c r="AK33" s="161">
        <v>3045463131.46</v>
      </c>
      <c r="AL33" s="161">
        <v>5038003960.2200003</v>
      </c>
      <c r="AM33" s="161">
        <v>5110148048.5600004</v>
      </c>
      <c r="AN33" s="161">
        <v>4165790159.6399999</v>
      </c>
      <c r="AO33" s="161">
        <v>2509742119.4899998</v>
      </c>
      <c r="AP33" s="161">
        <v>4255773742.1199999</v>
      </c>
      <c r="AQ33" s="161">
        <v>4791727205.1800003</v>
      </c>
      <c r="AR33" s="161">
        <v>4432846050.6199999</v>
      </c>
      <c r="AS33" s="151">
        <v>8266681470.4799995</v>
      </c>
    </row>
    <row r="34" spans="1:45" s="4" customFormat="1" ht="14">
      <c r="A34" s="176" t="s">
        <v>105</v>
      </c>
      <c r="B34" s="161">
        <v>172663364540.33002</v>
      </c>
      <c r="C34" s="161">
        <v>181895605466.89999</v>
      </c>
      <c r="D34" s="161">
        <v>179289206030.94998</v>
      </c>
      <c r="E34" s="161">
        <v>182188048999.99997</v>
      </c>
      <c r="F34" s="161">
        <v>192676379342.14001</v>
      </c>
      <c r="G34" s="161">
        <v>191434146392.58997</v>
      </c>
      <c r="H34" s="161">
        <v>204988537675.60992</v>
      </c>
      <c r="I34" s="161">
        <v>204140873000</v>
      </c>
      <c r="J34" s="161">
        <v>209217150000.00012</v>
      </c>
      <c r="K34" s="161">
        <v>215134937000</v>
      </c>
      <c r="L34" s="161">
        <v>224398619166.65967</v>
      </c>
      <c r="M34" s="161">
        <v>220141890210.22977</v>
      </c>
      <c r="N34" s="161">
        <v>208512065759.49963</v>
      </c>
      <c r="O34" s="161">
        <v>209593556143.30981</v>
      </c>
      <c r="P34" s="161">
        <v>206110430085.52979</v>
      </c>
      <c r="Q34" s="161">
        <v>206066263212.17017</v>
      </c>
      <c r="R34" s="161">
        <v>205113133715.7002</v>
      </c>
      <c r="S34" s="161">
        <v>205109533000</v>
      </c>
      <c r="T34" s="161">
        <v>228301369394.90051</v>
      </c>
      <c r="U34" s="161">
        <v>227792740042.56</v>
      </c>
      <c r="V34" s="161">
        <v>224090173823.86996</v>
      </c>
      <c r="W34" s="161">
        <v>236028244367.39996</v>
      </c>
      <c r="X34" s="161">
        <v>241116013747.33002</v>
      </c>
      <c r="Y34" s="161">
        <v>241490673736.40009</v>
      </c>
      <c r="Z34" s="161">
        <v>254385542196.24002</v>
      </c>
      <c r="AA34" s="161">
        <v>247204320736.43997</v>
      </c>
      <c r="AB34" s="161">
        <v>239985201949.17004</v>
      </c>
      <c r="AC34" s="161">
        <v>232338423460.84058</v>
      </c>
      <c r="AD34" s="161">
        <v>231149584701.58002</v>
      </c>
      <c r="AE34" s="161">
        <v>220450877664.92001</v>
      </c>
      <c r="AF34" s="161">
        <v>233426866067.04999</v>
      </c>
      <c r="AG34" s="161">
        <v>223565158172.46008</v>
      </c>
      <c r="AH34" s="161">
        <v>225784522374.90002</v>
      </c>
      <c r="AI34" s="161">
        <v>241878002674.03</v>
      </c>
      <c r="AJ34" s="161">
        <v>255158241230.86002</v>
      </c>
      <c r="AK34" s="161">
        <v>230681837418.10999</v>
      </c>
      <c r="AL34" s="161">
        <v>214812034374.01016</v>
      </c>
      <c r="AM34" s="161">
        <v>222714332749.68002</v>
      </c>
      <c r="AN34" s="161">
        <v>222257185991.59998</v>
      </c>
      <c r="AO34" s="161">
        <v>233469738066.09</v>
      </c>
      <c r="AP34" s="161">
        <v>259128479212.89001</v>
      </c>
      <c r="AQ34" s="161">
        <v>279064539918.54004</v>
      </c>
      <c r="AR34" s="161">
        <v>283821455121.54004</v>
      </c>
      <c r="AS34" s="151">
        <v>294531648624.6098</v>
      </c>
    </row>
    <row r="35" spans="1:45" s="4" customFormat="1" ht="14">
      <c r="A35" s="177" t="s">
        <v>321</v>
      </c>
      <c r="B35" s="161">
        <v>5961220707.1800003</v>
      </c>
      <c r="C35" s="161">
        <v>5901979951.3500004</v>
      </c>
      <c r="D35" s="161">
        <v>5292471022.4499998</v>
      </c>
      <c r="E35" s="161">
        <v>346909787.70999998</v>
      </c>
      <c r="F35" s="161">
        <v>4412614736.3400002</v>
      </c>
      <c r="G35" s="161">
        <v>4703408403.4899998</v>
      </c>
      <c r="H35" s="161">
        <v>4393518781.7299995</v>
      </c>
      <c r="I35" s="161">
        <v>398228608.26999998</v>
      </c>
      <c r="J35" s="161">
        <v>4178985000</v>
      </c>
      <c r="K35" s="161">
        <v>3913417835.73</v>
      </c>
      <c r="L35" s="161">
        <v>4088460337.21</v>
      </c>
      <c r="M35" s="161">
        <v>427462610.69999999</v>
      </c>
      <c r="N35" s="161">
        <v>4969626000</v>
      </c>
      <c r="O35" s="161">
        <v>4085464091.0900002</v>
      </c>
      <c r="P35" s="161">
        <v>4902251614.2399998</v>
      </c>
      <c r="Q35" s="161">
        <v>493167017.24000001</v>
      </c>
      <c r="R35" s="161">
        <v>3196117649.6700001</v>
      </c>
      <c r="S35" s="161">
        <v>2780536524.9000001</v>
      </c>
      <c r="T35" s="161">
        <v>6163060609.4200001</v>
      </c>
      <c r="U35" s="161">
        <v>426786347.42000002</v>
      </c>
      <c r="V35" s="161">
        <v>4941982069.0799999</v>
      </c>
      <c r="W35" s="161">
        <v>5567855209.6899996</v>
      </c>
      <c r="X35" s="161">
        <v>4885283406.1800003</v>
      </c>
      <c r="Y35" s="161">
        <v>449067554.38</v>
      </c>
      <c r="Z35" s="161">
        <v>4292886956.6500001</v>
      </c>
      <c r="AA35" s="161">
        <v>4863635436.6300001</v>
      </c>
      <c r="AB35" s="161">
        <v>5734314256.8699999</v>
      </c>
      <c r="AC35" s="161">
        <v>392242195.80000001</v>
      </c>
      <c r="AD35" s="161">
        <v>6182871671.1700001</v>
      </c>
      <c r="AE35" s="161">
        <v>6839885146.7200003</v>
      </c>
      <c r="AF35" s="161">
        <v>8690668845.9699993</v>
      </c>
      <c r="AG35" s="161">
        <v>487987286.33999997</v>
      </c>
      <c r="AH35" s="161">
        <v>14132261277.4</v>
      </c>
      <c r="AI35" s="161">
        <v>15274058638.700001</v>
      </c>
      <c r="AJ35" s="161">
        <v>12084117394.190001</v>
      </c>
      <c r="AK35" s="161">
        <v>460206110.36000001</v>
      </c>
      <c r="AL35" s="161">
        <v>5310320477.3699999</v>
      </c>
      <c r="AM35" s="161">
        <v>4296303056.8000002</v>
      </c>
      <c r="AN35" s="161">
        <v>4708444561.6800003</v>
      </c>
      <c r="AO35" s="161">
        <v>586546037</v>
      </c>
      <c r="AP35" s="161">
        <v>5408551398.9200001</v>
      </c>
      <c r="AQ35" s="161">
        <v>6308455124.0799999</v>
      </c>
      <c r="AR35" s="161">
        <v>6368309207.1499996</v>
      </c>
      <c r="AS35" s="151">
        <v>418545886.47000003</v>
      </c>
    </row>
    <row r="36" spans="1:45" s="4" customFormat="1" ht="14">
      <c r="A36" s="177" t="s">
        <v>271</v>
      </c>
      <c r="B36" s="161">
        <v>18849413002.470001</v>
      </c>
      <c r="C36" s="161">
        <v>18358727191.369999</v>
      </c>
      <c r="D36" s="161">
        <v>19932583410.599998</v>
      </c>
      <c r="E36" s="161">
        <v>21187499724.360001</v>
      </c>
      <c r="F36" s="161">
        <v>17244225748.330002</v>
      </c>
      <c r="G36" s="161">
        <v>14495119249.41</v>
      </c>
      <c r="H36" s="161">
        <v>10067947096.790001</v>
      </c>
      <c r="I36" s="161">
        <v>15599939826.85</v>
      </c>
      <c r="J36" s="161">
        <v>22803492000</v>
      </c>
      <c r="K36" s="161">
        <v>21588069751.84</v>
      </c>
      <c r="L36" s="161">
        <v>23449961165.84</v>
      </c>
      <c r="M36" s="161">
        <v>23201288142.630001</v>
      </c>
      <c r="N36" s="161">
        <v>17814255000</v>
      </c>
      <c r="O36" s="161">
        <v>16346206510.780001</v>
      </c>
      <c r="P36" s="161">
        <v>12104099447.68</v>
      </c>
      <c r="Q36" s="161">
        <v>9740027803.6399994</v>
      </c>
      <c r="R36" s="161">
        <v>13885398721.51</v>
      </c>
      <c r="S36" s="161">
        <v>14026604672.82</v>
      </c>
      <c r="T36" s="161">
        <v>31516051418.25</v>
      </c>
      <c r="U36" s="161">
        <v>32891616805.100002</v>
      </c>
      <c r="V36" s="161">
        <v>38541778921.119995</v>
      </c>
      <c r="W36" s="161">
        <v>38913481146.380005</v>
      </c>
      <c r="X36" s="161">
        <v>35957319186.050003</v>
      </c>
      <c r="Y36" s="161">
        <v>31797424590.559998</v>
      </c>
      <c r="Z36" s="161">
        <v>39413688565.120003</v>
      </c>
      <c r="AA36" s="161">
        <v>51269103940.789993</v>
      </c>
      <c r="AB36" s="161">
        <v>49172476038.339996</v>
      </c>
      <c r="AC36" s="161">
        <v>51376935586.110001</v>
      </c>
      <c r="AD36" s="161">
        <v>40028653189.139999</v>
      </c>
      <c r="AE36" s="161">
        <v>29988469979.810001</v>
      </c>
      <c r="AF36" s="161">
        <v>41334381768.739998</v>
      </c>
      <c r="AG36" s="161">
        <v>38905708239.980003</v>
      </c>
      <c r="AH36" s="161">
        <v>37198766627.449997</v>
      </c>
      <c r="AI36" s="161">
        <v>43398474697.339996</v>
      </c>
      <c r="AJ36" s="161">
        <v>50562480183.849998</v>
      </c>
      <c r="AK36" s="161">
        <v>55205592057.050003</v>
      </c>
      <c r="AL36" s="161">
        <v>39464384238.989998</v>
      </c>
      <c r="AM36" s="161">
        <v>52010459241.919998</v>
      </c>
      <c r="AN36" s="161">
        <v>44072663567.709999</v>
      </c>
      <c r="AO36" s="161">
        <v>59252077586.610001</v>
      </c>
      <c r="AP36" s="161">
        <v>80730878125.910004</v>
      </c>
      <c r="AQ36" s="161">
        <v>97715329852.539993</v>
      </c>
      <c r="AR36" s="161">
        <v>89789508949.910004</v>
      </c>
      <c r="AS36" s="151">
        <v>96408744339.479996</v>
      </c>
    </row>
    <row r="37" spans="1:45" s="4" customFormat="1" ht="14">
      <c r="A37" s="177" t="s">
        <v>322</v>
      </c>
      <c r="B37" s="161">
        <v>653449672.13</v>
      </c>
      <c r="C37" s="161">
        <v>991418551.86000001</v>
      </c>
      <c r="D37" s="161">
        <v>1286233741.05</v>
      </c>
      <c r="E37" s="161">
        <v>2185365297.3699999</v>
      </c>
      <c r="F37" s="161">
        <v>2093511027.8299999</v>
      </c>
      <c r="G37" s="161">
        <v>2283063316.9499998</v>
      </c>
      <c r="H37" s="161">
        <v>2211372285.8800001</v>
      </c>
      <c r="I37" s="161">
        <v>1588380674.49</v>
      </c>
      <c r="J37" s="161">
        <v>741115000</v>
      </c>
      <c r="K37" s="161">
        <v>1622868670.27</v>
      </c>
      <c r="L37" s="161">
        <v>1281486695.97</v>
      </c>
      <c r="M37" s="161">
        <v>1126234604.28</v>
      </c>
      <c r="N37" s="161">
        <v>879147000</v>
      </c>
      <c r="O37" s="161">
        <v>1935256394.74</v>
      </c>
      <c r="P37" s="161">
        <v>1080170474.3199999</v>
      </c>
      <c r="Q37" s="161">
        <v>2177819894.73</v>
      </c>
      <c r="R37" s="161">
        <v>1041185058.87</v>
      </c>
      <c r="S37" s="161">
        <v>2071394759.8</v>
      </c>
      <c r="T37" s="161">
        <v>1642831525.76</v>
      </c>
      <c r="U37" s="161">
        <v>3962735098.9000001</v>
      </c>
      <c r="V37" s="161">
        <v>1737662648.1600001</v>
      </c>
      <c r="W37" s="161">
        <v>2932973414.48</v>
      </c>
      <c r="X37" s="161">
        <v>1667273498.74</v>
      </c>
      <c r="Y37" s="161">
        <v>4790252107.75</v>
      </c>
      <c r="Z37" s="161">
        <v>1408705463.05</v>
      </c>
      <c r="AA37" s="161">
        <v>2867421119.29</v>
      </c>
      <c r="AB37" s="161">
        <v>1161966347.9200001</v>
      </c>
      <c r="AC37" s="161">
        <v>2486198642.3899999</v>
      </c>
      <c r="AD37" s="161">
        <v>1885778430.27</v>
      </c>
      <c r="AE37" s="161">
        <v>2811115075.0799999</v>
      </c>
      <c r="AF37" s="161">
        <v>1973160244.53</v>
      </c>
      <c r="AG37" s="161">
        <v>4460298270.2299995</v>
      </c>
      <c r="AH37" s="161">
        <v>2990234430.6100001</v>
      </c>
      <c r="AI37" s="161">
        <v>4906479425.2200003</v>
      </c>
      <c r="AJ37" s="161">
        <v>3506812431.7199998</v>
      </c>
      <c r="AK37" s="161">
        <v>5841534405.8800001</v>
      </c>
      <c r="AL37" s="161">
        <v>5365703048.71</v>
      </c>
      <c r="AM37" s="161">
        <v>5658291724.0699997</v>
      </c>
      <c r="AN37" s="161">
        <v>3479106874.4699998</v>
      </c>
      <c r="AO37" s="161">
        <v>5535437376.5</v>
      </c>
      <c r="AP37" s="161">
        <v>3881052683.02</v>
      </c>
      <c r="AQ37" s="161">
        <v>5959161324.8999996</v>
      </c>
      <c r="AR37" s="161">
        <v>4065571065.25</v>
      </c>
      <c r="AS37" s="151">
        <v>6558380296.9399996</v>
      </c>
    </row>
    <row r="38" spans="1:45" s="4" customFormat="1" ht="14">
      <c r="A38" s="177" t="s">
        <v>323</v>
      </c>
      <c r="B38" s="161">
        <v>21356595517.43</v>
      </c>
      <c r="C38" s="161">
        <v>19585119690.279999</v>
      </c>
      <c r="D38" s="161">
        <v>20772023337.389999</v>
      </c>
      <c r="E38" s="161">
        <v>18939192171.759998</v>
      </c>
      <c r="F38" s="161">
        <v>21901866265.139999</v>
      </c>
      <c r="G38" s="161">
        <v>22246516219.080002</v>
      </c>
      <c r="H38" s="161">
        <v>22991447000</v>
      </c>
      <c r="I38" s="161">
        <v>19934157838.130001</v>
      </c>
      <c r="J38" s="161">
        <v>12911866000</v>
      </c>
      <c r="K38" s="161">
        <v>15610306000</v>
      </c>
      <c r="L38" s="161">
        <v>17563330000</v>
      </c>
      <c r="M38" s="161">
        <v>16026047000</v>
      </c>
      <c r="N38" s="161">
        <v>11335724000</v>
      </c>
      <c r="O38" s="161">
        <v>11768167692.51</v>
      </c>
      <c r="P38" s="161">
        <v>12711347028.969999</v>
      </c>
      <c r="Q38" s="161">
        <v>12375968399.879999</v>
      </c>
      <c r="R38" s="161">
        <v>11389105133.129999</v>
      </c>
      <c r="S38" s="161">
        <v>11911463006.360001</v>
      </c>
      <c r="T38" s="161">
        <v>12911553310.98</v>
      </c>
      <c r="U38" s="161">
        <v>11557116832.530001</v>
      </c>
      <c r="V38" s="161">
        <v>10467169934.84</v>
      </c>
      <c r="W38" s="161">
        <v>11498737195.809999</v>
      </c>
      <c r="X38" s="161">
        <v>13560275441.540001</v>
      </c>
      <c r="Y38" s="161">
        <v>12571121377.34</v>
      </c>
      <c r="Z38" s="161">
        <v>11612410651.030001</v>
      </c>
      <c r="AA38" s="161">
        <v>12295366306.889999</v>
      </c>
      <c r="AB38" s="161">
        <v>13663148928.700001</v>
      </c>
      <c r="AC38" s="161">
        <v>14158192091.73</v>
      </c>
      <c r="AD38" s="161">
        <v>18847481320.009998</v>
      </c>
      <c r="AE38" s="161">
        <v>24795166199.150002</v>
      </c>
      <c r="AF38" s="161">
        <v>24259039975.790001</v>
      </c>
      <c r="AG38" s="161">
        <v>19238849729.32</v>
      </c>
      <c r="AH38" s="161">
        <v>22501837864.900002</v>
      </c>
      <c r="AI38" s="161">
        <v>25281130303.380001</v>
      </c>
      <c r="AJ38" s="161">
        <v>26522853807.59</v>
      </c>
      <c r="AK38" s="161">
        <v>20972583404.700001</v>
      </c>
      <c r="AL38" s="161">
        <v>18174827124.790001</v>
      </c>
      <c r="AM38" s="161">
        <v>16122072870.639999</v>
      </c>
      <c r="AN38" s="161">
        <v>18400061606.779999</v>
      </c>
      <c r="AO38" s="161">
        <v>19028666731.59</v>
      </c>
      <c r="AP38" s="161">
        <v>13693319225.780001</v>
      </c>
      <c r="AQ38" s="161">
        <v>16428498086.190001</v>
      </c>
      <c r="AR38" s="161">
        <v>20638107752.529999</v>
      </c>
      <c r="AS38" s="151">
        <v>22849311478.349998</v>
      </c>
    </row>
    <row r="39" spans="1:45" s="4" customFormat="1" ht="14">
      <c r="A39" s="177" t="s">
        <v>273</v>
      </c>
      <c r="B39" s="161">
        <v>1235661749.04</v>
      </c>
      <c r="C39" s="161">
        <v>1343431110.9300001</v>
      </c>
      <c r="D39" s="161">
        <v>1767582070.3</v>
      </c>
      <c r="E39" s="161">
        <v>589078112.48000002</v>
      </c>
      <c r="F39" s="161">
        <v>723769300.16999996</v>
      </c>
      <c r="G39" s="161">
        <v>745709507.17999995</v>
      </c>
      <c r="H39" s="161">
        <v>1075157714.75</v>
      </c>
      <c r="I39" s="161">
        <v>671761382.75</v>
      </c>
      <c r="J39" s="161">
        <v>986290000</v>
      </c>
      <c r="K39" s="161">
        <v>992836978.11000001</v>
      </c>
      <c r="L39" s="161">
        <v>809394336.53999996</v>
      </c>
      <c r="M39" s="161">
        <v>404593614.54000002</v>
      </c>
      <c r="N39" s="161">
        <v>623569000</v>
      </c>
      <c r="O39" s="161">
        <v>754861745.14999998</v>
      </c>
      <c r="P39" s="161">
        <v>1082845762.4300001</v>
      </c>
      <c r="Q39" s="161">
        <v>1205648141.28</v>
      </c>
      <c r="R39" s="161">
        <v>1248898836.71</v>
      </c>
      <c r="S39" s="161">
        <v>1208782446.99</v>
      </c>
      <c r="T39" s="161">
        <v>1082881799.4400001</v>
      </c>
      <c r="U39" s="161">
        <v>977863484.39999998</v>
      </c>
      <c r="V39" s="161">
        <v>1239232739.8299999</v>
      </c>
      <c r="W39" s="161">
        <v>1143727117.6800001</v>
      </c>
      <c r="X39" s="161">
        <v>724537711.74000001</v>
      </c>
      <c r="Y39" s="161">
        <v>1199659610.8599999</v>
      </c>
      <c r="Z39" s="161">
        <v>1115016401.21</v>
      </c>
      <c r="AA39" s="161">
        <v>1255075533.1800001</v>
      </c>
      <c r="AB39" s="161">
        <v>1344056755.6300001</v>
      </c>
      <c r="AC39" s="161">
        <v>1196699984.0899999</v>
      </c>
      <c r="AD39" s="161">
        <v>1516750171.25</v>
      </c>
      <c r="AE39" s="161">
        <v>1131552739.27</v>
      </c>
      <c r="AF39" s="161">
        <v>861404333.13</v>
      </c>
      <c r="AG39" s="161">
        <v>1374870041.97</v>
      </c>
      <c r="AH39" s="161">
        <v>1746535276.8299999</v>
      </c>
      <c r="AI39" s="161">
        <v>999129118.01999998</v>
      </c>
      <c r="AJ39" s="161">
        <v>1330953768.6500001</v>
      </c>
      <c r="AK39" s="161">
        <v>1252362974.02</v>
      </c>
      <c r="AL39" s="161">
        <v>1193270833.1600001</v>
      </c>
      <c r="AM39" s="161">
        <v>1417235606.3399999</v>
      </c>
      <c r="AN39" s="161">
        <v>2391648503.29</v>
      </c>
      <c r="AO39" s="161">
        <v>1380819984.8299999</v>
      </c>
      <c r="AP39" s="161">
        <v>2448207100.9299998</v>
      </c>
      <c r="AQ39" s="161">
        <v>1474504987.8299999</v>
      </c>
      <c r="AR39" s="161">
        <v>2181560113.1500001</v>
      </c>
      <c r="AS39" s="151">
        <v>1319616834.97</v>
      </c>
    </row>
    <row r="40" spans="1:45" s="4" customFormat="1" ht="14">
      <c r="A40" s="177" t="s">
        <v>324</v>
      </c>
      <c r="B40" s="161">
        <v>7731011528.3800001</v>
      </c>
      <c r="C40" s="161">
        <v>8405066940.3199997</v>
      </c>
      <c r="D40" s="161">
        <v>9568733225.6399994</v>
      </c>
      <c r="E40" s="161">
        <v>10840397426.139999</v>
      </c>
      <c r="F40" s="161">
        <v>12264778837.35</v>
      </c>
      <c r="G40" s="161">
        <v>12403729543.57</v>
      </c>
      <c r="H40" s="161">
        <v>14674731000</v>
      </c>
      <c r="I40" s="161">
        <v>15002524130.93</v>
      </c>
      <c r="J40" s="161">
        <v>14781039000</v>
      </c>
      <c r="K40" s="161">
        <v>13741119343.33</v>
      </c>
      <c r="L40" s="161">
        <v>14619746158.299999</v>
      </c>
      <c r="M40" s="161">
        <v>14790525406.43</v>
      </c>
      <c r="N40" s="161">
        <v>14816866000</v>
      </c>
      <c r="O40" s="161">
        <v>14837265978.24</v>
      </c>
      <c r="P40" s="161">
        <v>14841867320.68</v>
      </c>
      <c r="Q40" s="161">
        <v>16794749592.65</v>
      </c>
      <c r="R40" s="161">
        <v>16077141808.35</v>
      </c>
      <c r="S40" s="161">
        <v>15947512915.84</v>
      </c>
      <c r="T40" s="161">
        <v>15170695466.059999</v>
      </c>
      <c r="U40" s="161">
        <v>15522421041.280001</v>
      </c>
      <c r="V40" s="161">
        <v>15433443172.950001</v>
      </c>
      <c r="W40" s="161">
        <v>15480969910.530001</v>
      </c>
      <c r="X40" s="161">
        <v>16772356204.110001</v>
      </c>
      <c r="Y40" s="161">
        <v>17012893142.99</v>
      </c>
      <c r="Z40" s="161">
        <v>21655642745.93</v>
      </c>
      <c r="AA40" s="161">
        <v>20929092153.700001</v>
      </c>
      <c r="AB40" s="161">
        <v>21614027907.540001</v>
      </c>
      <c r="AC40" s="161">
        <v>21650543982.470001</v>
      </c>
      <c r="AD40" s="161">
        <v>26407066801.220001</v>
      </c>
      <c r="AE40" s="161">
        <v>26053434940.349998</v>
      </c>
      <c r="AF40" s="161">
        <v>26616414923.470001</v>
      </c>
      <c r="AG40" s="161">
        <v>27029672687.630001</v>
      </c>
      <c r="AH40" s="161">
        <v>30932918993.189999</v>
      </c>
      <c r="AI40" s="161">
        <v>32498661528.009998</v>
      </c>
      <c r="AJ40" s="161">
        <v>33109812390.490002</v>
      </c>
      <c r="AK40" s="161">
        <v>34475894655.269997</v>
      </c>
      <c r="AL40" s="161">
        <v>38983202227.230003</v>
      </c>
      <c r="AM40" s="161">
        <v>40143913670.110001</v>
      </c>
      <c r="AN40" s="161">
        <v>41127306979.879997</v>
      </c>
      <c r="AO40" s="161">
        <v>42423046549.260002</v>
      </c>
      <c r="AP40" s="161">
        <v>46998261243.470001</v>
      </c>
      <c r="AQ40" s="161">
        <v>48614414177.959999</v>
      </c>
      <c r="AR40" s="161">
        <v>50337167052.269997</v>
      </c>
      <c r="AS40" s="151">
        <v>53422534335.480003</v>
      </c>
    </row>
    <row r="41" spans="1:45" s="4" customFormat="1" ht="14">
      <c r="A41" s="177" t="s">
        <v>325</v>
      </c>
      <c r="B41" s="161">
        <v>12367296812.74</v>
      </c>
      <c r="C41" s="161">
        <v>12223582890.66</v>
      </c>
      <c r="D41" s="161">
        <v>4806613911.0600004</v>
      </c>
      <c r="E41" s="161">
        <v>4865739908.2200003</v>
      </c>
      <c r="F41" s="161">
        <v>6268723152.3800001</v>
      </c>
      <c r="G41" s="161">
        <v>5659504964.71</v>
      </c>
      <c r="H41" s="161">
        <v>7851047200.7700005</v>
      </c>
      <c r="I41" s="161">
        <v>7866507265.9700003</v>
      </c>
      <c r="J41" s="161">
        <v>7224112000</v>
      </c>
      <c r="K41" s="161">
        <v>5397392592.75</v>
      </c>
      <c r="L41" s="161">
        <v>5955744601.3299999</v>
      </c>
      <c r="M41" s="161">
        <v>5525338534.9799995</v>
      </c>
      <c r="N41" s="161">
        <v>5758943000</v>
      </c>
      <c r="O41" s="161">
        <v>5540333689.1800003</v>
      </c>
      <c r="P41" s="161">
        <v>5808085126.1400003</v>
      </c>
      <c r="Q41" s="161">
        <v>5607778954.8000002</v>
      </c>
      <c r="R41" s="161">
        <v>6374263491.6899996</v>
      </c>
      <c r="S41" s="161">
        <v>4138148364.9499998</v>
      </c>
      <c r="T41" s="161">
        <v>4884942203.8000002</v>
      </c>
      <c r="U41" s="161">
        <v>4308062991.6000004</v>
      </c>
      <c r="V41" s="161">
        <v>4687384820.8699999</v>
      </c>
      <c r="W41" s="161">
        <v>4176262226.8699999</v>
      </c>
      <c r="X41" s="161">
        <v>5152083283.8199997</v>
      </c>
      <c r="Y41" s="161">
        <v>4527219764.5600004</v>
      </c>
      <c r="Z41" s="161">
        <v>5977695900.4899998</v>
      </c>
      <c r="AA41" s="161">
        <v>5217073111.4099998</v>
      </c>
      <c r="AB41" s="161">
        <v>6116960206.0100002</v>
      </c>
      <c r="AC41" s="161">
        <v>527712145.99000001</v>
      </c>
      <c r="AD41" s="161">
        <v>1105330403.8699999</v>
      </c>
      <c r="AE41" s="161">
        <v>458321577.31999999</v>
      </c>
      <c r="AF41" s="161">
        <v>1105116196.1800001</v>
      </c>
      <c r="AG41" s="161">
        <v>604817268.78999996</v>
      </c>
      <c r="AH41" s="161">
        <v>922957009.90999997</v>
      </c>
      <c r="AI41" s="161">
        <v>501237881.58999997</v>
      </c>
      <c r="AJ41" s="161">
        <v>1450279709.8399999</v>
      </c>
      <c r="AK41" s="161">
        <v>883353252.32000005</v>
      </c>
      <c r="AL41" s="161">
        <v>884877637.28999996</v>
      </c>
      <c r="AM41" s="161">
        <v>256971441.43000001</v>
      </c>
      <c r="AN41" s="161">
        <v>715887200.87</v>
      </c>
      <c r="AO41" s="161">
        <v>435284741.12</v>
      </c>
      <c r="AP41" s="161">
        <v>588094710.66999996</v>
      </c>
      <c r="AQ41" s="161">
        <v>416790038.77999997</v>
      </c>
      <c r="AR41" s="161">
        <v>649156530.89999998</v>
      </c>
      <c r="AS41" s="151">
        <v>535139536.50999999</v>
      </c>
    </row>
    <row r="42" spans="1:45" s="4" customFormat="1" ht="14">
      <c r="A42" s="177" t="s">
        <v>275</v>
      </c>
      <c r="B42" s="161">
        <v>2137110.0299999998</v>
      </c>
      <c r="C42" s="161">
        <v>2140937.64</v>
      </c>
      <c r="D42" s="161">
        <v>2146183.73</v>
      </c>
      <c r="E42" s="161">
        <v>2152602.79</v>
      </c>
      <c r="F42" s="161">
        <v>2158239.7200000002</v>
      </c>
      <c r="G42" s="161">
        <v>2168588.91</v>
      </c>
      <c r="H42" s="161">
        <v>2175776.48</v>
      </c>
      <c r="I42" s="161">
        <v>2187043.6</v>
      </c>
      <c r="J42" s="161">
        <v>2190308.64</v>
      </c>
      <c r="K42" s="161">
        <v>2205294.79</v>
      </c>
      <c r="L42" s="161">
        <v>2192150.08</v>
      </c>
      <c r="M42" s="161">
        <v>2202692.14</v>
      </c>
      <c r="N42" s="161">
        <v>2210000</v>
      </c>
      <c r="O42" s="161">
        <v>2213163.61</v>
      </c>
      <c r="P42" s="161">
        <v>2215630.52</v>
      </c>
      <c r="Q42" s="161">
        <v>2215630.52</v>
      </c>
      <c r="R42" s="161">
        <v>2215630.52</v>
      </c>
      <c r="S42" s="161">
        <v>2215630.52</v>
      </c>
      <c r="T42" s="161">
        <v>2215630.52</v>
      </c>
      <c r="U42" s="161">
        <v>2215630.52</v>
      </c>
      <c r="V42" s="161">
        <v>2215630.52</v>
      </c>
      <c r="W42" s="161">
        <v>2215630.52</v>
      </c>
      <c r="X42" s="161">
        <v>2181127.3199999998</v>
      </c>
      <c r="Y42" s="161">
        <v>2181127.3199999998</v>
      </c>
      <c r="Z42" s="161">
        <v>2181127.3199999998</v>
      </c>
      <c r="AA42" s="161">
        <v>2181127.3199999998</v>
      </c>
      <c r="AB42" s="161">
        <v>2181127.3199999998</v>
      </c>
      <c r="AC42" s="161">
        <v>2181127.3199999998</v>
      </c>
      <c r="AD42" s="161">
        <v>2181127.3199999998</v>
      </c>
      <c r="AE42" s="161">
        <v>2181127.3199999998</v>
      </c>
      <c r="AF42" s="161">
        <v>2181127.3199999998</v>
      </c>
      <c r="AG42" s="161">
        <v>2287566.36</v>
      </c>
      <c r="AH42" s="161">
        <v>2185632.1</v>
      </c>
      <c r="AI42" s="161">
        <v>2193887.29</v>
      </c>
      <c r="AJ42" s="161">
        <v>2206579.4</v>
      </c>
      <c r="AK42" s="161">
        <v>2217792.1</v>
      </c>
      <c r="AL42" s="161">
        <v>2229564.02</v>
      </c>
      <c r="AM42" s="161">
        <v>2240189.0099999998</v>
      </c>
      <c r="AN42" s="161">
        <v>2251143.09</v>
      </c>
      <c r="AO42" s="161">
        <v>2258048.5299999998</v>
      </c>
      <c r="AP42" s="161">
        <v>2261438.44</v>
      </c>
      <c r="AQ42" s="161">
        <v>2265866.04</v>
      </c>
      <c r="AR42" s="161">
        <v>2270767.86</v>
      </c>
      <c r="AS42" s="151">
        <v>2275741.38</v>
      </c>
    </row>
    <row r="43" spans="1:45" s="4" customFormat="1" ht="14">
      <c r="A43" s="177" t="s">
        <v>326</v>
      </c>
      <c r="B43" s="161">
        <v>49148567357.980003</v>
      </c>
      <c r="C43" s="161">
        <v>48405820486.379997</v>
      </c>
      <c r="D43" s="161">
        <v>47645662748.809998</v>
      </c>
      <c r="E43" s="161">
        <v>49413216297.720001</v>
      </c>
      <c r="F43" s="161">
        <v>49664241253.160004</v>
      </c>
      <c r="G43" s="161">
        <v>50763736248.519997</v>
      </c>
      <c r="H43" s="161">
        <v>54255672046.769997</v>
      </c>
      <c r="I43" s="161">
        <v>54017755632.889999</v>
      </c>
      <c r="J43" s="161">
        <v>51902669000</v>
      </c>
      <c r="K43" s="161">
        <v>52264817387.599998</v>
      </c>
      <c r="L43" s="161">
        <v>53393333287.139999</v>
      </c>
      <c r="M43" s="161">
        <v>55101546136.720001</v>
      </c>
      <c r="N43" s="161">
        <v>54013295000</v>
      </c>
      <c r="O43" s="161">
        <v>54990196892.300003</v>
      </c>
      <c r="P43" s="161">
        <v>55440167102.480003</v>
      </c>
      <c r="Q43" s="161">
        <v>55681826209.290001</v>
      </c>
      <c r="R43" s="161">
        <v>53413732125.110001</v>
      </c>
      <c r="S43" s="161">
        <v>51993147549.260002</v>
      </c>
      <c r="T43" s="161">
        <v>50616459032.75</v>
      </c>
      <c r="U43" s="161">
        <v>50570148800.639999</v>
      </c>
      <c r="V43" s="161">
        <v>41483138107.43</v>
      </c>
      <c r="W43" s="161">
        <v>41025697804.089996</v>
      </c>
      <c r="X43" s="161">
        <v>41843411507.120003</v>
      </c>
      <c r="Y43" s="161">
        <v>41626845792.150002</v>
      </c>
      <c r="Z43" s="161">
        <v>41848454558.919998</v>
      </c>
      <c r="AA43" s="161">
        <v>42548611860.699997</v>
      </c>
      <c r="AB43" s="161">
        <v>42813161793.900002</v>
      </c>
      <c r="AC43" s="161">
        <v>41744973609.349998</v>
      </c>
      <c r="AD43" s="161">
        <v>36272691297.339996</v>
      </c>
      <c r="AE43" s="161">
        <v>34898218250.269997</v>
      </c>
      <c r="AF43" s="161">
        <v>35716669617.059998</v>
      </c>
      <c r="AG43" s="161">
        <v>36218805212.470001</v>
      </c>
      <c r="AH43" s="161">
        <v>24085460957.060001</v>
      </c>
      <c r="AI43" s="161">
        <v>24517680630.549999</v>
      </c>
      <c r="AJ43" s="161">
        <v>24588484329.279999</v>
      </c>
      <c r="AK43" s="161">
        <v>24493892762.459999</v>
      </c>
      <c r="AL43" s="161">
        <v>17602138645.84</v>
      </c>
      <c r="AM43" s="161">
        <v>17602138645.84</v>
      </c>
      <c r="AN43" s="161">
        <v>17602138645.84</v>
      </c>
      <c r="AO43" s="161">
        <v>17602138645.84</v>
      </c>
      <c r="AP43" s="161">
        <v>14668448871.530001</v>
      </c>
      <c r="AQ43" s="161">
        <v>14668448871.530001</v>
      </c>
      <c r="AR43" s="161">
        <v>14668448871.530001</v>
      </c>
      <c r="AS43" s="151">
        <v>14668448871.530001</v>
      </c>
    </row>
    <row r="44" spans="1:45" s="4" customFormat="1" ht="14">
      <c r="A44" s="177" t="s">
        <v>327</v>
      </c>
      <c r="B44" s="161">
        <v>6457292000</v>
      </c>
      <c r="C44" s="161">
        <v>5790463000</v>
      </c>
      <c r="D44" s="161">
        <v>5873392000</v>
      </c>
      <c r="E44" s="161">
        <v>5830331000</v>
      </c>
      <c r="F44" s="161">
        <v>6368486000</v>
      </c>
      <c r="G44" s="161">
        <v>6318736000</v>
      </c>
      <c r="H44" s="161">
        <v>6388562000</v>
      </c>
      <c r="I44" s="161">
        <v>6248098000</v>
      </c>
      <c r="J44" s="161">
        <v>6368486000</v>
      </c>
      <c r="K44" s="161">
        <v>7518888000</v>
      </c>
      <c r="L44" s="161">
        <v>7618577000</v>
      </c>
      <c r="M44" s="161">
        <v>7948422000</v>
      </c>
      <c r="N44" s="161">
        <v>8020149000</v>
      </c>
      <c r="O44" s="161">
        <v>8284491000</v>
      </c>
      <c r="P44" s="161">
        <v>8322565000</v>
      </c>
      <c r="Q44" s="161">
        <v>8724130000</v>
      </c>
      <c r="R44" s="161">
        <v>8815653000</v>
      </c>
      <c r="S44" s="161">
        <v>8089846000</v>
      </c>
      <c r="T44" s="161">
        <v>8198051000</v>
      </c>
      <c r="U44" s="161">
        <v>9152351000</v>
      </c>
      <c r="V44" s="161">
        <v>9233941000</v>
      </c>
      <c r="W44" s="161">
        <v>12126191000</v>
      </c>
      <c r="X44" s="161">
        <v>12225582000</v>
      </c>
      <c r="Y44" s="161">
        <v>13072731000</v>
      </c>
      <c r="Z44" s="161">
        <v>10593797000</v>
      </c>
      <c r="AA44" s="161">
        <v>11916369000</v>
      </c>
      <c r="AB44" s="161">
        <v>10904892000</v>
      </c>
      <c r="AC44" s="161">
        <v>12278703000</v>
      </c>
      <c r="AD44" s="161">
        <v>10007219000</v>
      </c>
      <c r="AE44" s="161">
        <v>10219074000</v>
      </c>
      <c r="AF44" s="161">
        <v>8873589000</v>
      </c>
      <c r="AG44" s="161">
        <v>9212441000</v>
      </c>
      <c r="AH44" s="161">
        <v>8972023000</v>
      </c>
      <c r="AI44" s="161">
        <v>8524643000</v>
      </c>
      <c r="AJ44" s="161">
        <v>9171075000</v>
      </c>
      <c r="AK44" s="161">
        <v>8808892000</v>
      </c>
      <c r="AL44" s="161">
        <v>8876312000</v>
      </c>
      <c r="AM44" s="161">
        <v>10508019000</v>
      </c>
      <c r="AN44" s="161">
        <v>10508019000</v>
      </c>
      <c r="AO44" s="161">
        <v>10912671000</v>
      </c>
      <c r="AP44" s="161">
        <v>10983219000</v>
      </c>
      <c r="AQ44" s="161">
        <v>9869910000</v>
      </c>
      <c r="AR44" s="161">
        <v>9952198000</v>
      </c>
      <c r="AS44" s="151">
        <v>8459342000</v>
      </c>
    </row>
    <row r="45" spans="1:45" s="4" customFormat="1" ht="14">
      <c r="A45" s="177" t="s">
        <v>328</v>
      </c>
      <c r="B45" s="161">
        <v>40699519083</v>
      </c>
      <c r="C45" s="161">
        <v>44617817715.059998</v>
      </c>
      <c r="D45" s="161">
        <v>42534132275.330002</v>
      </c>
      <c r="E45" s="161">
        <v>46737641208.839973</v>
      </c>
      <c r="F45" s="161">
        <v>46955695186.590012</v>
      </c>
      <c r="G45" s="161">
        <v>47471951596.239975</v>
      </c>
      <c r="H45" s="161">
        <v>51250422220.419907</v>
      </c>
      <c r="I45" s="161">
        <v>55518029021.310013</v>
      </c>
      <c r="J45" s="161">
        <v>61689128988.120117</v>
      </c>
      <c r="K45" s="161">
        <v>68529775224.069992</v>
      </c>
      <c r="L45" s="161">
        <v>71213516497.749649</v>
      </c>
      <c r="M45" s="161">
        <v>70873736798.13974</v>
      </c>
      <c r="N45" s="161">
        <v>65822082144.459641</v>
      </c>
      <c r="O45" s="161">
        <v>65621312577.989807</v>
      </c>
      <c r="P45" s="161">
        <v>64966780175.619797</v>
      </c>
      <c r="Q45" s="161">
        <v>67491159961.350159</v>
      </c>
      <c r="R45" s="161">
        <v>63996168259.300186</v>
      </c>
      <c r="S45" s="161">
        <v>64261753479.049988</v>
      </c>
      <c r="T45" s="161">
        <v>66481420540.020493</v>
      </c>
      <c r="U45" s="161">
        <v>69335737220.51001</v>
      </c>
      <c r="V45" s="161">
        <v>66965883128.819977</v>
      </c>
      <c r="W45" s="161">
        <v>73989412430.860001</v>
      </c>
      <c r="X45" s="161">
        <v>77214997613.630005</v>
      </c>
      <c r="Y45" s="161">
        <v>83915737286.990097</v>
      </c>
      <c r="Z45" s="161">
        <v>79538292726.380005</v>
      </c>
      <c r="AA45" s="161">
        <v>55848315156.849998</v>
      </c>
      <c r="AB45" s="161">
        <v>48999714500.580002</v>
      </c>
      <c r="AC45" s="161">
        <v>50373446390.220558</v>
      </c>
      <c r="AD45" s="161">
        <v>51892133648.379997</v>
      </c>
      <c r="AE45" s="161">
        <v>52370152173.690002</v>
      </c>
      <c r="AF45" s="161">
        <v>53605439846.489998</v>
      </c>
      <c r="AG45" s="161">
        <v>54895261055.560097</v>
      </c>
      <c r="AH45" s="161">
        <v>55647374577.970001</v>
      </c>
      <c r="AI45" s="161">
        <v>57798983714.410004</v>
      </c>
      <c r="AJ45" s="161">
        <v>61947774916.570007</v>
      </c>
      <c r="AK45" s="161">
        <v>48830428407.549988</v>
      </c>
      <c r="AL45" s="161">
        <v>50116749494.760193</v>
      </c>
      <c r="AM45" s="161">
        <v>53135160479.540001</v>
      </c>
      <c r="AN45" s="161">
        <v>55473496956.599998</v>
      </c>
      <c r="AO45" s="161">
        <v>56024291240.650002</v>
      </c>
      <c r="AP45" s="161">
        <v>55997398279.150002</v>
      </c>
      <c r="AQ45" s="161">
        <v>59512100553.5</v>
      </c>
      <c r="AR45" s="161">
        <v>62835999249.860107</v>
      </c>
      <c r="AS45" s="151">
        <v>65552312091.199799</v>
      </c>
    </row>
    <row r="46" spans="1:45" s="4" customFormat="1" ht="14">
      <c r="A46" s="177" t="s">
        <v>329</v>
      </c>
      <c r="B46" s="161">
        <v>8201199999.9499998</v>
      </c>
      <c r="C46" s="161">
        <v>16270037001.049999</v>
      </c>
      <c r="D46" s="161">
        <v>19807632104.589996</v>
      </c>
      <c r="E46" s="161">
        <v>21250525462.610001</v>
      </c>
      <c r="F46" s="161">
        <v>24776309595.129997</v>
      </c>
      <c r="G46" s="161">
        <v>24340502754.529999</v>
      </c>
      <c r="H46" s="161">
        <v>29826484552.020004</v>
      </c>
      <c r="I46" s="161">
        <v>27293303574.810005</v>
      </c>
      <c r="J46" s="161">
        <v>25627776703.239998</v>
      </c>
      <c r="K46" s="161">
        <v>23953239921.510002</v>
      </c>
      <c r="L46" s="161">
        <v>24402876936.5</v>
      </c>
      <c r="M46" s="161">
        <v>24714492669.669998</v>
      </c>
      <c r="N46" s="161">
        <v>24456199615.040001</v>
      </c>
      <c r="O46" s="161">
        <v>25427786407.720001</v>
      </c>
      <c r="P46" s="161">
        <v>24848035402.449997</v>
      </c>
      <c r="Q46" s="161">
        <v>25771771606.790001</v>
      </c>
      <c r="R46" s="161">
        <v>25673254000.839996</v>
      </c>
      <c r="S46" s="161">
        <v>28678127649.510002</v>
      </c>
      <c r="T46" s="161">
        <v>29631206857.900002</v>
      </c>
      <c r="U46" s="161">
        <v>29085684789.660004</v>
      </c>
      <c r="V46" s="161">
        <v>29356341650.249996</v>
      </c>
      <c r="W46" s="161">
        <v>29170721280.489998</v>
      </c>
      <c r="X46" s="161">
        <v>31110712767.080002</v>
      </c>
      <c r="Y46" s="161">
        <v>30525540381.5</v>
      </c>
      <c r="Z46" s="161">
        <v>36926770100.139999</v>
      </c>
      <c r="AA46" s="161">
        <v>38192075989.68</v>
      </c>
      <c r="AB46" s="161">
        <v>38458302086.360001</v>
      </c>
      <c r="AC46" s="161">
        <v>36150594705.370003</v>
      </c>
      <c r="AD46" s="161">
        <v>37001427641.610001</v>
      </c>
      <c r="AE46" s="161">
        <v>30883306455.939999</v>
      </c>
      <c r="AF46" s="161">
        <v>30388800188.369999</v>
      </c>
      <c r="AG46" s="161">
        <v>31134159813.810001</v>
      </c>
      <c r="AH46" s="161">
        <v>26651966727.48</v>
      </c>
      <c r="AI46" s="161">
        <v>28175329849.52</v>
      </c>
      <c r="AJ46" s="161">
        <v>30881390719.279999</v>
      </c>
      <c r="AK46" s="161">
        <v>29454879596.400002</v>
      </c>
      <c r="AL46" s="161">
        <v>28838019081.849998</v>
      </c>
      <c r="AM46" s="161">
        <v>21561526823.98</v>
      </c>
      <c r="AN46" s="161">
        <v>23776160951.389999</v>
      </c>
      <c r="AO46" s="161">
        <v>20286500124.16</v>
      </c>
      <c r="AP46" s="161">
        <v>23728787135.07</v>
      </c>
      <c r="AQ46" s="161">
        <v>18094661035.189999</v>
      </c>
      <c r="AR46" s="161">
        <v>22333157561.130001</v>
      </c>
      <c r="AS46" s="151">
        <v>24336997212.299999</v>
      </c>
    </row>
    <row r="47" spans="1:45" s="4" customFormat="1" ht="14">
      <c r="A47" s="149" t="s">
        <v>106</v>
      </c>
      <c r="B47" s="160">
        <v>407753766.95999998</v>
      </c>
      <c r="C47" s="160">
        <v>403605715.70999998</v>
      </c>
      <c r="D47" s="160">
        <v>410382397.00999999</v>
      </c>
      <c r="E47" s="160">
        <v>425370343.66000003</v>
      </c>
      <c r="F47" s="160">
        <v>420631716.10000002</v>
      </c>
      <c r="G47" s="160">
        <v>414389762.93000001</v>
      </c>
      <c r="H47" s="160">
        <v>440532521.49000001</v>
      </c>
      <c r="I47" s="160">
        <v>459208224.35000002</v>
      </c>
      <c r="J47" s="160">
        <v>453530366.61000001</v>
      </c>
      <c r="K47" s="160">
        <v>439413298.92000002</v>
      </c>
      <c r="L47" s="160">
        <v>436239000</v>
      </c>
      <c r="M47" s="160">
        <v>446262479.26999998</v>
      </c>
      <c r="N47" s="160">
        <v>449195845.12</v>
      </c>
      <c r="O47" s="160">
        <v>431202369.31999999</v>
      </c>
      <c r="P47" s="160">
        <v>415660711.81</v>
      </c>
      <c r="Q47" s="160">
        <v>429373264.75</v>
      </c>
      <c r="R47" s="160">
        <v>442601145.97000003</v>
      </c>
      <c r="S47" s="160">
        <v>434648178.42000002</v>
      </c>
      <c r="T47" s="160">
        <v>426392538.89999998</v>
      </c>
      <c r="U47" s="160">
        <v>448237422.57999998</v>
      </c>
      <c r="V47" s="160">
        <v>379160644.18000001</v>
      </c>
      <c r="W47" s="160">
        <v>227836093.33000001</v>
      </c>
      <c r="X47" s="160">
        <v>124697957.95</v>
      </c>
      <c r="Y47" s="160">
        <v>92496597.340000004</v>
      </c>
      <c r="Z47" s="160">
        <v>91760867.340000004</v>
      </c>
      <c r="AA47" s="160">
        <v>81500335.290000007</v>
      </c>
      <c r="AB47" s="160">
        <v>211798132.36000001</v>
      </c>
      <c r="AC47" s="160">
        <v>203990330.62</v>
      </c>
      <c r="AD47" s="160">
        <v>200446891.56</v>
      </c>
      <c r="AE47" s="160">
        <v>201364411.71000001</v>
      </c>
      <c r="AF47" s="160">
        <v>201078829.34</v>
      </c>
      <c r="AG47" s="160">
        <v>192174088.97999999</v>
      </c>
      <c r="AH47" s="160">
        <v>0</v>
      </c>
      <c r="AI47" s="160">
        <v>0</v>
      </c>
      <c r="AJ47" s="160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0">
        <v>0</v>
      </c>
      <c r="AQ47" s="160">
        <v>0</v>
      </c>
      <c r="AR47" s="160">
        <v>0</v>
      </c>
      <c r="AS47" s="150">
        <v>0</v>
      </c>
    </row>
    <row r="48" spans="1:45" s="4" customFormat="1" ht="14">
      <c r="A48" s="149" t="s">
        <v>107</v>
      </c>
      <c r="B48" s="160">
        <v>73517128558.52005</v>
      </c>
      <c r="C48" s="160">
        <v>71790624573.399994</v>
      </c>
      <c r="D48" s="160">
        <v>81246059165.069855</v>
      </c>
      <c r="E48" s="160">
        <v>80613193763.100006</v>
      </c>
      <c r="F48" s="160">
        <v>83598039444.669952</v>
      </c>
      <c r="G48" s="160">
        <v>82642686999.070129</v>
      </c>
      <c r="H48" s="160">
        <v>83814447763.099823</v>
      </c>
      <c r="I48" s="160">
        <v>81536172763.100006</v>
      </c>
      <c r="J48" s="160">
        <v>84155791000</v>
      </c>
      <c r="K48" s="160">
        <v>83449335906.070541</v>
      </c>
      <c r="L48" s="160">
        <v>85724138763.100006</v>
      </c>
      <c r="M48" s="160">
        <v>87193751763.100006</v>
      </c>
      <c r="N48" s="160">
        <v>89820146438.480057</v>
      </c>
      <c r="O48" s="160">
        <v>90783361763.100006</v>
      </c>
      <c r="P48" s="160">
        <v>93564196763.100006</v>
      </c>
      <c r="Q48" s="160">
        <v>98723400702.700104</v>
      </c>
      <c r="R48" s="160">
        <v>101226763286.20987</v>
      </c>
      <c r="S48" s="160">
        <v>102637832842.7001</v>
      </c>
      <c r="T48" s="160">
        <v>103819851984.47964</v>
      </c>
      <c r="U48" s="160">
        <v>102252882000</v>
      </c>
      <c r="V48" s="160">
        <v>105070031526.2</v>
      </c>
      <c r="W48" s="160">
        <v>101930490436.52017</v>
      </c>
      <c r="X48" s="160">
        <v>105896881537.44019</v>
      </c>
      <c r="Y48" s="160">
        <v>108564894000</v>
      </c>
      <c r="Z48" s="160">
        <v>112315324000</v>
      </c>
      <c r="AA48" s="160">
        <v>114836324628.33002</v>
      </c>
      <c r="AB48" s="160">
        <v>122333664000</v>
      </c>
      <c r="AC48" s="160">
        <v>126971108599.15997</v>
      </c>
      <c r="AD48" s="160">
        <v>138195259739.09988</v>
      </c>
      <c r="AE48" s="160">
        <v>145807081300.26001</v>
      </c>
      <c r="AF48" s="160">
        <v>147511925244.06979</v>
      </c>
      <c r="AG48" s="160">
        <v>144857185259.88998</v>
      </c>
      <c r="AH48" s="160">
        <v>153014159852.22009</v>
      </c>
      <c r="AI48" s="160">
        <v>155993150559</v>
      </c>
      <c r="AJ48" s="160">
        <v>157890398035.01996</v>
      </c>
      <c r="AK48" s="160">
        <v>164028843165.42999</v>
      </c>
      <c r="AL48" s="160">
        <v>169532630963.11008</v>
      </c>
      <c r="AM48" s="160">
        <v>167680246817.40991</v>
      </c>
      <c r="AN48" s="160">
        <v>170510853365.90024</v>
      </c>
      <c r="AO48" s="160">
        <v>173076086413.12003</v>
      </c>
      <c r="AP48" s="160">
        <v>179020693119.15991</v>
      </c>
      <c r="AQ48" s="160">
        <v>181830702272.13</v>
      </c>
      <c r="AR48" s="160">
        <v>187419033323.75961</v>
      </c>
      <c r="AS48" s="150">
        <v>190072254182.76999</v>
      </c>
    </row>
    <row r="49" spans="1:45" s="4" customFormat="1" ht="14">
      <c r="A49" s="176" t="s">
        <v>330</v>
      </c>
      <c r="B49" s="161">
        <v>54000000000</v>
      </c>
      <c r="C49" s="161">
        <v>54000000000</v>
      </c>
      <c r="D49" s="161">
        <v>54000000000</v>
      </c>
      <c r="E49" s="161">
        <v>54000000000</v>
      </c>
      <c r="F49" s="161">
        <v>54000000000</v>
      </c>
      <c r="G49" s="161">
        <v>60000000000</v>
      </c>
      <c r="H49" s="161">
        <v>60000000000</v>
      </c>
      <c r="I49" s="161">
        <v>60000000000</v>
      </c>
      <c r="J49" s="161">
        <v>60000000000</v>
      </c>
      <c r="K49" s="161">
        <v>67000000000</v>
      </c>
      <c r="L49" s="161">
        <v>67000000000</v>
      </c>
      <c r="M49" s="161">
        <v>67000000000</v>
      </c>
      <c r="N49" s="161">
        <v>67000000000</v>
      </c>
      <c r="O49" s="161">
        <v>67000000000</v>
      </c>
      <c r="P49" s="161">
        <v>67000000000</v>
      </c>
      <c r="Q49" s="161">
        <v>66999998939.600098</v>
      </c>
      <c r="R49" s="161">
        <v>66999999523.109863</v>
      </c>
      <c r="S49" s="161">
        <v>67000002079.600098</v>
      </c>
      <c r="T49" s="161">
        <v>67000001221.379639</v>
      </c>
      <c r="U49" s="161">
        <v>67000000000</v>
      </c>
      <c r="V49" s="161">
        <v>67000000000</v>
      </c>
      <c r="W49" s="161">
        <v>66999998673.420166</v>
      </c>
      <c r="X49" s="161">
        <v>67000000537.440186</v>
      </c>
      <c r="Y49" s="161">
        <v>67000000000</v>
      </c>
      <c r="Z49" s="161">
        <v>67000000000</v>
      </c>
      <c r="AA49" s="161">
        <v>67000000000</v>
      </c>
      <c r="AB49" s="161">
        <v>90000000000</v>
      </c>
      <c r="AC49" s="161">
        <v>90000023475.339996</v>
      </c>
      <c r="AD49" s="161">
        <v>90000023475.339996</v>
      </c>
      <c r="AE49" s="161">
        <v>90000023475.339996</v>
      </c>
      <c r="AF49" s="161">
        <v>90000023475.339996</v>
      </c>
      <c r="AG49" s="161">
        <v>90000023475.339996</v>
      </c>
      <c r="AH49" s="161">
        <v>90000023475.339996</v>
      </c>
      <c r="AI49" s="161">
        <v>90000023475.339996</v>
      </c>
      <c r="AJ49" s="161">
        <v>90000023475.339996</v>
      </c>
      <c r="AK49" s="161">
        <v>90000023475.339996</v>
      </c>
      <c r="AL49" s="161">
        <v>90000023475.339996</v>
      </c>
      <c r="AM49" s="161">
        <v>120000000000</v>
      </c>
      <c r="AN49" s="161">
        <v>120000000000</v>
      </c>
      <c r="AO49" s="161">
        <v>120000000000</v>
      </c>
      <c r="AP49" s="161">
        <v>120000000000</v>
      </c>
      <c r="AQ49" s="161">
        <v>120000000000</v>
      </c>
      <c r="AR49" s="161">
        <v>120000000000</v>
      </c>
      <c r="AS49" s="151">
        <v>120000000000</v>
      </c>
    </row>
    <row r="50" spans="1:45" s="4" customFormat="1" ht="14">
      <c r="A50" s="176" t="s">
        <v>331</v>
      </c>
      <c r="B50" s="161">
        <v>0</v>
      </c>
      <c r="C50" s="161">
        <v>0</v>
      </c>
      <c r="D50" s="161">
        <v>8099999763.1000004</v>
      </c>
      <c r="E50" s="161">
        <v>8099999763.1000004</v>
      </c>
      <c r="F50" s="161">
        <v>8099999763.1000004</v>
      </c>
      <c r="G50" s="161">
        <v>8099999763.1000004</v>
      </c>
      <c r="H50" s="161">
        <v>8099999763.1000004</v>
      </c>
      <c r="I50" s="161">
        <v>8099999763.1000004</v>
      </c>
      <c r="J50" s="161">
        <v>8099999763.1000004</v>
      </c>
      <c r="K50" s="161">
        <v>8099999763.1000004</v>
      </c>
      <c r="L50" s="161">
        <v>8099999763.1000004</v>
      </c>
      <c r="M50" s="161">
        <v>8099999763.1000004</v>
      </c>
      <c r="N50" s="161">
        <v>8099999763.1000004</v>
      </c>
      <c r="O50" s="161">
        <v>8099999763.1000004</v>
      </c>
      <c r="P50" s="161">
        <v>8099999763.1000004</v>
      </c>
      <c r="Q50" s="161">
        <v>8099999763.1000004</v>
      </c>
      <c r="R50" s="161">
        <v>8099999763.1000004</v>
      </c>
      <c r="S50" s="161">
        <v>8099999763.1000004</v>
      </c>
      <c r="T50" s="161">
        <v>8099999763.1000004</v>
      </c>
      <c r="U50" s="161">
        <v>8100000000</v>
      </c>
      <c r="V50" s="161">
        <v>8099999526.2000008</v>
      </c>
      <c r="W50" s="161">
        <v>8099999763.1000004</v>
      </c>
      <c r="X50" s="161">
        <v>8099999763.1000004</v>
      </c>
      <c r="Y50" s="161">
        <v>8099999763.1000004</v>
      </c>
      <c r="Z50" s="161">
        <v>8099999763.1000004</v>
      </c>
      <c r="AA50" s="161">
        <v>8099999763.1000004</v>
      </c>
      <c r="AB50" s="161">
        <v>8099999763.1000004</v>
      </c>
      <c r="AC50" s="161">
        <v>8099999763.1000004</v>
      </c>
      <c r="AD50" s="161">
        <v>8099999763.1000004</v>
      </c>
      <c r="AE50" s="161">
        <v>8099999763.1000004</v>
      </c>
      <c r="AF50" s="161">
        <v>8099999763.1000004</v>
      </c>
      <c r="AG50" s="161">
        <v>8099999763.1000004</v>
      </c>
      <c r="AH50" s="161">
        <v>8099999763.1000004</v>
      </c>
      <c r="AI50" s="161">
        <v>8099999763.1000004</v>
      </c>
      <c r="AJ50" s="161">
        <v>7099999763.1000004</v>
      </c>
      <c r="AK50" s="161">
        <v>7099999763.1000004</v>
      </c>
      <c r="AL50" s="161">
        <v>7099999763.1000004</v>
      </c>
      <c r="AM50" s="161">
        <v>7099999763.1000004</v>
      </c>
      <c r="AN50" s="161">
        <v>6099999763.1000004</v>
      </c>
      <c r="AO50" s="161">
        <v>6099999763.1000004</v>
      </c>
      <c r="AP50" s="161">
        <v>6099999763.1000004</v>
      </c>
      <c r="AQ50" s="161">
        <v>6099999763.1000004</v>
      </c>
      <c r="AR50" s="161">
        <v>5099999763.1000004</v>
      </c>
      <c r="AS50" s="151">
        <v>5099999763.1000004</v>
      </c>
    </row>
    <row r="51" spans="1:45" s="4" customFormat="1" ht="14">
      <c r="A51" s="176" t="s">
        <v>332</v>
      </c>
      <c r="B51" s="161">
        <v>10031627.34</v>
      </c>
      <c r="C51" s="161">
        <v>10046409.4</v>
      </c>
      <c r="D51" s="161">
        <v>10046409.4</v>
      </c>
      <c r="E51" s="161">
        <v>10773000</v>
      </c>
      <c r="F51" s="161">
        <v>13992000</v>
      </c>
      <c r="G51" s="161">
        <v>14326000</v>
      </c>
      <c r="H51" s="161">
        <v>14326000</v>
      </c>
      <c r="I51" s="161">
        <v>14326000</v>
      </c>
      <c r="J51" s="161">
        <v>15740000</v>
      </c>
      <c r="K51" s="161">
        <v>15509000</v>
      </c>
      <c r="L51" s="161">
        <v>15509000</v>
      </c>
      <c r="M51" s="161">
        <v>15509000</v>
      </c>
      <c r="N51" s="161">
        <v>16439164.059999889</v>
      </c>
      <c r="O51" s="161">
        <v>12436000</v>
      </c>
      <c r="P51" s="161">
        <v>12436000</v>
      </c>
      <c r="Q51" s="161">
        <v>12436000</v>
      </c>
      <c r="R51" s="161">
        <v>13510000</v>
      </c>
      <c r="S51" s="161">
        <v>14692000</v>
      </c>
      <c r="T51" s="161">
        <v>14692000</v>
      </c>
      <c r="U51" s="161">
        <v>14692000</v>
      </c>
      <c r="V51" s="161">
        <v>15094000</v>
      </c>
      <c r="W51" s="161">
        <v>15410000</v>
      </c>
      <c r="X51" s="161">
        <v>60897330.960000001</v>
      </c>
      <c r="Y51" s="161">
        <v>1366443000</v>
      </c>
      <c r="Z51" s="161">
        <v>1389887000</v>
      </c>
      <c r="AA51" s="161">
        <v>1389893686.49</v>
      </c>
      <c r="AB51" s="161">
        <v>1399891000</v>
      </c>
      <c r="AC51" s="161">
        <v>1399151380.95</v>
      </c>
      <c r="AD51" s="161">
        <v>1400979441.5899999</v>
      </c>
      <c r="AE51" s="161">
        <v>1401176477.6900001</v>
      </c>
      <c r="AF51" s="161">
        <v>1401176477.6900001</v>
      </c>
      <c r="AG51" s="161">
        <v>1401176477.6900001</v>
      </c>
      <c r="AH51" s="161">
        <v>1404252387.75</v>
      </c>
      <c r="AI51" s="161">
        <v>1404252387.75</v>
      </c>
      <c r="AJ51" s="161">
        <v>1404252387.75</v>
      </c>
      <c r="AK51" s="161">
        <v>1404252387.75</v>
      </c>
      <c r="AL51" s="161">
        <v>1407902568.1300001</v>
      </c>
      <c r="AM51" s="161">
        <v>1407902568.1300001</v>
      </c>
      <c r="AN51" s="161">
        <v>1407902568.1300001</v>
      </c>
      <c r="AO51" s="161">
        <v>1407902568.1300001</v>
      </c>
      <c r="AP51" s="161">
        <v>1412479372.26</v>
      </c>
      <c r="AQ51" s="161">
        <v>1412260777.04</v>
      </c>
      <c r="AR51" s="161">
        <v>1412070682.04</v>
      </c>
      <c r="AS51" s="151">
        <v>1412070682.04</v>
      </c>
    </row>
    <row r="52" spans="1:45" s="4" customFormat="1" ht="14">
      <c r="A52" s="176" t="s">
        <v>333</v>
      </c>
      <c r="B52" s="161">
        <v>4544028.83</v>
      </c>
      <c r="C52" s="161">
        <v>4523647.54</v>
      </c>
      <c r="D52" s="161">
        <v>2831987.53</v>
      </c>
      <c r="E52" s="161">
        <v>2805000</v>
      </c>
      <c r="F52" s="161">
        <v>2787842.06</v>
      </c>
      <c r="G52" s="161">
        <v>2764000</v>
      </c>
      <c r="H52" s="161">
        <v>2747000</v>
      </c>
      <c r="I52" s="161">
        <v>2730000</v>
      </c>
      <c r="J52" s="161">
        <v>2713000</v>
      </c>
      <c r="K52" s="161">
        <v>2695000</v>
      </c>
      <c r="L52" s="161">
        <v>2678000</v>
      </c>
      <c r="M52" s="161">
        <v>2660000</v>
      </c>
      <c r="N52" s="161">
        <v>2642774.12</v>
      </c>
      <c r="O52" s="161">
        <v>2407000</v>
      </c>
      <c r="P52" s="161">
        <v>2389000</v>
      </c>
      <c r="Q52" s="161">
        <v>2371000</v>
      </c>
      <c r="R52" s="161">
        <v>2354000</v>
      </c>
      <c r="S52" s="161">
        <v>2336000</v>
      </c>
      <c r="T52" s="161">
        <v>2318000</v>
      </c>
      <c r="U52" s="161">
        <v>2240000</v>
      </c>
      <c r="V52" s="161">
        <v>2222000</v>
      </c>
      <c r="W52" s="161">
        <v>2205000</v>
      </c>
      <c r="X52" s="161">
        <v>2187000</v>
      </c>
      <c r="Y52" s="161">
        <v>2169000</v>
      </c>
      <c r="Z52" s="161">
        <v>2152000</v>
      </c>
      <c r="AA52" s="161">
        <v>2134137.2400000002</v>
      </c>
      <c r="AB52" s="161">
        <v>2057000</v>
      </c>
      <c r="AC52" s="161">
        <v>2040097.64</v>
      </c>
      <c r="AD52" s="161">
        <v>2022431.81</v>
      </c>
      <c r="AE52" s="161">
        <v>2004765.98</v>
      </c>
      <c r="AF52" s="161">
        <v>1987100.15</v>
      </c>
      <c r="AG52" s="161">
        <v>0</v>
      </c>
      <c r="AH52" s="161">
        <v>0</v>
      </c>
      <c r="AI52" s="161">
        <v>0</v>
      </c>
      <c r="AJ52" s="161">
        <v>0</v>
      </c>
      <c r="AK52" s="161">
        <v>0</v>
      </c>
      <c r="AL52" s="161">
        <v>0</v>
      </c>
      <c r="AM52" s="161">
        <v>0</v>
      </c>
      <c r="AN52" s="161">
        <v>0</v>
      </c>
      <c r="AO52" s="161">
        <v>0</v>
      </c>
      <c r="AP52" s="161">
        <v>0</v>
      </c>
      <c r="AQ52" s="161">
        <v>0</v>
      </c>
      <c r="AR52" s="161">
        <v>0</v>
      </c>
      <c r="AS52" s="151">
        <v>0</v>
      </c>
    </row>
    <row r="53" spans="1:45" s="4" customFormat="1" ht="14">
      <c r="A53" s="176" t="s">
        <v>334</v>
      </c>
      <c r="B53" s="161">
        <v>19744554110.959999</v>
      </c>
      <c r="C53" s="161">
        <v>23260140163.720001</v>
      </c>
      <c r="D53" s="161">
        <v>23104323827.259998</v>
      </c>
      <c r="E53" s="161">
        <v>26625511000</v>
      </c>
      <c r="F53" s="161">
        <v>25393416000</v>
      </c>
      <c r="G53" s="161">
        <v>25767559000</v>
      </c>
      <c r="H53" s="161">
        <v>25809320000</v>
      </c>
      <c r="I53" s="161">
        <v>29031090000</v>
      </c>
      <c r="J53" s="161">
        <v>29060181000</v>
      </c>
      <c r="K53" s="161">
        <v>25402333000</v>
      </c>
      <c r="L53" s="161">
        <v>25409076000</v>
      </c>
      <c r="M53" s="161">
        <v>27646569000</v>
      </c>
      <c r="N53" s="161">
        <v>27674568000</v>
      </c>
      <c r="O53" s="161">
        <v>31120094000</v>
      </c>
      <c r="P53" s="161">
        <v>31124786000</v>
      </c>
      <c r="Q53" s="161">
        <v>35280691000</v>
      </c>
      <c r="R53" s="161">
        <v>35229694000</v>
      </c>
      <c r="S53" s="161">
        <v>39163283000</v>
      </c>
      <c r="T53" s="161">
        <v>39188657000</v>
      </c>
      <c r="U53" s="161">
        <v>42612582000</v>
      </c>
      <c r="V53" s="161">
        <v>41049086000</v>
      </c>
      <c r="W53" s="161">
        <v>47407836000</v>
      </c>
      <c r="X53" s="161">
        <v>45748479000</v>
      </c>
      <c r="Y53" s="161">
        <v>53814656000</v>
      </c>
      <c r="Z53" s="161">
        <v>53291154000</v>
      </c>
      <c r="AA53" s="161">
        <v>58412872627.300003</v>
      </c>
      <c r="AB53" s="161">
        <v>34590726000</v>
      </c>
      <c r="AC53" s="161">
        <v>39198467535.580002</v>
      </c>
      <c r="AD53" s="161">
        <v>37600129498.940002</v>
      </c>
      <c r="AE53" s="161">
        <v>45814896655.650002</v>
      </c>
      <c r="AF53" s="161">
        <v>44164368330.510002</v>
      </c>
      <c r="AG53" s="161">
        <v>51180289967.550003</v>
      </c>
      <c r="AH53" s="161">
        <v>48658615211.93</v>
      </c>
      <c r="AI53" s="161">
        <v>59903095705.050003</v>
      </c>
      <c r="AJ53" s="161">
        <v>56825732934.629997</v>
      </c>
      <c r="AK53" s="161">
        <v>70142172913.979996</v>
      </c>
      <c r="AL53" s="161">
        <v>66918999971.82</v>
      </c>
      <c r="AM53" s="161">
        <v>50541777250.110001</v>
      </c>
      <c r="AN53" s="161">
        <v>47338676638.510002</v>
      </c>
      <c r="AO53" s="161">
        <v>61154158363.400002</v>
      </c>
      <c r="AP53" s="161">
        <v>57370069856.089996</v>
      </c>
      <c r="AQ53" s="161">
        <v>71161076948.539993</v>
      </c>
      <c r="AR53" s="161">
        <v>67337280532.279999</v>
      </c>
      <c r="AS53" s="151">
        <v>81215405428.990005</v>
      </c>
    </row>
    <row r="54" spans="1:45" s="4" customFormat="1" ht="14">
      <c r="A54" s="176" t="s">
        <v>335</v>
      </c>
      <c r="B54" s="161">
        <v>-3087716937.5599999</v>
      </c>
      <c r="C54" s="161">
        <v>-6667188408.2399998</v>
      </c>
      <c r="D54" s="161">
        <v>-6944164469.5299997</v>
      </c>
      <c r="E54" s="161">
        <v>-9597840000</v>
      </c>
      <c r="F54" s="161">
        <v>-10174851474.049999</v>
      </c>
      <c r="G54" s="161">
        <v>-12567032000</v>
      </c>
      <c r="H54" s="161">
        <v>-13829926000</v>
      </c>
      <c r="I54" s="161">
        <v>-17042671000</v>
      </c>
      <c r="J54" s="161">
        <v>-16312045000</v>
      </c>
      <c r="K54" s="161">
        <v>-18318685000</v>
      </c>
      <c r="L54" s="161">
        <v>-17873976000</v>
      </c>
      <c r="M54" s="161">
        <v>-16929205000</v>
      </c>
      <c r="N54" s="161">
        <v>-16324872833.92</v>
      </c>
      <c r="O54" s="161">
        <v>-16881666000</v>
      </c>
      <c r="P54" s="161">
        <v>-16481629000</v>
      </c>
      <c r="Q54" s="161">
        <v>-13219725000</v>
      </c>
      <c r="R54" s="161">
        <v>-12883751000</v>
      </c>
      <c r="S54" s="161">
        <v>-13128616000</v>
      </c>
      <c r="T54" s="161">
        <v>-13644111000</v>
      </c>
      <c r="U54" s="161">
        <v>-16154116000</v>
      </c>
      <c r="V54" s="161">
        <v>-15996034000</v>
      </c>
      <c r="W54" s="161">
        <v>-21329733000</v>
      </c>
      <c r="X54" s="161">
        <v>-21027058000</v>
      </c>
      <c r="Y54" s="161">
        <v>-23282394000</v>
      </c>
      <c r="Z54" s="161">
        <v>-22672247000</v>
      </c>
      <c r="AA54" s="161">
        <v>-21789739796.709999</v>
      </c>
      <c r="AB54" s="161">
        <v>-16932283000</v>
      </c>
      <c r="AC54" s="161">
        <v>-13851389263.83</v>
      </c>
      <c r="AD54" s="161">
        <v>-5551025289.9200001</v>
      </c>
      <c r="AE54" s="161">
        <v>-1798156342.3599999</v>
      </c>
      <c r="AF54" s="161">
        <v>-3402987170.4200001</v>
      </c>
      <c r="AG54" s="161">
        <v>-8409559261.0699997</v>
      </c>
      <c r="AH54" s="161">
        <v>-4715893592.6800003</v>
      </c>
      <c r="AI54" s="161">
        <v>-6459517101.8699999</v>
      </c>
      <c r="AJ54" s="161">
        <v>-9212012524.7199993</v>
      </c>
      <c r="AK54" s="161">
        <v>-8224561000</v>
      </c>
      <c r="AL54" s="161">
        <v>-8270960068.71</v>
      </c>
      <c r="AM54" s="161">
        <v>-14853399881.59</v>
      </c>
      <c r="AN54" s="161">
        <v>-16755162923.66</v>
      </c>
      <c r="AO54" s="161">
        <v>-19028103799.779999</v>
      </c>
      <c r="AP54" s="161">
        <v>-19129638411.060001</v>
      </c>
      <c r="AQ54" s="161">
        <v>-20848602920.959999</v>
      </c>
      <c r="AR54" s="161">
        <v>-20138464406.450001</v>
      </c>
      <c r="AS54" s="151">
        <v>-21892443165.470001</v>
      </c>
    </row>
    <row r="55" spans="1:45" s="4" customFormat="1" ht="14">
      <c r="A55" s="177" t="s">
        <v>336</v>
      </c>
      <c r="B55" s="161">
        <v>-2670595855.4000001</v>
      </c>
      <c r="C55" s="161">
        <v>-6240431834.1899996</v>
      </c>
      <c r="D55" s="161">
        <v>-6240431834.1899996</v>
      </c>
      <c r="E55" s="161">
        <v>-8680091294.7900009</v>
      </c>
      <c r="F55" s="161">
        <v>-8680091210.1900005</v>
      </c>
      <c r="G55" s="161">
        <v>-11144831746.23</v>
      </c>
      <c r="H55" s="161">
        <v>-11144831746.23</v>
      </c>
      <c r="I55" s="161">
        <v>-13918186796.469999</v>
      </c>
      <c r="J55" s="161">
        <v>-13918186796.469999</v>
      </c>
      <c r="K55" s="161">
        <v>-16832181173.780001</v>
      </c>
      <c r="L55" s="161">
        <v>-16832036985.15</v>
      </c>
      <c r="M55" s="161">
        <v>-15492244732.68</v>
      </c>
      <c r="N55" s="161">
        <v>-15493262985.530001</v>
      </c>
      <c r="O55" s="161">
        <v>-15978909581.469999</v>
      </c>
      <c r="P55" s="161">
        <v>-15978909581.469999</v>
      </c>
      <c r="Q55" s="161">
        <v>-12442883297.91</v>
      </c>
      <c r="R55" s="161">
        <v>-12442883297.91</v>
      </c>
      <c r="S55" s="161">
        <v>-10762719095.120001</v>
      </c>
      <c r="T55" s="161">
        <v>-10762719095.120001</v>
      </c>
      <c r="U55" s="161">
        <v>-14085712868.41</v>
      </c>
      <c r="V55" s="161">
        <v>-14085712868.41</v>
      </c>
      <c r="W55" s="161">
        <v>-20386400930.950001</v>
      </c>
      <c r="X55" s="161">
        <v>-20386400930.950001</v>
      </c>
      <c r="Y55" s="161">
        <v>-22162505405.790001</v>
      </c>
      <c r="Z55" s="161">
        <v>-20349721700.919998</v>
      </c>
      <c r="AA55" s="161">
        <v>-20521716703.84</v>
      </c>
      <c r="AB55" s="161">
        <v>-15761723841.440001</v>
      </c>
      <c r="AC55" s="161">
        <v>-13765159014.34</v>
      </c>
      <c r="AD55" s="161">
        <v>-3062381571.8299999</v>
      </c>
      <c r="AE55" s="161">
        <v>125650529.98999999</v>
      </c>
      <c r="AF55" s="161">
        <v>-678370436.95000005</v>
      </c>
      <c r="AG55" s="161">
        <v>-4699071504.9700003</v>
      </c>
      <c r="AH55" s="161">
        <v>-801801484.71000004</v>
      </c>
      <c r="AI55" s="161">
        <v>-757996283.36000001</v>
      </c>
      <c r="AJ55" s="161">
        <v>-3041553221.3699999</v>
      </c>
      <c r="AK55" s="161">
        <v>-1846077014.52</v>
      </c>
      <c r="AL55" s="161">
        <v>-1846077014.52</v>
      </c>
      <c r="AM55" s="161">
        <v>-8074235579.3400002</v>
      </c>
      <c r="AN55" s="161">
        <v>-8074235579.3400002</v>
      </c>
      <c r="AO55" s="161">
        <v>-7793999757.8000002</v>
      </c>
      <c r="AP55" s="161">
        <v>-7793999757.8000002</v>
      </c>
      <c r="AQ55" s="161">
        <v>-7909408828.3500004</v>
      </c>
      <c r="AR55" s="161">
        <v>-7909408828.3500004</v>
      </c>
      <c r="AS55" s="151">
        <v>-5701461099.4200001</v>
      </c>
    </row>
    <row r="56" spans="1:45" s="4" customFormat="1" ht="14">
      <c r="A56" s="176" t="s">
        <v>337</v>
      </c>
      <c r="B56" s="161">
        <v>1801175557.9554901</v>
      </c>
      <c r="C56" s="161">
        <v>0</v>
      </c>
      <c r="D56" s="161">
        <v>1821679415.4798598</v>
      </c>
      <c r="E56" s="161">
        <v>0</v>
      </c>
      <c r="F56" s="161">
        <v>4623836000</v>
      </c>
      <c r="G56" s="161">
        <v>0</v>
      </c>
      <c r="H56" s="161">
        <v>1798078999.9998102</v>
      </c>
      <c r="I56" s="161">
        <v>0</v>
      </c>
      <c r="J56" s="161">
        <v>1667695236.8999927</v>
      </c>
      <c r="K56" s="161">
        <v>0</v>
      </c>
      <c r="L56" s="161">
        <v>1566220000</v>
      </c>
      <c r="M56" s="161">
        <v>0</v>
      </c>
      <c r="N56" s="161">
        <v>1626799857.6700616</v>
      </c>
      <c r="O56" s="161">
        <v>0</v>
      </c>
      <c r="P56" s="161">
        <v>1977010000</v>
      </c>
      <c r="Q56" s="161">
        <v>0</v>
      </c>
      <c r="R56" s="161">
        <v>1905240000</v>
      </c>
      <c r="S56" s="161">
        <v>0</v>
      </c>
      <c r="T56" s="161">
        <v>1697309000</v>
      </c>
      <c r="U56" s="161">
        <v>0</v>
      </c>
      <c r="V56" s="161">
        <v>3921219000</v>
      </c>
      <c r="W56" s="161">
        <v>0</v>
      </c>
      <c r="X56" s="161">
        <v>4161760000</v>
      </c>
      <c r="Y56" s="161">
        <v>0</v>
      </c>
      <c r="Z56" s="161">
        <v>3189308000</v>
      </c>
      <c r="AA56" s="161">
        <v>0</v>
      </c>
      <c r="AB56" s="161">
        <v>3038876000</v>
      </c>
      <c r="AC56" s="161">
        <v>0</v>
      </c>
      <c r="AD56" s="161">
        <v>4182669273.77987</v>
      </c>
      <c r="AE56" s="161">
        <v>0</v>
      </c>
      <c r="AF56" s="161">
        <v>4566346827.3397903</v>
      </c>
      <c r="AG56" s="161">
        <v>0</v>
      </c>
      <c r="AH56" s="161">
        <v>6599562208.0101194</v>
      </c>
      <c r="AI56" s="161">
        <v>0</v>
      </c>
      <c r="AJ56" s="161">
        <v>8052993327.7899609</v>
      </c>
      <c r="AK56" s="161">
        <v>421758410.52001953</v>
      </c>
      <c r="AL56" s="161">
        <v>8433342622.4700098</v>
      </c>
      <c r="AM56" s="161">
        <v>-498.1201171875</v>
      </c>
      <c r="AN56" s="161">
        <v>8364070734.7502098</v>
      </c>
      <c r="AO56" s="161">
        <v>0</v>
      </c>
      <c r="AP56" s="161">
        <v>8720801731.5898895</v>
      </c>
      <c r="AQ56" s="161">
        <v>0</v>
      </c>
      <c r="AR56" s="161">
        <v>8894420995.9596596</v>
      </c>
      <c r="AS56" s="151">
        <v>0</v>
      </c>
    </row>
    <row r="57" spans="1:45" s="4" customFormat="1" ht="14">
      <c r="A57" s="176" t="s">
        <v>338</v>
      </c>
      <c r="B57" s="161">
        <v>-1438726214.6099999</v>
      </c>
      <c r="C57" s="161">
        <v>-1557549907.8099999</v>
      </c>
      <c r="D57" s="161">
        <v>-1603684395.8099999</v>
      </c>
      <c r="E57" s="161">
        <v>-1621507000</v>
      </c>
      <c r="F57" s="161">
        <v>-1629765000</v>
      </c>
      <c r="G57" s="161">
        <v>-1629478000</v>
      </c>
      <c r="H57" s="161">
        <v>-1697380000</v>
      </c>
      <c r="I57" s="161">
        <v>-1697380000</v>
      </c>
      <c r="J57" s="161">
        <v>-1691986000</v>
      </c>
      <c r="K57" s="161">
        <v>-1854749000</v>
      </c>
      <c r="L57" s="161">
        <v>-1854749000</v>
      </c>
      <c r="M57" s="161">
        <v>-1854749000</v>
      </c>
      <c r="N57" s="161">
        <v>-1852324000</v>
      </c>
      <c r="O57" s="161">
        <v>-1850043000</v>
      </c>
      <c r="P57" s="161">
        <v>-1850043000</v>
      </c>
      <c r="Q57" s="161">
        <v>-1850043000</v>
      </c>
      <c r="R57" s="161">
        <v>-1850466000</v>
      </c>
      <c r="S57" s="161">
        <v>-1843213000</v>
      </c>
      <c r="T57" s="161">
        <v>-1833431000</v>
      </c>
      <c r="U57" s="161">
        <v>-1833431000</v>
      </c>
      <c r="V57" s="161">
        <v>-1789754000</v>
      </c>
      <c r="W57" s="161">
        <v>-1789174000</v>
      </c>
      <c r="X57" s="161">
        <v>-1798673330.96</v>
      </c>
      <c r="Y57" s="161">
        <v>-339636000</v>
      </c>
      <c r="Z57" s="161">
        <v>-305315000</v>
      </c>
      <c r="AA57" s="161">
        <v>-305281567.75999999</v>
      </c>
      <c r="AB57" s="161">
        <v>-280706000</v>
      </c>
      <c r="AC57" s="161">
        <v>-280641621.44</v>
      </c>
      <c r="AD57" s="161">
        <v>-277602753.18000001</v>
      </c>
      <c r="AE57" s="161">
        <v>-276912823.27999997</v>
      </c>
      <c r="AF57" s="161">
        <v>-276912823.27999997</v>
      </c>
      <c r="AG57" s="161">
        <v>-276912823.27999997</v>
      </c>
      <c r="AH57" s="161">
        <v>-272569785.25999999</v>
      </c>
      <c r="AI57" s="161">
        <v>-272569785.25999999</v>
      </c>
      <c r="AJ57" s="161">
        <v>-272569785.25999999</v>
      </c>
      <c r="AK57" s="161">
        <v>-272569785.25999999</v>
      </c>
      <c r="AL57" s="161">
        <v>-268255174.08000001</v>
      </c>
      <c r="AM57" s="161">
        <v>-268255174.08000001</v>
      </c>
      <c r="AN57" s="161">
        <v>-268255174.08000001</v>
      </c>
      <c r="AO57" s="161">
        <v>-268255174.08000001</v>
      </c>
      <c r="AP57" s="161">
        <v>-263599038.16999999</v>
      </c>
      <c r="AQ57" s="161">
        <v>-263713053.75</v>
      </c>
      <c r="AR57" s="161">
        <v>-263522958.75</v>
      </c>
      <c r="AS57" s="151">
        <v>-263522958.75</v>
      </c>
    </row>
    <row r="58" spans="1:45" s="4" customFormat="1" ht="14.5" thickBot="1">
      <c r="A58" s="187" t="s">
        <v>339</v>
      </c>
      <c r="B58" s="188">
        <v>2483266385.6045599</v>
      </c>
      <c r="C58" s="188">
        <v>2740652668.79</v>
      </c>
      <c r="D58" s="188">
        <v>2755026627.6399999</v>
      </c>
      <c r="E58" s="188">
        <v>3093452000</v>
      </c>
      <c r="F58" s="188">
        <v>3268624313.5599513</v>
      </c>
      <c r="G58" s="188">
        <v>2954548235.9701171</v>
      </c>
      <c r="H58" s="188">
        <v>3617282000</v>
      </c>
      <c r="I58" s="188">
        <v>3128078000</v>
      </c>
      <c r="J58" s="188">
        <v>3313493000</v>
      </c>
      <c r="K58" s="188">
        <v>3102233142.9705372</v>
      </c>
      <c r="L58" s="188">
        <v>3359381000</v>
      </c>
      <c r="M58" s="188">
        <v>3212968000</v>
      </c>
      <c r="N58" s="188">
        <v>3576893713.4499998</v>
      </c>
      <c r="O58" s="188">
        <v>3280134000</v>
      </c>
      <c r="P58" s="188">
        <v>3679248000</v>
      </c>
      <c r="Q58" s="188">
        <v>3397672000</v>
      </c>
      <c r="R58" s="188">
        <v>3710183000</v>
      </c>
      <c r="S58" s="188">
        <v>3329349000</v>
      </c>
      <c r="T58" s="188">
        <v>3294417000</v>
      </c>
      <c r="U58" s="188">
        <v>2510915000</v>
      </c>
      <c r="V58" s="188">
        <v>2768199000</v>
      </c>
      <c r="W58" s="188">
        <v>2523948000</v>
      </c>
      <c r="X58" s="188">
        <v>3649289236.8999996</v>
      </c>
      <c r="Y58" s="188">
        <v>1903656236.8999996</v>
      </c>
      <c r="Z58" s="188">
        <v>2320385236.8999996</v>
      </c>
      <c r="AA58" s="188">
        <v>2026445778.6700001</v>
      </c>
      <c r="AB58" s="188">
        <v>2415103236.8999996</v>
      </c>
      <c r="AC58" s="188">
        <v>2403457231.8199997</v>
      </c>
      <c r="AD58" s="188">
        <v>2738063897.6399994</v>
      </c>
      <c r="AE58" s="188">
        <v>2564049328.1399994</v>
      </c>
      <c r="AF58" s="188">
        <v>2957923263.6399994</v>
      </c>
      <c r="AG58" s="188">
        <v>2862167660.5599999</v>
      </c>
      <c r="AH58" s="188">
        <v>3240170184.0300002</v>
      </c>
      <c r="AI58" s="188">
        <v>3317866114.8899999</v>
      </c>
      <c r="AJ58" s="188">
        <v>3991978456.3899999</v>
      </c>
      <c r="AK58" s="188">
        <v>3457767000</v>
      </c>
      <c r="AL58" s="188">
        <v>4211577805.04</v>
      </c>
      <c r="AM58" s="188">
        <v>3752222789.8600001</v>
      </c>
      <c r="AN58" s="188">
        <v>4323621759.1499996</v>
      </c>
      <c r="AO58" s="188">
        <v>3710384692.3499999</v>
      </c>
      <c r="AP58" s="188">
        <v>4810579845.3500004</v>
      </c>
      <c r="AQ58" s="188">
        <v>4269680758.1599998</v>
      </c>
      <c r="AR58" s="188">
        <v>5077248715.5799999</v>
      </c>
      <c r="AS58" s="189">
        <v>4500744432.8599997</v>
      </c>
    </row>
    <row r="59" spans="1:45" s="4" customFormat="1" ht="14.5" thickTop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45" s="4" customFormat="1" ht="14">
      <c r="B60" s="15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45" s="4" customFormat="1" ht="14">
      <c r="B61" s="15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45" s="4" customFormat="1" ht="14">
      <c r="B62" s="15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45" s="4" customFormat="1" ht="14">
      <c r="B63" s="15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</sheetData>
  <sheetProtection sheet="1" objects="1" scenarios="1"/>
  <hyperlinks>
    <hyperlink ref="A4" location="Índice!A1" display="Índice!A1" xr:uid="{9A6AFCDB-27FF-46C1-BFAD-63B9F0D1E55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8168-0C93-487C-9DCE-0FCE30E8780A}">
  <sheetPr codeName="Plan37">
    <tabColor rgb="FFFFC000"/>
  </sheetPr>
  <dimension ref="A1:AS39"/>
  <sheetViews>
    <sheetView showGridLines="0" showRowColHeader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5" customFormat="1" ht="16.399999999999999" customHeight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</row>
    <row r="2" spans="1:45" s="5" customFormat="1" ht="33" customHeight="1">
      <c r="A2" s="154" t="s">
        <v>521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</row>
    <row r="3" spans="1:45" s="5" customFormat="1" ht="16.399999999999999" customHeight="1">
      <c r="A3" s="155" t="s">
        <v>1247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</row>
    <row r="4" spans="1:45" s="157" customFormat="1" ht="15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6" customFormat="1" ht="3.7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45"/>
    </row>
    <row r="6" spans="1:45" s="4" customFormat="1" ht="12.75" customHeight="1">
      <c r="A6" s="149" t="s">
        <v>114</v>
      </c>
      <c r="B6" s="160">
        <v>29285780049.499992</v>
      </c>
      <c r="C6" s="160">
        <v>30671234514.27</v>
      </c>
      <c r="D6" s="160">
        <v>37400795274.380005</v>
      </c>
      <c r="E6" s="160">
        <v>38077596088</v>
      </c>
      <c r="F6" s="160">
        <v>46577746947.25</v>
      </c>
      <c r="G6" s="160">
        <v>35893836243.730003</v>
      </c>
      <c r="H6" s="160">
        <v>58985234960.039993</v>
      </c>
      <c r="I6" s="160">
        <v>39586647098.470009</v>
      </c>
      <c r="J6" s="160">
        <v>33260049843.829998</v>
      </c>
      <c r="K6" s="160">
        <v>38996773450.310097</v>
      </c>
      <c r="L6" s="160">
        <v>46627919753.5</v>
      </c>
      <c r="M6" s="160">
        <v>48156507959.020103</v>
      </c>
      <c r="N6" s="160">
        <v>38580628871.159996</v>
      </c>
      <c r="O6" s="160">
        <v>37131797596.389885</v>
      </c>
      <c r="P6" s="160">
        <v>32063995124.400002</v>
      </c>
      <c r="Q6" s="160">
        <v>34428471926.529999</v>
      </c>
      <c r="R6" s="160">
        <v>28535035098.650002</v>
      </c>
      <c r="S6" s="160">
        <v>43426897808.950005</v>
      </c>
      <c r="T6" s="160">
        <v>34004485453.959999</v>
      </c>
      <c r="U6" s="160">
        <v>28358609914.009888</v>
      </c>
      <c r="V6" s="160">
        <v>31784316583.210003</v>
      </c>
      <c r="W6" s="160">
        <v>30974286420.299999</v>
      </c>
      <c r="X6" s="160">
        <v>37796808846.669991</v>
      </c>
      <c r="Y6" s="160">
        <v>28078162938.920013</v>
      </c>
      <c r="Z6" s="160">
        <v>47231839470.129997</v>
      </c>
      <c r="AA6" s="160">
        <v>29866280350.299999</v>
      </c>
      <c r="AB6" s="160">
        <v>26616671449.129997</v>
      </c>
      <c r="AC6" s="160">
        <v>18622637660.559906</v>
      </c>
      <c r="AD6" s="160">
        <v>31686406437.690006</v>
      </c>
      <c r="AE6" s="160">
        <v>16525647589.42</v>
      </c>
      <c r="AF6" s="160">
        <v>41092293497.220001</v>
      </c>
      <c r="AG6" s="160">
        <v>43751233642.519997</v>
      </c>
      <c r="AH6" s="160">
        <v>38972857578.959999</v>
      </c>
      <c r="AI6" s="160">
        <v>70366385570.120117</v>
      </c>
      <c r="AJ6" s="160">
        <v>74376800721.290009</v>
      </c>
      <c r="AK6" s="160">
        <v>57554865627.800003</v>
      </c>
      <c r="AL6" s="160">
        <v>60317990457.529999</v>
      </c>
      <c r="AM6" s="160">
        <v>64923102850.430099</v>
      </c>
      <c r="AN6" s="160">
        <v>77203757910.239899</v>
      </c>
      <c r="AO6" s="160">
        <v>66780487934.400101</v>
      </c>
      <c r="AP6" s="160">
        <v>68918457251.820007</v>
      </c>
      <c r="AQ6" s="160">
        <v>72930813115.409988</v>
      </c>
      <c r="AR6" s="160">
        <v>63419833111.529991</v>
      </c>
      <c r="AS6" s="150">
        <v>86090054796.359909</v>
      </c>
    </row>
    <row r="7" spans="1:45" s="4" customFormat="1" ht="14">
      <c r="A7" s="176" t="s">
        <v>36</v>
      </c>
      <c r="B7" s="161">
        <v>18689663062.380001</v>
      </c>
      <c r="C7" s="161">
        <v>19414021360.959999</v>
      </c>
      <c r="D7" s="161">
        <v>23174938993.290001</v>
      </c>
      <c r="E7" s="161">
        <v>23773922155.900002</v>
      </c>
      <c r="F7" s="161">
        <v>27598402135.799999</v>
      </c>
      <c r="G7" s="161">
        <v>22077330711.869999</v>
      </c>
      <c r="H7" s="161">
        <v>33711174079.740002</v>
      </c>
      <c r="I7" s="161">
        <v>25048228154.52</v>
      </c>
      <c r="J7" s="161">
        <v>19391371338.599998</v>
      </c>
      <c r="K7" s="161">
        <v>25055047538.340099</v>
      </c>
      <c r="L7" s="161">
        <v>26989034701.950001</v>
      </c>
      <c r="M7" s="161">
        <v>30035719000.760101</v>
      </c>
      <c r="N7" s="161">
        <v>22206896893.380001</v>
      </c>
      <c r="O7" s="161">
        <v>20464551360.329899</v>
      </c>
      <c r="P7" s="161">
        <v>18953289540.389999</v>
      </c>
      <c r="Q7" s="161">
        <v>22044394501.139999</v>
      </c>
      <c r="R7" s="161">
        <v>18044845000</v>
      </c>
      <c r="S7" s="161">
        <v>27672900000</v>
      </c>
      <c r="T7" s="161">
        <v>21969456000</v>
      </c>
      <c r="U7" s="161">
        <v>19091679498.329903</v>
      </c>
      <c r="V7" s="161">
        <v>20665897000</v>
      </c>
      <c r="W7" s="161">
        <v>19647518000</v>
      </c>
      <c r="X7" s="161">
        <v>23196258147.349998</v>
      </c>
      <c r="Y7" s="161">
        <v>18871635375.84</v>
      </c>
      <c r="Z7" s="161">
        <v>29838864841.810001</v>
      </c>
      <c r="AA7" s="161">
        <v>21447050104.310001</v>
      </c>
      <c r="AB7" s="161">
        <v>20662101998.220001</v>
      </c>
      <c r="AC7" s="161">
        <v>14973862288.999901</v>
      </c>
      <c r="AD7" s="161">
        <v>23365767406.890003</v>
      </c>
      <c r="AE7" s="161">
        <v>13692195140.58</v>
      </c>
      <c r="AF7" s="161">
        <v>24953267385.379997</v>
      </c>
      <c r="AG7" s="161">
        <v>25001558656.25</v>
      </c>
      <c r="AH7" s="161">
        <v>20834922528.029999</v>
      </c>
      <c r="AI7" s="161">
        <v>37159167046.950104</v>
      </c>
      <c r="AJ7" s="161">
        <v>37469089826.480003</v>
      </c>
      <c r="AK7" s="161">
        <v>25106380187.580002</v>
      </c>
      <c r="AL7" s="161">
        <v>31534501641.970001</v>
      </c>
      <c r="AM7" s="161">
        <v>33341297302.570099</v>
      </c>
      <c r="AN7" s="161">
        <v>39339931897.489899</v>
      </c>
      <c r="AO7" s="161">
        <v>33001469729.980099</v>
      </c>
      <c r="AP7" s="161">
        <v>38120371229.120003</v>
      </c>
      <c r="AQ7" s="161">
        <v>41005945734.690002</v>
      </c>
      <c r="AR7" s="161">
        <v>33818805249.200001</v>
      </c>
      <c r="AS7" s="151">
        <v>47406566942.749901</v>
      </c>
    </row>
    <row r="8" spans="1:45" s="4" customFormat="1" ht="14">
      <c r="A8" s="176" t="s">
        <v>37</v>
      </c>
      <c r="B8" s="161">
        <v>33238682.329999998</v>
      </c>
      <c r="C8" s="161">
        <v>32808190.309999999</v>
      </c>
      <c r="D8" s="161">
        <v>35492581.609999999</v>
      </c>
      <c r="E8" s="161">
        <v>37736532.149999999</v>
      </c>
      <c r="F8" s="161">
        <v>41468414.390000001</v>
      </c>
      <c r="G8" s="161">
        <v>39808583.969999999</v>
      </c>
      <c r="H8" s="161">
        <v>50699328.509999998</v>
      </c>
      <c r="I8" s="161">
        <v>34860721.719999999</v>
      </c>
      <c r="J8" s="161">
        <v>39471832.619999997</v>
      </c>
      <c r="K8" s="161">
        <v>35498230.710000001</v>
      </c>
      <c r="L8" s="161">
        <v>36920104.149999999</v>
      </c>
      <c r="M8" s="161">
        <v>33262758.300000001</v>
      </c>
      <c r="N8" s="161">
        <v>31004580.449999999</v>
      </c>
      <c r="O8" s="161">
        <v>28701793.920000002</v>
      </c>
      <c r="P8" s="161">
        <v>25291524.16</v>
      </c>
      <c r="Q8" s="161">
        <v>23226057.989999998</v>
      </c>
      <c r="R8" s="161">
        <v>20206241.789999999</v>
      </c>
      <c r="S8" s="161">
        <v>17794535.350000001</v>
      </c>
      <c r="T8" s="161">
        <v>15739010.720000001</v>
      </c>
      <c r="U8" s="161">
        <v>13558801.380000001</v>
      </c>
      <c r="V8" s="161">
        <v>12420682.09</v>
      </c>
      <c r="W8" s="161">
        <v>10914557.57</v>
      </c>
      <c r="X8" s="161">
        <v>10215958.960000001</v>
      </c>
      <c r="Y8" s="161">
        <v>8551856.0299999993</v>
      </c>
      <c r="Z8" s="161">
        <v>7773188.6600000001</v>
      </c>
      <c r="AA8" s="161">
        <v>7286281.6199999899</v>
      </c>
      <c r="AB8" s="161">
        <v>6697889.5300000003</v>
      </c>
      <c r="AC8" s="161">
        <v>6311426.1200000001</v>
      </c>
      <c r="AD8" s="161">
        <v>5950906.8099999996</v>
      </c>
      <c r="AE8" s="161">
        <v>7411090.2199999997</v>
      </c>
      <c r="AF8" s="161">
        <v>8798576.0199999996</v>
      </c>
      <c r="AG8" s="161">
        <v>11030330.689999999</v>
      </c>
      <c r="AH8" s="161">
        <v>11770880.460000001</v>
      </c>
      <c r="AI8" s="161">
        <v>12985021.34</v>
      </c>
      <c r="AJ8" s="161">
        <v>15731219.720000001</v>
      </c>
      <c r="AK8" s="161">
        <v>18090350.969999999</v>
      </c>
      <c r="AL8" s="161">
        <v>20618771.949999999</v>
      </c>
      <c r="AM8" s="161">
        <v>26914963.239999998</v>
      </c>
      <c r="AN8" s="161">
        <v>30128139.190000001</v>
      </c>
      <c r="AO8" s="161">
        <v>30674289.75</v>
      </c>
      <c r="AP8" s="161">
        <v>23510547</v>
      </c>
      <c r="AQ8" s="161">
        <v>22420978.460000001</v>
      </c>
      <c r="AR8" s="161">
        <v>24332597.670000002</v>
      </c>
      <c r="AS8" s="151">
        <v>30659331.710000001</v>
      </c>
    </row>
    <row r="9" spans="1:45" s="4" customFormat="1" ht="14">
      <c r="A9" s="176" t="s">
        <v>389</v>
      </c>
      <c r="B9" s="161">
        <v>8389191510.7199898</v>
      </c>
      <c r="C9" s="161">
        <v>9310526075.2900009</v>
      </c>
      <c r="D9" s="161">
        <v>11929728153.219999</v>
      </c>
      <c r="E9" s="161">
        <v>12532440404.09</v>
      </c>
      <c r="F9" s="161">
        <v>16362618404.129999</v>
      </c>
      <c r="G9" s="161">
        <v>12101256564.139999</v>
      </c>
      <c r="H9" s="161">
        <v>20030813185.709999</v>
      </c>
      <c r="I9" s="161">
        <v>12666346543.52</v>
      </c>
      <c r="J9" s="161">
        <v>11536663795.09</v>
      </c>
      <c r="K9" s="161">
        <v>12281550880.02</v>
      </c>
      <c r="L9" s="161">
        <v>17245102033.669998</v>
      </c>
      <c r="M9" s="161">
        <v>16854206009.540001</v>
      </c>
      <c r="N9" s="161">
        <v>14880016563.040001</v>
      </c>
      <c r="O9" s="161">
        <v>14659363345.139999</v>
      </c>
      <c r="P9" s="161">
        <v>12312200923.379999</v>
      </c>
      <c r="Q9" s="161">
        <v>10292464748.860001</v>
      </c>
      <c r="R9" s="161">
        <v>9576750948.1399994</v>
      </c>
      <c r="S9" s="161">
        <v>12462869535.33</v>
      </c>
      <c r="T9" s="161">
        <v>10472618591.1</v>
      </c>
      <c r="U9" s="161">
        <v>9088286887.7099895</v>
      </c>
      <c r="V9" s="161">
        <v>9809988920.6200008</v>
      </c>
      <c r="W9" s="161">
        <v>11235109000.76</v>
      </c>
      <c r="X9" s="161">
        <v>12074348656.24</v>
      </c>
      <c r="Y9" s="161">
        <v>8529586821.4300098</v>
      </c>
      <c r="Z9" s="161">
        <v>12795548056.67</v>
      </c>
      <c r="AA9" s="161">
        <v>7807235711.8100004</v>
      </c>
      <c r="AB9" s="161">
        <v>5414648147.0600004</v>
      </c>
      <c r="AC9" s="161">
        <v>3324646264.9899998</v>
      </c>
      <c r="AD9" s="161">
        <v>6383126740.4700003</v>
      </c>
      <c r="AE9" s="161">
        <v>5308010646.4700003</v>
      </c>
      <c r="AF9" s="161">
        <v>13512202525.57</v>
      </c>
      <c r="AG9" s="161">
        <v>17377821633.209999</v>
      </c>
      <c r="AH9" s="161">
        <v>19682931015.299999</v>
      </c>
      <c r="AI9" s="161">
        <v>28960295436.080002</v>
      </c>
      <c r="AJ9" s="161">
        <v>33558522879.220001</v>
      </c>
      <c r="AK9" s="161">
        <v>30699564644.790001</v>
      </c>
      <c r="AL9" s="161">
        <v>26808709576.880001</v>
      </c>
      <c r="AM9" s="161">
        <v>30112711579.84</v>
      </c>
      <c r="AN9" s="161">
        <v>33837064000.66</v>
      </c>
      <c r="AO9" s="161">
        <v>30903477990.279999</v>
      </c>
      <c r="AP9" s="161">
        <v>28147417455.869999</v>
      </c>
      <c r="AQ9" s="161">
        <v>31010762409.970001</v>
      </c>
      <c r="AR9" s="161">
        <v>26320537689.759998</v>
      </c>
      <c r="AS9" s="151">
        <v>34877156699.080002</v>
      </c>
    </row>
    <row r="10" spans="1:45" s="4" customFormat="1" ht="14">
      <c r="A10" s="176" t="s">
        <v>618</v>
      </c>
      <c r="B10" s="161">
        <v>-109149297.2</v>
      </c>
      <c r="C10" s="161">
        <v>-443767164.21000099</v>
      </c>
      <c r="D10" s="161">
        <v>428847760.55999899</v>
      </c>
      <c r="E10" s="161">
        <v>254385114.170001</v>
      </c>
      <c r="F10" s="161">
        <v>611951418.69000196</v>
      </c>
      <c r="G10" s="161">
        <v>-352012038.27000099</v>
      </c>
      <c r="H10" s="161">
        <v>883036313.21000195</v>
      </c>
      <c r="I10" s="161">
        <v>213211741.300001</v>
      </c>
      <c r="J10" s="161">
        <v>-302794840.81000203</v>
      </c>
      <c r="K10" s="161">
        <v>-1310451856.1800001</v>
      </c>
      <c r="L10" s="161">
        <v>-134396920.47000101</v>
      </c>
      <c r="M10" s="161">
        <v>-431967833.41999799</v>
      </c>
      <c r="N10" s="161">
        <v>-546474194.17999899</v>
      </c>
      <c r="O10" s="161">
        <v>351199763.06</v>
      </c>
      <c r="P10" s="161">
        <v>-659508822.26999998</v>
      </c>
      <c r="Q10" s="161">
        <v>389508947.31999898</v>
      </c>
      <c r="R10" s="161">
        <v>-106911472.50999901</v>
      </c>
      <c r="S10" s="161">
        <v>999193583.669999</v>
      </c>
      <c r="T10" s="161">
        <v>138965202.21000099</v>
      </c>
      <c r="U10" s="161">
        <v>-462316797.35000098</v>
      </c>
      <c r="V10" s="161">
        <v>469165069.32999998</v>
      </c>
      <c r="W10" s="161">
        <v>-527730231.87000197</v>
      </c>
      <c r="X10" s="161">
        <v>1175996381.8199999</v>
      </c>
      <c r="Y10" s="161">
        <v>-477799697.71000099</v>
      </c>
      <c r="Z10" s="161">
        <v>3501493826.6700001</v>
      </c>
      <c r="AA10" s="161">
        <v>462633394.689996</v>
      </c>
      <c r="AB10" s="161">
        <v>529743183.72999603</v>
      </c>
      <c r="AC10" s="161">
        <v>-1086349413.8699999</v>
      </c>
      <c r="AD10" s="161">
        <v>1863469624.3399999</v>
      </c>
      <c r="AE10" s="161">
        <v>-2247874014.8299999</v>
      </c>
      <c r="AF10" s="161">
        <v>1694423198.55</v>
      </c>
      <c r="AG10" s="161">
        <v>92768201.750001699</v>
      </c>
      <c r="AH10" s="161">
        <v>-2633094110.6399999</v>
      </c>
      <c r="AI10" s="161">
        <v>1262380474.75001</v>
      </c>
      <c r="AJ10" s="161">
        <v>891520929.20000196</v>
      </c>
      <c r="AK10" s="161">
        <v>-103518618.709996</v>
      </c>
      <c r="AL10" s="161">
        <v>379730494.60999799</v>
      </c>
      <c r="AM10" s="161">
        <v>-1020343100.97</v>
      </c>
      <c r="AN10" s="161">
        <v>593051210.88999999</v>
      </c>
      <c r="AO10" s="161">
        <v>-1071863060.22</v>
      </c>
      <c r="AP10" s="161">
        <v>1236237098.6400001</v>
      </c>
      <c r="AQ10" s="161">
        <v>1179011304.8599999</v>
      </c>
      <c r="AR10" s="161">
        <v>369198113.260001</v>
      </c>
      <c r="AS10" s="151">
        <v>1669835826.71</v>
      </c>
    </row>
    <row r="11" spans="1:45" s="4" customFormat="1" ht="14">
      <c r="A11" s="176" t="s">
        <v>390</v>
      </c>
      <c r="B11" s="161">
        <v>430834737.91000003</v>
      </c>
      <c r="C11" s="161">
        <v>435947075.88</v>
      </c>
      <c r="D11" s="161">
        <v>-82629408.610000506</v>
      </c>
      <c r="E11" s="161">
        <v>-244359020.88</v>
      </c>
      <c r="F11" s="161">
        <v>305179887.38</v>
      </c>
      <c r="G11" s="161">
        <v>363496869.65000099</v>
      </c>
      <c r="H11" s="161">
        <v>2472564747.25</v>
      </c>
      <c r="I11" s="161">
        <v>-410369068.91999698</v>
      </c>
      <c r="J11" s="161">
        <v>630276475.11000204</v>
      </c>
      <c r="K11" s="161">
        <v>916625074.74999905</v>
      </c>
      <c r="L11" s="161">
        <v>416132120.67000002</v>
      </c>
      <c r="M11" s="161">
        <v>-57771990.679999202</v>
      </c>
      <c r="N11" s="161">
        <v>277772114.49000001</v>
      </c>
      <c r="O11" s="161">
        <v>172252845.949999</v>
      </c>
      <c r="P11" s="161">
        <v>138544488.15000001</v>
      </c>
      <c r="Q11" s="161">
        <v>328659178.69999897</v>
      </c>
      <c r="R11" s="161">
        <v>30469670.320000399</v>
      </c>
      <c r="S11" s="161">
        <v>1400086860.6900001</v>
      </c>
      <c r="T11" s="161">
        <v>854471537.02999902</v>
      </c>
      <c r="U11" s="161">
        <v>-37958034.369999804</v>
      </c>
      <c r="V11" s="161">
        <v>172464461.90000001</v>
      </c>
      <c r="W11" s="161">
        <v>201429877.24000001</v>
      </c>
      <c r="X11" s="161">
        <v>577184571.72999895</v>
      </c>
      <c r="Y11" s="161">
        <v>138712867.58000201</v>
      </c>
      <c r="Z11" s="161">
        <v>509845797.66999799</v>
      </c>
      <c r="AA11" s="161">
        <v>-324771153.52999699</v>
      </c>
      <c r="AB11" s="161">
        <v>-355530084.200001</v>
      </c>
      <c r="AC11" s="161">
        <v>1093442114.3800001</v>
      </c>
      <c r="AD11" s="161">
        <v>-171967639.22999901</v>
      </c>
      <c r="AE11" s="161">
        <v>-485819256.60000002</v>
      </c>
      <c r="AF11" s="161">
        <v>377811417.47000003</v>
      </c>
      <c r="AG11" s="161">
        <v>263158627.72</v>
      </c>
      <c r="AH11" s="161">
        <v>-175740077.15000001</v>
      </c>
      <c r="AI11" s="161">
        <v>1130475708.01</v>
      </c>
      <c r="AJ11" s="161">
        <v>409718123.07999998</v>
      </c>
      <c r="AK11" s="161">
        <v>-219568268.620002</v>
      </c>
      <c r="AL11" s="161">
        <v>-435169725.42999899</v>
      </c>
      <c r="AM11" s="161">
        <v>265784757.30999899</v>
      </c>
      <c r="AN11" s="161">
        <v>1144986560.54</v>
      </c>
      <c r="AO11" s="161">
        <v>1988073708.6600001</v>
      </c>
      <c r="AP11" s="161">
        <v>-592030579.82000005</v>
      </c>
      <c r="AQ11" s="161">
        <v>-1815519573.3099999</v>
      </c>
      <c r="AR11" s="161">
        <v>829381937.30999994</v>
      </c>
      <c r="AS11" s="151">
        <v>-111202443.16000301</v>
      </c>
    </row>
    <row r="12" spans="1:45" s="4" customFormat="1" ht="14">
      <c r="A12" s="176" t="s">
        <v>391</v>
      </c>
      <c r="B12" s="161">
        <v>1419574826.47</v>
      </c>
      <c r="C12" s="161">
        <v>1467297082.4000001</v>
      </c>
      <c r="D12" s="161">
        <v>1503061148.99</v>
      </c>
      <c r="E12" s="161">
        <v>1278574038.8399999</v>
      </c>
      <c r="F12" s="161">
        <v>1190488735.3699999</v>
      </c>
      <c r="G12" s="161">
        <v>1194917756.6600001</v>
      </c>
      <c r="H12" s="161">
        <v>1321703698.3800001</v>
      </c>
      <c r="I12" s="161">
        <v>1390388739.5799999</v>
      </c>
      <c r="J12" s="161">
        <v>1390177096.24</v>
      </c>
      <c r="K12" s="161">
        <v>1447471931.5999999</v>
      </c>
      <c r="L12" s="161">
        <v>1534717628.03</v>
      </c>
      <c r="M12" s="161">
        <v>1236079078.3699999</v>
      </c>
      <c r="N12" s="161">
        <v>1254996552.45</v>
      </c>
      <c r="O12" s="161">
        <v>1069509548.5</v>
      </c>
      <c r="P12" s="161">
        <v>958804201.27999997</v>
      </c>
      <c r="Q12" s="161">
        <v>1019234474.55</v>
      </c>
      <c r="R12" s="161">
        <v>703011940.64999998</v>
      </c>
      <c r="S12" s="161">
        <v>679339830.12</v>
      </c>
      <c r="T12" s="161">
        <v>627639375.30999994</v>
      </c>
      <c r="U12" s="161">
        <v>509280744.45999998</v>
      </c>
      <c r="V12" s="161">
        <v>519306125.86000001</v>
      </c>
      <c r="W12" s="161">
        <v>588668052.00999999</v>
      </c>
      <c r="X12" s="161">
        <v>641482659.64999998</v>
      </c>
      <c r="Y12" s="161">
        <v>928580070.80999994</v>
      </c>
      <c r="Z12" s="161">
        <v>499874275.25</v>
      </c>
      <c r="AA12" s="161">
        <v>378804356.93000001</v>
      </c>
      <c r="AB12" s="161">
        <v>304027209.06999999</v>
      </c>
      <c r="AC12" s="161">
        <v>292055561.72000003</v>
      </c>
      <c r="AD12" s="161">
        <v>293112487.87</v>
      </c>
      <c r="AE12" s="161">
        <v>398863324.23000002</v>
      </c>
      <c r="AF12" s="161">
        <v>562309150.76999998</v>
      </c>
      <c r="AG12" s="161">
        <v>874380049.92999995</v>
      </c>
      <c r="AH12" s="161">
        <v>1154653569.6600001</v>
      </c>
      <c r="AI12" s="161">
        <v>1748862253.1900001</v>
      </c>
      <c r="AJ12" s="161">
        <v>1962699313.1099999</v>
      </c>
      <c r="AK12" s="161">
        <v>1930745786.1800001</v>
      </c>
      <c r="AL12" s="161">
        <v>1899237947.53</v>
      </c>
      <c r="AM12" s="161">
        <v>1949384787.03</v>
      </c>
      <c r="AN12" s="161">
        <v>2023985184.3</v>
      </c>
      <c r="AO12" s="161">
        <v>1778910565.45</v>
      </c>
      <c r="AP12" s="161">
        <v>1691699339.21</v>
      </c>
      <c r="AQ12" s="161">
        <v>1740350240.6800001</v>
      </c>
      <c r="AR12" s="161">
        <v>1851863326.5599999</v>
      </c>
      <c r="AS12" s="151">
        <v>1981094984.96</v>
      </c>
    </row>
    <row r="13" spans="1:45" s="4" customFormat="1" ht="14">
      <c r="A13" s="176" t="s">
        <v>392</v>
      </c>
      <c r="B13" s="161">
        <v>432297159.45999998</v>
      </c>
      <c r="C13" s="161">
        <v>454264961.93000001</v>
      </c>
      <c r="D13" s="161">
        <v>411208834.66000003</v>
      </c>
      <c r="E13" s="161">
        <v>444845258.69</v>
      </c>
      <c r="F13" s="161">
        <v>467637951.49000001</v>
      </c>
      <c r="G13" s="161">
        <v>469037795.70999998</v>
      </c>
      <c r="H13" s="161">
        <v>515243607.24000001</v>
      </c>
      <c r="I13" s="161">
        <v>643980266.75</v>
      </c>
      <c r="J13" s="161">
        <v>574884146.98000002</v>
      </c>
      <c r="K13" s="161">
        <v>571031651.07000005</v>
      </c>
      <c r="L13" s="161">
        <v>540410085.5</v>
      </c>
      <c r="M13" s="161">
        <v>486980936.14999998</v>
      </c>
      <c r="N13" s="161">
        <v>476416361.52999997</v>
      </c>
      <c r="O13" s="161">
        <v>386218939.49000001</v>
      </c>
      <c r="P13" s="161">
        <v>335373269.31</v>
      </c>
      <c r="Q13" s="161">
        <v>330984017.97000003</v>
      </c>
      <c r="R13" s="161">
        <v>266662770.25999999</v>
      </c>
      <c r="S13" s="161">
        <v>194713463.78999999</v>
      </c>
      <c r="T13" s="161">
        <v>-74404262.409999996</v>
      </c>
      <c r="U13" s="161">
        <v>156078813.84999999</v>
      </c>
      <c r="V13" s="161">
        <v>135074323.41</v>
      </c>
      <c r="W13" s="161">
        <v>-181622835.41</v>
      </c>
      <c r="X13" s="161">
        <v>121322470.92</v>
      </c>
      <c r="Y13" s="161">
        <v>78895644.939999998</v>
      </c>
      <c r="Z13" s="161">
        <v>78439483.400000006</v>
      </c>
      <c r="AA13" s="161">
        <v>88041654.469999999</v>
      </c>
      <c r="AB13" s="161">
        <v>54983105.719999999</v>
      </c>
      <c r="AC13" s="161">
        <v>18669418.219999999</v>
      </c>
      <c r="AD13" s="161">
        <v>-53053089.460000001</v>
      </c>
      <c r="AE13" s="161">
        <v>-147139340.65000001</v>
      </c>
      <c r="AF13" s="161">
        <v>-16518756.539999999</v>
      </c>
      <c r="AG13" s="161">
        <v>130516142.97</v>
      </c>
      <c r="AH13" s="161">
        <v>97413773.299999997</v>
      </c>
      <c r="AI13" s="161">
        <v>92219629.799999997</v>
      </c>
      <c r="AJ13" s="161">
        <v>69518430.480000004</v>
      </c>
      <c r="AK13" s="161">
        <v>123171545.61</v>
      </c>
      <c r="AL13" s="161">
        <v>110361750.02</v>
      </c>
      <c r="AM13" s="161">
        <v>247352561.41</v>
      </c>
      <c r="AN13" s="161">
        <v>234610917.16999999</v>
      </c>
      <c r="AO13" s="161">
        <v>149744710.5</v>
      </c>
      <c r="AP13" s="161">
        <v>291252161.80000001</v>
      </c>
      <c r="AQ13" s="161">
        <v>-212157979.94</v>
      </c>
      <c r="AR13" s="161">
        <v>205714197.77000001</v>
      </c>
      <c r="AS13" s="151">
        <v>235943454.31</v>
      </c>
    </row>
    <row r="14" spans="1:45" s="4" customFormat="1" ht="14">
      <c r="A14" s="149" t="s">
        <v>115</v>
      </c>
      <c r="B14" s="160">
        <v>-21700546236.77</v>
      </c>
      <c r="C14" s="160">
        <v>-24163050822.709999</v>
      </c>
      <c r="D14" s="160">
        <v>-31550070681.859997</v>
      </c>
      <c r="E14" s="160">
        <v>-31800304640.750004</v>
      </c>
      <c r="F14" s="160">
        <v>-40863530443.509995</v>
      </c>
      <c r="G14" s="160">
        <v>-28704544505.880005</v>
      </c>
      <c r="H14" s="160">
        <v>-56549677342.539993</v>
      </c>
      <c r="I14" s="160">
        <v>-32880520823.080002</v>
      </c>
      <c r="J14" s="160">
        <v>-25397369047.619995</v>
      </c>
      <c r="K14" s="160">
        <v>-30611061265.100014</v>
      </c>
      <c r="L14" s="160">
        <v>-38297951593.32</v>
      </c>
      <c r="M14" s="160">
        <v>-40807674342.709999</v>
      </c>
      <c r="N14" s="160">
        <v>-30852938490.889999</v>
      </c>
      <c r="O14" s="160">
        <v>-29701054017.460003</v>
      </c>
      <c r="P14" s="160">
        <v>-23962340976.59</v>
      </c>
      <c r="Q14" s="160">
        <v>-26070565706.220001</v>
      </c>
      <c r="R14" s="160">
        <v>-21269160287.049999</v>
      </c>
      <c r="S14" s="160">
        <v>-36144221442.57</v>
      </c>
      <c r="T14" s="160">
        <v>-25313200225.41</v>
      </c>
      <c r="U14" s="160">
        <v>-19798588240.419998</v>
      </c>
      <c r="V14" s="160">
        <v>-22805309466.879997</v>
      </c>
      <c r="W14" s="160">
        <v>-21851917923.839996</v>
      </c>
      <c r="X14" s="160">
        <v>-30613198476.25</v>
      </c>
      <c r="Y14" s="160">
        <v>-20825958079.629997</v>
      </c>
      <c r="Z14" s="160">
        <v>-42378795224.650002</v>
      </c>
      <c r="AA14" s="160">
        <v>-22214015411.940002</v>
      </c>
      <c r="AB14" s="160">
        <v>-19054610959.84</v>
      </c>
      <c r="AC14" s="160">
        <v>-8908739219.1900101</v>
      </c>
      <c r="AD14" s="160">
        <v>-20500677251.279999</v>
      </c>
      <c r="AE14" s="160">
        <v>-4301332190.2399998</v>
      </c>
      <c r="AF14" s="160">
        <v>-30516304878.239998</v>
      </c>
      <c r="AG14" s="160">
        <v>-33048858347.680004</v>
      </c>
      <c r="AH14" s="160">
        <v>-26461363021.25</v>
      </c>
      <c r="AI14" s="160">
        <v>-55564697295.389992</v>
      </c>
      <c r="AJ14" s="160">
        <v>-59113004352.139999</v>
      </c>
      <c r="AK14" s="160">
        <v>-42462698548.400002</v>
      </c>
      <c r="AL14" s="160">
        <v>-44720147673.129997</v>
      </c>
      <c r="AM14" s="160">
        <v>-48927053782.129997</v>
      </c>
      <c r="AN14" s="160">
        <v>-60864267931.76001</v>
      </c>
      <c r="AO14" s="160">
        <v>-49007046338.370003</v>
      </c>
      <c r="AP14" s="160">
        <v>-53272551056.050003</v>
      </c>
      <c r="AQ14" s="160">
        <v>-55046217843.540001</v>
      </c>
      <c r="AR14" s="160">
        <v>-47589863019.349998</v>
      </c>
      <c r="AS14" s="150">
        <v>-68653648033.660004</v>
      </c>
    </row>
    <row r="15" spans="1:45" s="4" customFormat="1" ht="14">
      <c r="A15" s="176" t="s">
        <v>393</v>
      </c>
      <c r="B15" s="161">
        <v>-16758617084.129999</v>
      </c>
      <c r="C15" s="161">
        <v>-18861211091.349998</v>
      </c>
      <c r="D15" s="161">
        <v>-20362473142.459999</v>
      </c>
      <c r="E15" s="161">
        <v>-20955875928.740002</v>
      </c>
      <c r="F15" s="161">
        <v>-21959419894.119999</v>
      </c>
      <c r="G15" s="161">
        <v>-24036642094.200001</v>
      </c>
      <c r="H15" s="161">
        <v>-26973249787.369999</v>
      </c>
      <c r="I15" s="161">
        <v>-25936068851.810001</v>
      </c>
      <c r="J15" s="161">
        <v>-23944081699.669998</v>
      </c>
      <c r="K15" s="161">
        <v>-29211132644.880001</v>
      </c>
      <c r="L15" s="161">
        <v>-29386182679.509998</v>
      </c>
      <c r="M15" s="161">
        <v>-31001259266.279999</v>
      </c>
      <c r="N15" s="161">
        <v>-24545927338.459999</v>
      </c>
      <c r="O15" s="161">
        <v>-18366892527.630001</v>
      </c>
      <c r="P15" s="161">
        <v>-18604042535.75</v>
      </c>
      <c r="Q15" s="161">
        <v>-15636804000</v>
      </c>
      <c r="R15" s="161">
        <v>-13663013980.48</v>
      </c>
      <c r="S15" s="161">
        <v>-17753073993.119999</v>
      </c>
      <c r="T15" s="161">
        <v>-16133836874.93</v>
      </c>
      <c r="U15" s="161">
        <v>-15863651496.969999</v>
      </c>
      <c r="V15" s="161">
        <v>-15869834995.889999</v>
      </c>
      <c r="W15" s="161">
        <v>-17390489339.34</v>
      </c>
      <c r="X15" s="161">
        <v>-17144311122.43</v>
      </c>
      <c r="Y15" s="161">
        <v>-14372669785.1</v>
      </c>
      <c r="Z15" s="161">
        <v>-11598490344.84</v>
      </c>
      <c r="AA15" s="161">
        <v>-9929805146.2600002</v>
      </c>
      <c r="AB15" s="161">
        <v>-8372706521.25</v>
      </c>
      <c r="AC15" s="161">
        <v>-7890135185.7600098</v>
      </c>
      <c r="AD15" s="161">
        <v>-8418286119.2799997</v>
      </c>
      <c r="AE15" s="161">
        <v>-10252501665.83</v>
      </c>
      <c r="AF15" s="161">
        <v>-16475494525.9</v>
      </c>
      <c r="AG15" s="161">
        <v>-24269553258.490002</v>
      </c>
      <c r="AH15" s="161">
        <v>-33509802578.779999</v>
      </c>
      <c r="AI15" s="161">
        <v>-42407755114.889999</v>
      </c>
      <c r="AJ15" s="161">
        <v>-49242257584.699997</v>
      </c>
      <c r="AK15" s="161">
        <v>-35227875099.07</v>
      </c>
      <c r="AL15" s="161">
        <v>-40896975350.540001</v>
      </c>
      <c r="AM15" s="161">
        <v>-42400848999.629997</v>
      </c>
      <c r="AN15" s="161">
        <v>-47765863530.910004</v>
      </c>
      <c r="AO15" s="161">
        <v>-39084326383.669998</v>
      </c>
      <c r="AP15" s="161">
        <v>-39564142472.730003</v>
      </c>
      <c r="AQ15" s="161">
        <v>-37582988609.010002</v>
      </c>
      <c r="AR15" s="161">
        <v>-34967849666.720001</v>
      </c>
      <c r="AS15" s="151">
        <v>-46592120320.800003</v>
      </c>
    </row>
    <row r="16" spans="1:45" s="4" customFormat="1" ht="14">
      <c r="A16" s="176" t="s">
        <v>394</v>
      </c>
      <c r="B16" s="161">
        <v>-914688940.02999997</v>
      </c>
      <c r="C16" s="161">
        <v>-948025143.60999894</v>
      </c>
      <c r="D16" s="161">
        <v>-6729514507.3500004</v>
      </c>
      <c r="E16" s="161">
        <v>-5867180814.3800001</v>
      </c>
      <c r="F16" s="161">
        <v>-13299624252.5</v>
      </c>
      <c r="G16" s="161">
        <v>606300486.42999804</v>
      </c>
      <c r="H16" s="161">
        <v>-21299523032.830002</v>
      </c>
      <c r="I16" s="161">
        <v>-324410075.25999802</v>
      </c>
      <c r="J16" s="161">
        <v>5673741769.6300001</v>
      </c>
      <c r="K16" s="161">
        <v>5660478902.9399996</v>
      </c>
      <c r="L16" s="161">
        <v>-2371313390.9099998</v>
      </c>
      <c r="M16" s="161">
        <v>-1884553076.98</v>
      </c>
      <c r="N16" s="161">
        <v>461686153.24000001</v>
      </c>
      <c r="O16" s="161">
        <v>-4721295768.3800001</v>
      </c>
      <c r="P16" s="161">
        <v>955920919.21000099</v>
      </c>
      <c r="Q16" s="161">
        <v>-4430376178.4499998</v>
      </c>
      <c r="R16" s="161">
        <v>-2083228059.3800001</v>
      </c>
      <c r="S16" s="161">
        <v>-13132528449.450001</v>
      </c>
      <c r="T16" s="161">
        <v>-4642339743.79</v>
      </c>
      <c r="U16" s="161">
        <v>1475055386.0899999</v>
      </c>
      <c r="V16" s="161">
        <v>-1969902193.4200001</v>
      </c>
      <c r="W16" s="161">
        <v>106820947.260002</v>
      </c>
      <c r="X16" s="161">
        <v>-8312498345.8100004</v>
      </c>
      <c r="Y16" s="161">
        <v>1326362907.1199999</v>
      </c>
      <c r="Z16" s="161">
        <v>-24180092418.93</v>
      </c>
      <c r="AA16" s="161">
        <v>-6223010116.3000002</v>
      </c>
      <c r="AB16" s="161">
        <v>-3965758520.6999998</v>
      </c>
      <c r="AC16" s="161">
        <v>5681270264.8199997</v>
      </c>
      <c r="AD16" s="161">
        <v>-8672858531.3400002</v>
      </c>
      <c r="AE16" s="161">
        <v>10012231302.66</v>
      </c>
      <c r="AF16" s="161">
        <v>-8124045031.3800001</v>
      </c>
      <c r="AG16" s="161">
        <v>-3631633824.4200001</v>
      </c>
      <c r="AH16" s="161">
        <v>11564843170.32</v>
      </c>
      <c r="AI16" s="161">
        <v>-8546634688.1799898</v>
      </c>
      <c r="AJ16" s="161">
        <v>-3531898155.2800002</v>
      </c>
      <c r="AK16" s="161">
        <v>1050272600</v>
      </c>
      <c r="AL16" s="161">
        <v>315348022.72000003</v>
      </c>
      <c r="AM16" s="161">
        <v>2119737516.5599999</v>
      </c>
      <c r="AN16" s="161">
        <v>-3803467518.0500002</v>
      </c>
      <c r="AO16" s="161">
        <v>648752159.80999899</v>
      </c>
      <c r="AP16" s="161">
        <v>-3558514125.3899999</v>
      </c>
      <c r="AQ16" s="161">
        <v>-7655292386.7399998</v>
      </c>
      <c r="AR16" s="161">
        <v>-887919029.34000003</v>
      </c>
      <c r="AS16" s="151">
        <v>-11901697917.59</v>
      </c>
    </row>
    <row r="17" spans="1:45" s="4" customFormat="1" ht="14">
      <c r="A17" s="176" t="s">
        <v>395</v>
      </c>
      <c r="B17" s="161">
        <v>-4027240212.6100001</v>
      </c>
      <c r="C17" s="161">
        <v>-4353814587.75</v>
      </c>
      <c r="D17" s="161">
        <v>-4458083032.0500002</v>
      </c>
      <c r="E17" s="161">
        <v>-4977247897.6300001</v>
      </c>
      <c r="F17" s="161">
        <v>-5604486296.8900003</v>
      </c>
      <c r="G17" s="161">
        <v>-5274202898.1099997</v>
      </c>
      <c r="H17" s="161">
        <v>-8276904522.3400002</v>
      </c>
      <c r="I17" s="161">
        <v>-6620041896.0100002</v>
      </c>
      <c r="J17" s="161">
        <v>-7127029117.5799999</v>
      </c>
      <c r="K17" s="161">
        <v>-7060407523.1600103</v>
      </c>
      <c r="L17" s="161">
        <v>-6540455522.8999996</v>
      </c>
      <c r="M17" s="161">
        <v>-7921861999.4499998</v>
      </c>
      <c r="N17" s="161">
        <v>-6768697305.6700001</v>
      </c>
      <c r="O17" s="161">
        <v>-6612865721.4499998</v>
      </c>
      <c r="P17" s="161">
        <v>-6314219360.0500002</v>
      </c>
      <c r="Q17" s="161">
        <v>-6003385527.7700005</v>
      </c>
      <c r="R17" s="161">
        <v>-5522918247.1899996</v>
      </c>
      <c r="S17" s="161">
        <v>-5258619000.0000019</v>
      </c>
      <c r="T17" s="161">
        <v>-4537023606.6899996</v>
      </c>
      <c r="U17" s="161">
        <v>-5409992129.54</v>
      </c>
      <c r="V17" s="161">
        <v>-4965572277.5699997</v>
      </c>
      <c r="W17" s="161">
        <v>-4568249531.7600002</v>
      </c>
      <c r="X17" s="161">
        <v>-5156389008.0100002</v>
      </c>
      <c r="Y17" s="161">
        <v>-7779651201.6499996</v>
      </c>
      <c r="Z17" s="161">
        <v>-6600212460.8800001</v>
      </c>
      <c r="AA17" s="161">
        <v>-6061200149.3800001</v>
      </c>
      <c r="AB17" s="161">
        <v>-6716145917.8900003</v>
      </c>
      <c r="AC17" s="161">
        <v>-6699874298.25</v>
      </c>
      <c r="AD17" s="161">
        <v>-3409532600.6599998</v>
      </c>
      <c r="AE17" s="161">
        <v>-4061061827.0700002</v>
      </c>
      <c r="AF17" s="161">
        <v>-5916765320.96</v>
      </c>
      <c r="AG17" s="161">
        <v>-5147671264.7700005</v>
      </c>
      <c r="AH17" s="161">
        <v>-4516403612.79</v>
      </c>
      <c r="AI17" s="161">
        <v>-4610307492.3199997</v>
      </c>
      <c r="AJ17" s="161">
        <v>-6338848612.1599998</v>
      </c>
      <c r="AK17" s="161">
        <v>-8285096049.3299999</v>
      </c>
      <c r="AL17" s="161">
        <v>-4138520345.3099999</v>
      </c>
      <c r="AM17" s="161">
        <v>-8645942299.0599995</v>
      </c>
      <c r="AN17" s="161">
        <v>-9294936882.7999992</v>
      </c>
      <c r="AO17" s="161">
        <v>-10571472114.51</v>
      </c>
      <c r="AP17" s="161">
        <v>-10149894457.93</v>
      </c>
      <c r="AQ17" s="161">
        <v>-9807936847.7900009</v>
      </c>
      <c r="AR17" s="161">
        <v>-11734094323.290001</v>
      </c>
      <c r="AS17" s="151">
        <v>-10159829795.27</v>
      </c>
    </row>
    <row r="18" spans="1:45" s="4" customFormat="1" ht="14">
      <c r="A18" s="149" t="s">
        <v>116</v>
      </c>
      <c r="B18" s="160">
        <v>7585233812.7299919</v>
      </c>
      <c r="C18" s="160">
        <v>6508183691.5600014</v>
      </c>
      <c r="D18" s="160">
        <v>5850724592.5200081</v>
      </c>
      <c r="E18" s="160">
        <v>6277291447.2499962</v>
      </c>
      <c r="F18" s="160">
        <v>5714216503.7400055</v>
      </c>
      <c r="G18" s="160">
        <v>7189291737.8499985</v>
      </c>
      <c r="H18" s="160">
        <v>2435557617.5</v>
      </c>
      <c r="I18" s="160">
        <v>6706126275.390007</v>
      </c>
      <c r="J18" s="160">
        <v>7862680796.2100029</v>
      </c>
      <c r="K18" s="160">
        <v>8385712185.210083</v>
      </c>
      <c r="L18" s="160">
        <v>8329968160.1800003</v>
      </c>
      <c r="M18" s="160">
        <v>7348833616.3101044</v>
      </c>
      <c r="N18" s="160">
        <v>7727690380.2699966</v>
      </c>
      <c r="O18" s="160">
        <v>7430743578.929882</v>
      </c>
      <c r="P18" s="160">
        <v>8101654147.8100014</v>
      </c>
      <c r="Q18" s="160">
        <v>8357906220.3099976</v>
      </c>
      <c r="R18" s="160">
        <v>7265874811.6000023</v>
      </c>
      <c r="S18" s="160">
        <v>7282676366.3800049</v>
      </c>
      <c r="T18" s="160">
        <v>8691285228.5499992</v>
      </c>
      <c r="U18" s="160">
        <v>8560021673.5898895</v>
      </c>
      <c r="V18" s="160">
        <v>8979007116.3300056</v>
      </c>
      <c r="W18" s="160">
        <v>9122368496.4600029</v>
      </c>
      <c r="X18" s="160">
        <v>7183610370.4199905</v>
      </c>
      <c r="Y18" s="160">
        <v>7252204859.2900162</v>
      </c>
      <c r="Z18" s="160">
        <v>4853044245.4799957</v>
      </c>
      <c r="AA18" s="160">
        <v>7652264938.3599968</v>
      </c>
      <c r="AB18" s="160">
        <v>7562060489.2899971</v>
      </c>
      <c r="AC18" s="160">
        <v>9713898441.3698959</v>
      </c>
      <c r="AD18" s="160">
        <v>11185729186.410007</v>
      </c>
      <c r="AE18" s="160">
        <v>12224315399.18</v>
      </c>
      <c r="AF18" s="160">
        <v>10575988618.980003</v>
      </c>
      <c r="AG18" s="160">
        <v>10702375294.839993</v>
      </c>
      <c r="AH18" s="160">
        <v>12511494557.709999</v>
      </c>
      <c r="AI18" s="160">
        <v>14801688274.730125</v>
      </c>
      <c r="AJ18" s="160">
        <v>15263796369.150009</v>
      </c>
      <c r="AK18" s="160">
        <v>15092167079.400002</v>
      </c>
      <c r="AL18" s="160">
        <v>15597842784.400002</v>
      </c>
      <c r="AM18" s="160">
        <v>15996049068.300102</v>
      </c>
      <c r="AN18" s="160">
        <v>16339489978.479889</v>
      </c>
      <c r="AO18" s="160">
        <v>17773441596.030098</v>
      </c>
      <c r="AP18" s="160">
        <v>15645906195.770004</v>
      </c>
      <c r="AQ18" s="160">
        <v>17884595271.869987</v>
      </c>
      <c r="AR18" s="160">
        <v>15829970092.179993</v>
      </c>
      <c r="AS18" s="150">
        <v>17436406762.699905</v>
      </c>
    </row>
    <row r="19" spans="1:45" s="4" customFormat="1" ht="14">
      <c r="A19" s="149" t="s">
        <v>117</v>
      </c>
      <c r="B19" s="160">
        <v>-3263759319.8899999</v>
      </c>
      <c r="C19" s="160">
        <v>-2220726255.25001</v>
      </c>
      <c r="D19" s="160">
        <v>-2403337065.3399992</v>
      </c>
      <c r="E19" s="160">
        <v>-2392372587.6399994</v>
      </c>
      <c r="F19" s="160">
        <v>-4043275738.3399997</v>
      </c>
      <c r="G19" s="160">
        <v>-2783184636.8599977</v>
      </c>
      <c r="H19" s="160">
        <v>-5979069095.4299984</v>
      </c>
      <c r="I19" s="160">
        <v>-2891795424.9499893</v>
      </c>
      <c r="J19" s="160">
        <v>-3799587894.4299998</v>
      </c>
      <c r="K19" s="160">
        <v>-3774624489.2300005</v>
      </c>
      <c r="L19" s="160">
        <v>-4526872029.5100002</v>
      </c>
      <c r="M19" s="160">
        <v>-5681550973.7400007</v>
      </c>
      <c r="N19" s="160">
        <v>-3555335782.0900011</v>
      </c>
      <c r="O19" s="160">
        <v>-3230819516.1499548</v>
      </c>
      <c r="P19" s="160">
        <v>-3784438735.3600011</v>
      </c>
      <c r="Q19" s="160">
        <v>-3455934312.9100642</v>
      </c>
      <c r="R19" s="160">
        <v>-3177971263.3300223</v>
      </c>
      <c r="S19" s="160">
        <v>-3086409653.1699791</v>
      </c>
      <c r="T19" s="160">
        <v>-3531054770.75</v>
      </c>
      <c r="U19" s="160">
        <v>-2496847380.0999899</v>
      </c>
      <c r="V19" s="160">
        <v>-3506993882.5300002</v>
      </c>
      <c r="W19" s="160">
        <v>-5044099010.9799995</v>
      </c>
      <c r="X19" s="160">
        <v>-4615238228.4699993</v>
      </c>
      <c r="Y19" s="160">
        <v>-6891915415.1500092</v>
      </c>
      <c r="Z19" s="160">
        <v>-3137514699.6799908</v>
      </c>
      <c r="AA19" s="160">
        <v>-3549503601.0299997</v>
      </c>
      <c r="AB19" s="160">
        <v>-3580927151.0800004</v>
      </c>
      <c r="AC19" s="160">
        <v>-5278610295.5700006</v>
      </c>
      <c r="AD19" s="160">
        <v>-6047872801.8800011</v>
      </c>
      <c r="AE19" s="160">
        <v>-4685594200.8499813</v>
      </c>
      <c r="AF19" s="160">
        <v>-3286970856.3600001</v>
      </c>
      <c r="AG19" s="160">
        <v>-2620979198.6499896</v>
      </c>
      <c r="AH19" s="160">
        <v>-3495616843.769999</v>
      </c>
      <c r="AI19" s="160">
        <v>-3336066166.4799991</v>
      </c>
      <c r="AJ19" s="160">
        <v>-2610412894.4300003</v>
      </c>
      <c r="AK19" s="160">
        <v>-1799961549.9499989</v>
      </c>
      <c r="AL19" s="160">
        <v>-3349772244.52</v>
      </c>
      <c r="AM19" s="160">
        <v>-3788367129.4400082</v>
      </c>
      <c r="AN19" s="160">
        <v>-4126147640.1499996</v>
      </c>
      <c r="AO19" s="160">
        <v>-5805469144.7000198</v>
      </c>
      <c r="AP19" s="160">
        <v>-4581862863.8299999</v>
      </c>
      <c r="AQ19" s="160">
        <v>-4831823406.149991</v>
      </c>
      <c r="AR19" s="160">
        <v>-5140369798.8899994</v>
      </c>
      <c r="AS19" s="150">
        <v>-5511236454.2899799</v>
      </c>
    </row>
    <row r="20" spans="1:45" s="4" customFormat="1" ht="14">
      <c r="A20" s="176" t="s">
        <v>396</v>
      </c>
      <c r="B20" s="161">
        <v>3559428936.4400001</v>
      </c>
      <c r="C20" s="161">
        <v>3973899324.5099902</v>
      </c>
      <c r="D20" s="161">
        <v>3969020476.7000003</v>
      </c>
      <c r="E20" s="161">
        <v>4312134482.29</v>
      </c>
      <c r="F20" s="161">
        <v>3830563975.2600002</v>
      </c>
      <c r="G20" s="161">
        <v>3638484800.8099999</v>
      </c>
      <c r="H20" s="161">
        <v>3802883131.0599999</v>
      </c>
      <c r="I20" s="161">
        <v>3902799434.7600102</v>
      </c>
      <c r="J20" s="161">
        <v>3568360202.8499999</v>
      </c>
      <c r="K20" s="161">
        <v>3912402557.6500001</v>
      </c>
      <c r="L20" s="161">
        <v>3799774215.1900001</v>
      </c>
      <c r="M20" s="161">
        <v>4023629102.1200004</v>
      </c>
      <c r="N20" s="161">
        <v>3994368592.4099998</v>
      </c>
      <c r="O20" s="161">
        <v>4059904143.6599998</v>
      </c>
      <c r="P20" s="161">
        <v>4103630874.79</v>
      </c>
      <c r="Q20" s="161">
        <v>4147763542.75</v>
      </c>
      <c r="R20" s="161">
        <v>4060233153.0999999</v>
      </c>
      <c r="S20" s="161">
        <v>4191498047.6399899</v>
      </c>
      <c r="T20" s="161">
        <v>4197818754.5599999</v>
      </c>
      <c r="U20" s="161">
        <v>4485122127.46</v>
      </c>
      <c r="V20" s="161">
        <v>4160376302.0500002</v>
      </c>
      <c r="W20" s="161">
        <v>4640464617.6000004</v>
      </c>
      <c r="X20" s="161">
        <v>4626915152.1800003</v>
      </c>
      <c r="Y20" s="161">
        <v>4701717336.4700003</v>
      </c>
      <c r="Z20" s="161">
        <v>4457200601.6400003</v>
      </c>
      <c r="AA20" s="161">
        <v>4308908839.8100004</v>
      </c>
      <c r="AB20" s="161">
        <v>4729879003.3699999</v>
      </c>
      <c r="AC20" s="161">
        <v>4840454987.1599998</v>
      </c>
      <c r="AD20" s="161">
        <v>4570599623.0699997</v>
      </c>
      <c r="AE20" s="161">
        <v>4951259473.6700096</v>
      </c>
      <c r="AF20" s="161">
        <v>5222954350.54</v>
      </c>
      <c r="AG20" s="161">
        <v>5640151588.0300102</v>
      </c>
      <c r="AH20" s="161">
        <v>5443670576.6700001</v>
      </c>
      <c r="AI20" s="161">
        <v>5670729305.3999996</v>
      </c>
      <c r="AJ20" s="161">
        <v>6215693061.21</v>
      </c>
      <c r="AK20" s="161">
        <v>6199793000.6000099</v>
      </c>
      <c r="AL20" s="161">
        <v>6008043167.6199999</v>
      </c>
      <c r="AM20" s="161">
        <v>6024426405.9999905</v>
      </c>
      <c r="AN20" s="161">
        <v>6375449659.6700001</v>
      </c>
      <c r="AO20" s="161">
        <v>6554870672.8399897</v>
      </c>
      <c r="AP20" s="161">
        <v>6354730491.3400002</v>
      </c>
      <c r="AQ20" s="161">
        <v>6718662566.73001</v>
      </c>
      <c r="AR20" s="161">
        <v>6854719303.4899998</v>
      </c>
      <c r="AS20" s="151">
        <v>7073422134.6900101</v>
      </c>
    </row>
    <row r="21" spans="1:45" s="4" customFormat="1" ht="14">
      <c r="A21" s="176" t="s">
        <v>125</v>
      </c>
      <c r="B21" s="161">
        <v>1484862028.48</v>
      </c>
      <c r="C21" s="161">
        <v>1556118165.5500002</v>
      </c>
      <c r="D21" s="161">
        <v>1651086396.53</v>
      </c>
      <c r="E21" s="161">
        <v>1677971635.73</v>
      </c>
      <c r="F21" s="161">
        <v>1592518600.5700002</v>
      </c>
      <c r="G21" s="161">
        <v>1735206399.29</v>
      </c>
      <c r="H21" s="161">
        <v>1888372207.3</v>
      </c>
      <c r="I21" s="161">
        <v>1969790082.4300001</v>
      </c>
      <c r="J21" s="161">
        <v>1942523968.0599999</v>
      </c>
      <c r="K21" s="161">
        <v>2080448723.1700001</v>
      </c>
      <c r="L21" s="161">
        <v>2172374309.9200001</v>
      </c>
      <c r="M21" s="161">
        <v>2294602609.3399997</v>
      </c>
      <c r="N21" s="161">
        <v>2218907961.52</v>
      </c>
      <c r="O21" s="161">
        <v>2371596672.6500001</v>
      </c>
      <c r="P21" s="161">
        <v>2458462772.3899999</v>
      </c>
      <c r="Q21" s="161">
        <v>2586781278.8000002</v>
      </c>
      <c r="R21" s="161">
        <v>2487898071.8299999</v>
      </c>
      <c r="S21" s="161">
        <v>2606121707.52</v>
      </c>
      <c r="T21" s="161">
        <v>2672950173.8099999</v>
      </c>
      <c r="U21" s="161">
        <v>2713050157.0700002</v>
      </c>
      <c r="V21" s="161">
        <v>2635057875.7800002</v>
      </c>
      <c r="W21" s="161">
        <v>2798377697.0500002</v>
      </c>
      <c r="X21" s="161">
        <v>2839476062.0500002</v>
      </c>
      <c r="Y21" s="161">
        <v>2806286186.5100002</v>
      </c>
      <c r="Z21" s="161">
        <v>2610098959.0999999</v>
      </c>
      <c r="AA21" s="161">
        <v>2656165860.0100002</v>
      </c>
      <c r="AB21" s="161">
        <v>2550675077.5500002</v>
      </c>
      <c r="AC21" s="161">
        <v>2548505003.0599999</v>
      </c>
      <c r="AD21" s="161">
        <v>2307231934.3699999</v>
      </c>
      <c r="AE21" s="161">
        <v>2254460792.8899999</v>
      </c>
      <c r="AF21" s="161">
        <v>2215041581.1700001</v>
      </c>
      <c r="AG21" s="161">
        <v>2181636869.2799902</v>
      </c>
      <c r="AH21" s="161">
        <v>2080873431.72</v>
      </c>
      <c r="AI21" s="161">
        <v>2176458405.0900002</v>
      </c>
      <c r="AJ21" s="161">
        <v>2308759812.2600002</v>
      </c>
      <c r="AK21" s="161">
        <v>2237197046</v>
      </c>
      <c r="AL21" s="161">
        <v>2123659286.05</v>
      </c>
      <c r="AM21" s="161">
        <v>2261500150.6900001</v>
      </c>
      <c r="AN21" s="161">
        <v>2294445016.3299999</v>
      </c>
      <c r="AO21" s="161">
        <v>2188802742.0700002</v>
      </c>
      <c r="AP21" s="161">
        <v>1989651669.7</v>
      </c>
      <c r="AQ21" s="161">
        <v>2125990320.6800001</v>
      </c>
      <c r="AR21" s="161">
        <v>2241435832.5300002</v>
      </c>
      <c r="AS21" s="151">
        <v>2118579552.9100001</v>
      </c>
    </row>
    <row r="22" spans="1:45" s="4" customFormat="1" ht="14">
      <c r="A22" s="176" t="s">
        <v>13</v>
      </c>
      <c r="B22" s="161">
        <v>-4419894735.1000004</v>
      </c>
      <c r="C22" s="161">
        <v>-4381972467.5099897</v>
      </c>
      <c r="D22" s="161">
        <v>-4663938449.7799997</v>
      </c>
      <c r="E22" s="161">
        <v>-4900038255.2399998</v>
      </c>
      <c r="F22" s="161">
        <v>-4745702847.2600002</v>
      </c>
      <c r="G22" s="161">
        <v>-5113850766.1300001</v>
      </c>
      <c r="H22" s="161">
        <v>-5654821000</v>
      </c>
      <c r="I22" s="161">
        <v>-5184624355.4900017</v>
      </c>
      <c r="J22" s="161">
        <v>-5175668216.21</v>
      </c>
      <c r="K22" s="161">
        <v>-5336562017</v>
      </c>
      <c r="L22" s="161">
        <v>-5560152318.3299999</v>
      </c>
      <c r="M22" s="161">
        <v>-6813615159.2399998</v>
      </c>
      <c r="N22" s="161">
        <v>-5063643000</v>
      </c>
      <c r="O22" s="161">
        <v>-5219189000</v>
      </c>
      <c r="P22" s="161">
        <v>-5137759847.1800003</v>
      </c>
      <c r="Q22" s="161">
        <v>-5154392000.0000019</v>
      </c>
      <c r="R22" s="161">
        <v>-4866808000</v>
      </c>
      <c r="S22" s="161">
        <v>-5367453999.999999</v>
      </c>
      <c r="T22" s="161">
        <v>-5210703488.7200003</v>
      </c>
      <c r="U22" s="161">
        <v>-5454059000</v>
      </c>
      <c r="V22" s="161">
        <v>-5244711756.9499998</v>
      </c>
      <c r="W22" s="161">
        <v>-6067112857.8299999</v>
      </c>
      <c r="X22" s="161">
        <v>-5622697368.2600002</v>
      </c>
      <c r="Y22" s="161">
        <v>-6335369207.0400105</v>
      </c>
      <c r="Z22" s="161">
        <v>-5262338544.8499899</v>
      </c>
      <c r="AA22" s="161">
        <v>-5389013690.3400002</v>
      </c>
      <c r="AB22" s="161">
        <v>-5658173927.3100004</v>
      </c>
      <c r="AC22" s="161">
        <v>-6026593361.3900003</v>
      </c>
      <c r="AD22" s="161">
        <v>-6348961601.2700005</v>
      </c>
      <c r="AE22" s="161">
        <v>-5358230121.7299995</v>
      </c>
      <c r="AF22" s="161">
        <v>-5516093003.8299999</v>
      </c>
      <c r="AG22" s="161">
        <v>-5808438192.5799904</v>
      </c>
      <c r="AH22" s="161">
        <v>-5817124050.1499996</v>
      </c>
      <c r="AI22" s="161">
        <v>-6111463507.6499996</v>
      </c>
      <c r="AJ22" s="161">
        <v>-5988569488.2200003</v>
      </c>
      <c r="AK22" s="161">
        <v>-6114924374.6999998</v>
      </c>
      <c r="AL22" s="161">
        <v>-6286145823.21</v>
      </c>
      <c r="AM22" s="161">
        <v>-6989230727.4899998</v>
      </c>
      <c r="AN22" s="161">
        <v>-6534372107.3500004</v>
      </c>
      <c r="AO22" s="161">
        <v>-6722847585.8200102</v>
      </c>
      <c r="AP22" s="161">
        <v>-6717666975.7700005</v>
      </c>
      <c r="AQ22" s="161">
        <v>-6758634387.6800003</v>
      </c>
      <c r="AR22" s="161">
        <v>-7047449536.9700003</v>
      </c>
      <c r="AS22" s="151">
        <v>-7362576159.7299995</v>
      </c>
    </row>
    <row r="23" spans="1:45" s="4" customFormat="1" ht="14">
      <c r="A23" s="176" t="s">
        <v>19</v>
      </c>
      <c r="B23" s="161">
        <v>-3985694238.5900002</v>
      </c>
      <c r="C23" s="161">
        <v>-3805096442.3300099</v>
      </c>
      <c r="D23" s="161">
        <v>-3754751488.48</v>
      </c>
      <c r="E23" s="161">
        <v>-4089625485.54</v>
      </c>
      <c r="F23" s="161">
        <v>-3736845382.3499999</v>
      </c>
      <c r="G23" s="161">
        <v>-3630653128.6999998</v>
      </c>
      <c r="H23" s="161">
        <v>-3865840203.8800001</v>
      </c>
      <c r="I23" s="161">
        <v>-4181055808.8200002</v>
      </c>
      <c r="J23" s="161">
        <v>-3801922009.71</v>
      </c>
      <c r="K23" s="161">
        <v>-3798861706.3299999</v>
      </c>
      <c r="L23" s="161">
        <v>-3898885980.5300002</v>
      </c>
      <c r="M23" s="161">
        <v>-4162401024.8899999</v>
      </c>
      <c r="N23" s="161">
        <v>-3562218781.3599997</v>
      </c>
      <c r="O23" s="161">
        <v>-3497279128.1799998</v>
      </c>
      <c r="P23" s="161">
        <v>-3646636913.1299996</v>
      </c>
      <c r="Q23" s="161">
        <v>-3810583620.96</v>
      </c>
      <c r="R23" s="161">
        <v>-3098871000</v>
      </c>
      <c r="S23" s="161">
        <v>-3115080025.6900001</v>
      </c>
      <c r="T23" s="161">
        <v>-3238573853.9200001</v>
      </c>
      <c r="U23" s="161">
        <v>-3366543981.26999</v>
      </c>
      <c r="V23" s="161">
        <v>-3087431910.79</v>
      </c>
      <c r="W23" s="161">
        <v>-3088089029.6300001</v>
      </c>
      <c r="X23" s="161">
        <v>-3204129822.4899998</v>
      </c>
      <c r="Y23" s="161">
        <v>-3413378181.9699998</v>
      </c>
      <c r="Z23" s="161">
        <v>-3213090155.0700002</v>
      </c>
      <c r="AA23" s="161">
        <v>-3185336521.9400001</v>
      </c>
      <c r="AB23" s="161">
        <v>-3220160359.96</v>
      </c>
      <c r="AC23" s="161">
        <v>-3434602412.1900001</v>
      </c>
      <c r="AD23" s="161">
        <v>-3115263718.9299998</v>
      </c>
      <c r="AE23" s="161">
        <v>-3187771674.1799998</v>
      </c>
      <c r="AF23" s="161">
        <v>-3099016830.4000001</v>
      </c>
      <c r="AG23" s="161">
        <v>-3440079161.5700002</v>
      </c>
      <c r="AH23" s="161">
        <v>-3143252476.5</v>
      </c>
      <c r="AI23" s="161">
        <v>-3088219985.3699999</v>
      </c>
      <c r="AJ23" s="161">
        <v>-3116345578.8400002</v>
      </c>
      <c r="AK23" s="161">
        <v>-3618211948.9799995</v>
      </c>
      <c r="AL23" s="161">
        <v>-3313577670.8700004</v>
      </c>
      <c r="AM23" s="161">
        <v>-3488028250.9000001</v>
      </c>
      <c r="AN23" s="161">
        <v>-3699229925.9699998</v>
      </c>
      <c r="AO23" s="161">
        <v>-3686646270.8600001</v>
      </c>
      <c r="AP23" s="161">
        <v>-3474063172.1700001</v>
      </c>
      <c r="AQ23" s="161">
        <v>-3646322379.8400002</v>
      </c>
      <c r="AR23" s="161">
        <v>-3766226035.8499999</v>
      </c>
      <c r="AS23" s="151">
        <v>-3669794247.5100002</v>
      </c>
    </row>
    <row r="24" spans="1:45" s="4" customFormat="1" ht="14">
      <c r="A24" s="176" t="s">
        <v>128</v>
      </c>
      <c r="B24" s="161">
        <v>-800690581.15999997</v>
      </c>
      <c r="C24" s="161">
        <v>-1119194899.1500001</v>
      </c>
      <c r="D24" s="161">
        <v>-1056947155.33</v>
      </c>
      <c r="E24" s="161">
        <v>-1124190590.21</v>
      </c>
      <c r="F24" s="161">
        <v>-1586037369.8699999</v>
      </c>
      <c r="G24" s="161">
        <v>-1197344867.24</v>
      </c>
      <c r="H24" s="161">
        <v>-1033253800.5700001</v>
      </c>
      <c r="I24" s="161">
        <v>-1264987649.8399999</v>
      </c>
      <c r="J24" s="161">
        <v>-1387165237.1099999</v>
      </c>
      <c r="K24" s="161">
        <v>-1435358130.9000001</v>
      </c>
      <c r="L24" s="161">
        <v>-1390036406.5999999</v>
      </c>
      <c r="M24" s="161">
        <v>-1428964205.3299999</v>
      </c>
      <c r="N24" s="161">
        <v>-1387939443.45</v>
      </c>
      <c r="O24" s="161">
        <v>-1335107896.9200001</v>
      </c>
      <c r="P24" s="161">
        <v>-1402514408.99</v>
      </c>
      <c r="Q24" s="161">
        <v>-1356941469.73</v>
      </c>
      <c r="R24" s="161">
        <v>-1284565973.1800001</v>
      </c>
      <c r="S24" s="161">
        <v>-1238393846.8499999</v>
      </c>
      <c r="T24" s="161">
        <v>-1224475098.8599999</v>
      </c>
      <c r="U24" s="161">
        <v>-1306300459.1300001</v>
      </c>
      <c r="V24" s="161">
        <v>-1297145516.55</v>
      </c>
      <c r="W24" s="161">
        <v>-1215804153.05</v>
      </c>
      <c r="X24" s="161">
        <v>-1021447995.22</v>
      </c>
      <c r="Y24" s="161">
        <v>-1396061123.1300001</v>
      </c>
      <c r="Z24" s="161">
        <v>-1004986205.1799999</v>
      </c>
      <c r="AA24" s="161">
        <v>-1286562992.9200001</v>
      </c>
      <c r="AB24" s="161">
        <v>-1314531084.9000001</v>
      </c>
      <c r="AC24" s="161">
        <v>-1522488078.8900001</v>
      </c>
      <c r="AD24" s="161">
        <v>-1329291551.29</v>
      </c>
      <c r="AE24" s="161">
        <v>-1567202510.27</v>
      </c>
      <c r="AF24" s="161">
        <v>-1492209481.9200001</v>
      </c>
      <c r="AG24" s="161">
        <v>-1302670538.54</v>
      </c>
      <c r="AH24" s="161">
        <v>-1685460881.53</v>
      </c>
      <c r="AI24" s="161">
        <v>-1596260136.21</v>
      </c>
      <c r="AJ24" s="161">
        <v>-1908455077.3499999</v>
      </c>
      <c r="AK24" s="161">
        <v>-1872638873.0699999</v>
      </c>
      <c r="AL24" s="161">
        <v>-1884772929.76</v>
      </c>
      <c r="AM24" s="161">
        <v>-2111245540.8499999</v>
      </c>
      <c r="AN24" s="161">
        <v>-2161945516.6999998</v>
      </c>
      <c r="AO24" s="161">
        <v>-2446611538.1999998</v>
      </c>
      <c r="AP24" s="161">
        <v>-2101851587.98</v>
      </c>
      <c r="AQ24" s="161">
        <v>-2090489949.52</v>
      </c>
      <c r="AR24" s="161">
        <v>-2122014354.1800001</v>
      </c>
      <c r="AS24" s="151">
        <v>-2148444246.02</v>
      </c>
    </row>
    <row r="25" spans="1:45" s="4" customFormat="1" ht="14">
      <c r="A25" s="176" t="s">
        <v>619</v>
      </c>
      <c r="B25" s="161">
        <v>305715099.11000001</v>
      </c>
      <c r="C25" s="161">
        <v>631922513.21000004</v>
      </c>
      <c r="D25" s="161">
        <v>1571761228.1700001</v>
      </c>
      <c r="E25" s="161">
        <v>1734454945.73</v>
      </c>
      <c r="F25" s="161">
        <v>997441618.75</v>
      </c>
      <c r="G25" s="161">
        <v>1297520000</v>
      </c>
      <c r="H25" s="161">
        <v>1076204000</v>
      </c>
      <c r="I25" s="161">
        <v>996400000.00000024</v>
      </c>
      <c r="J25" s="161">
        <v>1024064097.8200001</v>
      </c>
      <c r="K25" s="161">
        <v>1091144167.5699999</v>
      </c>
      <c r="L25" s="161">
        <v>1064456024.6799999</v>
      </c>
      <c r="M25" s="161">
        <v>1115883496.24</v>
      </c>
      <c r="N25" s="161">
        <v>952720291.38999999</v>
      </c>
      <c r="O25" s="161">
        <v>1062073915.88</v>
      </c>
      <c r="P25" s="161">
        <v>1004651641.3</v>
      </c>
      <c r="Q25" s="161">
        <v>942815352.46000004</v>
      </c>
      <c r="R25" s="161">
        <v>998963261.15999997</v>
      </c>
      <c r="S25" s="161">
        <v>1093227392.8499999</v>
      </c>
      <c r="T25" s="161">
        <v>1070762331.03</v>
      </c>
      <c r="U25" s="161">
        <v>578714944.76999903</v>
      </c>
      <c r="V25" s="161">
        <v>1019793291.87</v>
      </c>
      <c r="W25" s="161">
        <v>1019544000</v>
      </c>
      <c r="X25" s="161">
        <v>1027549640.0599999</v>
      </c>
      <c r="Y25" s="161">
        <v>982038433.78000104</v>
      </c>
      <c r="Z25" s="161">
        <v>668758179.62</v>
      </c>
      <c r="AA25" s="161">
        <v>720481354.38999999</v>
      </c>
      <c r="AB25" s="161">
        <v>781781475.54999995</v>
      </c>
      <c r="AC25" s="161">
        <v>939377764.91999996</v>
      </c>
      <c r="AD25" s="161">
        <v>876742161.26999998</v>
      </c>
      <c r="AE25" s="161">
        <v>668005637.52999997</v>
      </c>
      <c r="AF25" s="161">
        <v>850790241.57000005</v>
      </c>
      <c r="AG25" s="161">
        <v>849966940.34000003</v>
      </c>
      <c r="AH25" s="161">
        <v>1082742369.8600001</v>
      </c>
      <c r="AI25" s="161">
        <v>1521429465.9200001</v>
      </c>
      <c r="AJ25" s="161">
        <v>1534806101.03</v>
      </c>
      <c r="AK25" s="161">
        <v>1583915000.01</v>
      </c>
      <c r="AL25" s="161">
        <v>1656682247.8800001</v>
      </c>
      <c r="AM25" s="161">
        <v>1830667122.51</v>
      </c>
      <c r="AN25" s="161">
        <v>1885273478.3599999</v>
      </c>
      <c r="AO25" s="161">
        <v>1952262603.1600001</v>
      </c>
      <c r="AP25" s="161">
        <v>1841961100.1400001</v>
      </c>
      <c r="AQ25" s="161">
        <v>1945011619.1099999</v>
      </c>
      <c r="AR25" s="161">
        <v>1942496431.53</v>
      </c>
      <c r="AS25" s="151">
        <v>2059227536.5999999</v>
      </c>
    </row>
    <row r="26" spans="1:45" s="4" customFormat="1" ht="14">
      <c r="A26" s="176" t="s">
        <v>397</v>
      </c>
      <c r="B26" s="161">
        <v>3641721493.3200002</v>
      </c>
      <c r="C26" s="161">
        <v>2916607773.4699998</v>
      </c>
      <c r="D26" s="161">
        <v>2104575961.0599999</v>
      </c>
      <c r="E26" s="161">
        <v>2415234448.8499999</v>
      </c>
      <c r="F26" s="161">
        <v>2488679248.2799997</v>
      </c>
      <c r="G26" s="161">
        <v>2248529490.3500013</v>
      </c>
      <c r="H26" s="161">
        <v>2437959000</v>
      </c>
      <c r="I26" s="161">
        <v>2894736200.7799997</v>
      </c>
      <c r="J26" s="161">
        <v>2391616304.54</v>
      </c>
      <c r="K26" s="161">
        <v>2275989819.6499996</v>
      </c>
      <c r="L26" s="161">
        <v>2375940429.71</v>
      </c>
      <c r="M26" s="161">
        <v>2204186445.8599997</v>
      </c>
      <c r="N26" s="161">
        <v>2138627999.9999998</v>
      </c>
      <c r="O26" s="161">
        <v>1937841000</v>
      </c>
      <c r="P26" s="161">
        <v>1871970000</v>
      </c>
      <c r="Q26" s="161">
        <v>2278411000</v>
      </c>
      <c r="R26" s="161">
        <v>1725948000</v>
      </c>
      <c r="S26" s="161">
        <v>1994813000</v>
      </c>
      <c r="T26" s="161">
        <v>1928072000</v>
      </c>
      <c r="U26" s="161">
        <v>3651369901.9100003</v>
      </c>
      <c r="V26" s="161">
        <v>2231732000</v>
      </c>
      <c r="W26" s="161">
        <v>1706965000</v>
      </c>
      <c r="X26" s="161">
        <v>1805180940.1500001</v>
      </c>
      <c r="Y26" s="161">
        <v>1880743702.78</v>
      </c>
      <c r="Z26" s="161">
        <v>1625226147.0699999</v>
      </c>
      <c r="AA26" s="161">
        <v>1123697835.05</v>
      </c>
      <c r="AB26" s="161">
        <v>1367226714.01</v>
      </c>
      <c r="AC26" s="161">
        <v>1344090777.53</v>
      </c>
      <c r="AD26" s="161">
        <v>1413080969.8300002</v>
      </c>
      <c r="AE26" s="161">
        <v>1378615261.8699999</v>
      </c>
      <c r="AF26" s="161">
        <v>2521179827.2399998</v>
      </c>
      <c r="AG26" s="161">
        <v>2918953356.2200003</v>
      </c>
      <c r="AH26" s="161">
        <v>2702183691.1100001</v>
      </c>
      <c r="AI26" s="161">
        <v>2694933780.4400001</v>
      </c>
      <c r="AJ26" s="161">
        <v>3052012608.6100001</v>
      </c>
      <c r="AK26" s="161">
        <v>4745753058.8599997</v>
      </c>
      <c r="AL26" s="161">
        <v>3145838025.8600001</v>
      </c>
      <c r="AM26" s="161">
        <v>2654950312.0900002</v>
      </c>
      <c r="AN26" s="161">
        <v>2741304614.6599998</v>
      </c>
      <c r="AO26" s="161">
        <v>3067170808.8000002</v>
      </c>
      <c r="AP26" s="161">
        <v>2830148376.73</v>
      </c>
      <c r="AQ26" s="161">
        <v>2697153544.23</v>
      </c>
      <c r="AR26" s="161">
        <v>2835441334.3800001</v>
      </c>
      <c r="AS26" s="151">
        <v>3539537505</v>
      </c>
    </row>
    <row r="27" spans="1:45" s="4" customFormat="1" ht="14">
      <c r="A27" s="176" t="s">
        <v>398</v>
      </c>
      <c r="B27" s="161">
        <v>-3049207322.3899999</v>
      </c>
      <c r="C27" s="161">
        <v>-1993010223</v>
      </c>
      <c r="D27" s="161">
        <v>-2224144034.21</v>
      </c>
      <c r="E27" s="161">
        <v>-2418313769.25</v>
      </c>
      <c r="F27" s="161">
        <v>-2883893581.7199998</v>
      </c>
      <c r="G27" s="161">
        <v>-1761076565.24</v>
      </c>
      <c r="H27" s="161">
        <v>-4630572429.3399982</v>
      </c>
      <c r="I27" s="161">
        <v>-2024853328.7699978</v>
      </c>
      <c r="J27" s="161">
        <v>-2361397004.6700001</v>
      </c>
      <c r="K27" s="161">
        <v>-2563827903.04</v>
      </c>
      <c r="L27" s="161">
        <v>-3090342303.5500002</v>
      </c>
      <c r="M27" s="161">
        <v>-2914872237.8400002</v>
      </c>
      <c r="N27" s="161">
        <v>-2846159402.6000013</v>
      </c>
      <c r="O27" s="161">
        <v>-2610659223.2399545</v>
      </c>
      <c r="P27" s="161">
        <v>-3036242854.5400014</v>
      </c>
      <c r="Q27" s="161">
        <v>-3089788396.2300625</v>
      </c>
      <c r="R27" s="161">
        <v>-3200768776.2400222</v>
      </c>
      <c r="S27" s="161">
        <v>-3251141928.6399703</v>
      </c>
      <c r="T27" s="161">
        <v>-3726905588.6500001</v>
      </c>
      <c r="U27" s="161">
        <v>-3798201070.9099998</v>
      </c>
      <c r="V27" s="161">
        <v>-3924664167.9400001</v>
      </c>
      <c r="W27" s="161">
        <v>-4838444285.1199999</v>
      </c>
      <c r="X27" s="161">
        <v>-5066084836.9399996</v>
      </c>
      <c r="Y27" s="161">
        <v>-6117892562.5500002</v>
      </c>
      <c r="Z27" s="161">
        <v>-3018383682.0100002</v>
      </c>
      <c r="AA27" s="161">
        <v>-2497844285.0900002</v>
      </c>
      <c r="AB27" s="161">
        <v>-2817624049.3899999</v>
      </c>
      <c r="AC27" s="161">
        <v>-3967354975.77</v>
      </c>
      <c r="AD27" s="161">
        <v>-4422010618.9300003</v>
      </c>
      <c r="AE27" s="161">
        <v>-3824731060.6299901</v>
      </c>
      <c r="AF27" s="161">
        <v>-3989617540.73</v>
      </c>
      <c r="AG27" s="161">
        <v>-3660500059.8299999</v>
      </c>
      <c r="AH27" s="161">
        <v>-4159249504.9500003</v>
      </c>
      <c r="AI27" s="161">
        <v>-4603673494.0999994</v>
      </c>
      <c r="AJ27" s="161">
        <v>-4708314333.1300001</v>
      </c>
      <c r="AK27" s="161">
        <v>-4960844458.6700096</v>
      </c>
      <c r="AL27" s="161">
        <v>-4799498548.0900002</v>
      </c>
      <c r="AM27" s="161">
        <v>-3971406601.4899998</v>
      </c>
      <c r="AN27" s="161">
        <v>-5027072859.1499996</v>
      </c>
      <c r="AO27" s="161">
        <v>-6712470576.6900005</v>
      </c>
      <c r="AP27" s="161">
        <v>-5304772765.8199997</v>
      </c>
      <c r="AQ27" s="161">
        <v>-5823194739.8599997</v>
      </c>
      <c r="AR27" s="161">
        <v>-6078772773.8199997</v>
      </c>
      <c r="AS27" s="151">
        <v>-7121188530.22999</v>
      </c>
    </row>
    <row r="28" spans="1:45" s="4" customFormat="1" ht="14">
      <c r="A28" s="149" t="s">
        <v>118</v>
      </c>
      <c r="B28" s="160">
        <v>4321474492.8399925</v>
      </c>
      <c r="C28" s="160">
        <v>4287457436.3099914</v>
      </c>
      <c r="D28" s="160">
        <v>3447387527.1800089</v>
      </c>
      <c r="E28" s="160">
        <v>3884918859.6099968</v>
      </c>
      <c r="F28" s="160">
        <v>1670940765.4000058</v>
      </c>
      <c r="G28" s="160">
        <v>4406107100.9900007</v>
      </c>
      <c r="H28" s="160">
        <v>-3543511477.9299984</v>
      </c>
      <c r="I28" s="160">
        <v>3814330850.4400177</v>
      </c>
      <c r="J28" s="160">
        <v>4063092901.7800031</v>
      </c>
      <c r="K28" s="160">
        <v>4611087695.9800825</v>
      </c>
      <c r="L28" s="160">
        <v>3803096130.6700001</v>
      </c>
      <c r="M28" s="160">
        <v>1667282642.5701036</v>
      </c>
      <c r="N28" s="160">
        <v>4172354598.1799955</v>
      </c>
      <c r="O28" s="160">
        <v>4199924062.7799273</v>
      </c>
      <c r="P28" s="160">
        <v>4317215412.4500008</v>
      </c>
      <c r="Q28" s="160">
        <v>4901971907.3999329</v>
      </c>
      <c r="R28" s="160">
        <v>4087903548.26998</v>
      </c>
      <c r="S28" s="160">
        <v>4196266713.2100258</v>
      </c>
      <c r="T28" s="160">
        <v>5160230457.7999992</v>
      </c>
      <c r="U28" s="160">
        <v>6063174293.4898996</v>
      </c>
      <c r="V28" s="160">
        <v>5472013233.800005</v>
      </c>
      <c r="W28" s="160">
        <v>4078269485.4800034</v>
      </c>
      <c r="X28" s="160">
        <v>2568372141.9499912</v>
      </c>
      <c r="Y28" s="160">
        <v>360289444.14000702</v>
      </c>
      <c r="Z28" s="160">
        <v>1715529545.800005</v>
      </c>
      <c r="AA28" s="160">
        <v>4102761337.3299971</v>
      </c>
      <c r="AB28" s="160">
        <v>3981133338.2099967</v>
      </c>
      <c r="AC28" s="160">
        <v>4435288145.7998953</v>
      </c>
      <c r="AD28" s="160">
        <v>5137856384.5300064</v>
      </c>
      <c r="AE28" s="160">
        <v>7538721198.330019</v>
      </c>
      <c r="AF28" s="160">
        <v>7289017762.6200027</v>
      </c>
      <c r="AG28" s="160">
        <v>8081396096.1900024</v>
      </c>
      <c r="AH28" s="160">
        <v>9015877713.9400005</v>
      </c>
      <c r="AI28" s="160">
        <v>11465622108.250126</v>
      </c>
      <c r="AJ28" s="160">
        <v>12653383474.720009</v>
      </c>
      <c r="AK28" s="160">
        <v>13292205529.450003</v>
      </c>
      <c r="AL28" s="160">
        <v>12248070539.880001</v>
      </c>
      <c r="AM28" s="160">
        <v>12207681938.860094</v>
      </c>
      <c r="AN28" s="160">
        <v>12213342338.329889</v>
      </c>
      <c r="AO28" s="160">
        <v>11967972451.330078</v>
      </c>
      <c r="AP28" s="160">
        <v>11064043331.940004</v>
      </c>
      <c r="AQ28" s="160">
        <v>13052771865.719997</v>
      </c>
      <c r="AR28" s="160">
        <v>10689600293.289993</v>
      </c>
      <c r="AS28" s="150">
        <v>11925170308.409925</v>
      </c>
    </row>
    <row r="29" spans="1:45" s="4" customFormat="1" ht="14">
      <c r="A29" s="178" t="s">
        <v>119</v>
      </c>
      <c r="B29" s="161">
        <v>25632287.010000002</v>
      </c>
      <c r="C29" s="161">
        <v>37640934.82</v>
      </c>
      <c r="D29" s="161">
        <v>43092535.520000003</v>
      </c>
      <c r="E29" s="161">
        <v>37461495.770000003</v>
      </c>
      <c r="F29" s="161">
        <v>5771917898.0799999</v>
      </c>
      <c r="G29" s="161">
        <v>68285070.679996595</v>
      </c>
      <c r="H29" s="161">
        <v>68837943.280000001</v>
      </c>
      <c r="I29" s="161">
        <v>28557602.629999999</v>
      </c>
      <c r="J29" s="161">
        <v>36592168.049999997</v>
      </c>
      <c r="K29" s="161">
        <v>71687710.640000001</v>
      </c>
      <c r="L29" s="161">
        <v>55069996.649999999</v>
      </c>
      <c r="M29" s="161">
        <v>63781162.020000003</v>
      </c>
      <c r="N29" s="161">
        <v>45114723.789999999</v>
      </c>
      <c r="O29" s="161">
        <v>59475703.289999999</v>
      </c>
      <c r="P29" s="161">
        <v>389875545.77999997</v>
      </c>
      <c r="Q29" s="161">
        <v>47899784.870000497</v>
      </c>
      <c r="R29" s="161">
        <v>40046833.43</v>
      </c>
      <c r="S29" s="161">
        <v>225009813.34</v>
      </c>
      <c r="T29" s="161">
        <v>62797788.329999998</v>
      </c>
      <c r="U29" s="161">
        <v>828263474.75999999</v>
      </c>
      <c r="V29" s="161">
        <v>78064390.670000106</v>
      </c>
      <c r="W29" s="161">
        <v>-23420746.930000201</v>
      </c>
      <c r="X29" s="161">
        <v>3563546025.1599998</v>
      </c>
      <c r="Y29" s="161">
        <v>24045651.309999298</v>
      </c>
      <c r="Z29" s="161">
        <v>47239064.75</v>
      </c>
      <c r="AA29" s="161">
        <v>67331670.929999903</v>
      </c>
      <c r="AB29" s="161">
        <v>42926434.75</v>
      </c>
      <c r="AC29" s="161">
        <v>-2595268.0300000799</v>
      </c>
      <c r="AD29" s="161">
        <v>122755234.73999999</v>
      </c>
      <c r="AE29" s="161">
        <v>47755549.609999999</v>
      </c>
      <c r="AF29" s="161">
        <v>64011110.979999997</v>
      </c>
      <c r="AG29" s="161">
        <v>11535903.51</v>
      </c>
      <c r="AH29" s="161">
        <v>575368670.19000006</v>
      </c>
      <c r="AI29" s="161">
        <v>78463048.110000104</v>
      </c>
      <c r="AJ29" s="161">
        <v>40031925.340000004</v>
      </c>
      <c r="AK29" s="161">
        <v>25339825.300000001</v>
      </c>
      <c r="AL29" s="161">
        <v>106861211.44</v>
      </c>
      <c r="AM29" s="161">
        <v>51228055.140000001</v>
      </c>
      <c r="AN29" s="161">
        <v>41061561.039999999</v>
      </c>
      <c r="AO29" s="161">
        <v>54376286.210000001</v>
      </c>
      <c r="AP29" s="161">
        <v>47588530.259999998</v>
      </c>
      <c r="AQ29" s="161">
        <v>56031436.079999998</v>
      </c>
      <c r="AR29" s="161">
        <v>89573241.340000093</v>
      </c>
      <c r="AS29" s="151">
        <v>80337183.620000005</v>
      </c>
    </row>
    <row r="30" spans="1:45" s="4" customFormat="1" ht="14">
      <c r="A30" s="149" t="s">
        <v>120</v>
      </c>
      <c r="B30" s="160">
        <v>4347106779.8499928</v>
      </c>
      <c r="C30" s="160">
        <v>4325098371.1299915</v>
      </c>
      <c r="D30" s="160">
        <v>3490480062.7000089</v>
      </c>
      <c r="E30" s="160">
        <v>3922380355.3799968</v>
      </c>
      <c r="F30" s="160">
        <v>7442858663.4800053</v>
      </c>
      <c r="G30" s="160">
        <v>4474392171.6699972</v>
      </c>
      <c r="H30" s="160">
        <v>-3474673534.6499982</v>
      </c>
      <c r="I30" s="160">
        <v>3842888453.0700178</v>
      </c>
      <c r="J30" s="160">
        <v>4099685069.8300033</v>
      </c>
      <c r="K30" s="160">
        <v>4682775406.6200829</v>
      </c>
      <c r="L30" s="160">
        <v>3858166127.3200002</v>
      </c>
      <c r="M30" s="160">
        <v>1731063804.5901036</v>
      </c>
      <c r="N30" s="160">
        <v>4217469321.9699955</v>
      </c>
      <c r="O30" s="160">
        <v>4259399766.0699272</v>
      </c>
      <c r="P30" s="160">
        <v>4707090958.2300005</v>
      </c>
      <c r="Q30" s="160">
        <v>4949871692.2699337</v>
      </c>
      <c r="R30" s="160">
        <v>4127950381.6999798</v>
      </c>
      <c r="S30" s="160">
        <v>4421276526.5500259</v>
      </c>
      <c r="T30" s="160">
        <v>5223028246.1299992</v>
      </c>
      <c r="U30" s="160">
        <v>6891437768.2498999</v>
      </c>
      <c r="V30" s="160">
        <v>5550077624.470005</v>
      </c>
      <c r="W30" s="160">
        <v>4054848738.5500031</v>
      </c>
      <c r="X30" s="160">
        <v>6131918167.1099911</v>
      </c>
      <c r="Y30" s="160">
        <v>384335095.45000631</v>
      </c>
      <c r="Z30" s="160">
        <v>1762768610.550005</v>
      </c>
      <c r="AA30" s="160">
        <v>4170093008.2599969</v>
      </c>
      <c r="AB30" s="160">
        <v>4024059772.9599967</v>
      </c>
      <c r="AC30" s="160">
        <v>4432692877.7698956</v>
      </c>
      <c r="AD30" s="160">
        <v>5260611619.2700062</v>
      </c>
      <c r="AE30" s="160">
        <v>7586476747.9400187</v>
      </c>
      <c r="AF30" s="160">
        <v>7353028873.6000023</v>
      </c>
      <c r="AG30" s="160">
        <v>8092931999.7000027</v>
      </c>
      <c r="AH30" s="160">
        <v>9591246384.1300011</v>
      </c>
      <c r="AI30" s="160">
        <v>11544085156.360126</v>
      </c>
      <c r="AJ30" s="160">
        <v>12693415400.060009</v>
      </c>
      <c r="AK30" s="160">
        <v>13317545354.750002</v>
      </c>
      <c r="AL30" s="160">
        <v>12354931751.320002</v>
      </c>
      <c r="AM30" s="160">
        <v>12258909994.000093</v>
      </c>
      <c r="AN30" s="160">
        <v>12254403899.36989</v>
      </c>
      <c r="AO30" s="160">
        <v>12022348737.540077</v>
      </c>
      <c r="AP30" s="160">
        <v>11111631862.200005</v>
      </c>
      <c r="AQ30" s="160">
        <v>13108803301.799997</v>
      </c>
      <c r="AR30" s="160">
        <v>10779173534.629993</v>
      </c>
      <c r="AS30" s="150">
        <v>12005507492.029926</v>
      </c>
    </row>
    <row r="31" spans="1:45" s="4" customFormat="1" ht="14">
      <c r="A31" s="179" t="s">
        <v>399</v>
      </c>
      <c r="B31" s="161">
        <v>-984793340.78999996</v>
      </c>
      <c r="C31" s="161">
        <v>-811928867.74000001</v>
      </c>
      <c r="D31" s="161">
        <v>23866594.6399999</v>
      </c>
      <c r="E31" s="161">
        <v>-123696050.59</v>
      </c>
      <c r="F31" s="161">
        <v>-492066266.80000198</v>
      </c>
      <c r="G31" s="161">
        <v>-609414620.72999704</v>
      </c>
      <c r="H31" s="161">
        <v>7374547222.9200001</v>
      </c>
      <c r="I31" s="161">
        <v>-589004582.39999998</v>
      </c>
      <c r="J31" s="161">
        <v>-1044841293.1</v>
      </c>
      <c r="K31" s="161">
        <v>-1459664907.4200001</v>
      </c>
      <c r="L31" s="161">
        <v>-912021668.46000004</v>
      </c>
      <c r="M31" s="161">
        <v>-230939656.21000001</v>
      </c>
      <c r="N31" s="161">
        <v>-1079140748.5</v>
      </c>
      <c r="O31" s="161">
        <v>-896043253.51999998</v>
      </c>
      <c r="P31" s="161">
        <v>-1036590892.28</v>
      </c>
      <c r="Q31" s="161">
        <v>-1039088077.5700001</v>
      </c>
      <c r="R31" s="161">
        <v>-664757321.44000006</v>
      </c>
      <c r="S31" s="161">
        <v>-487924348.44999999</v>
      </c>
      <c r="T31" s="161">
        <v>-1291627846.6099999</v>
      </c>
      <c r="U31" s="161">
        <v>-2323057768.73</v>
      </c>
      <c r="V31" s="161">
        <v>-638524595</v>
      </c>
      <c r="W31" s="161">
        <v>1117983959.78</v>
      </c>
      <c r="X31" s="161">
        <v>-125152779.98</v>
      </c>
      <c r="Y31" s="161">
        <v>6506193730.1099997</v>
      </c>
      <c r="Z31" s="161">
        <v>2206879755.6700001</v>
      </c>
      <c r="AA31" s="161">
        <v>-131114871.01000001</v>
      </c>
      <c r="AB31" s="161">
        <v>-103634610.98999999</v>
      </c>
      <c r="AC31" s="161">
        <v>-519266175.82000101</v>
      </c>
      <c r="AD31" s="161">
        <v>-110822552.43000001</v>
      </c>
      <c r="AE31" s="161">
        <v>-1016591491.17</v>
      </c>
      <c r="AF31" s="161">
        <v>-1753502968.3599999</v>
      </c>
      <c r="AG31" s="161">
        <v>-1560383515.9000001</v>
      </c>
      <c r="AH31" s="161">
        <v>-1531475710.02</v>
      </c>
      <c r="AI31" s="161">
        <v>-2277298250.2399998</v>
      </c>
      <c r="AJ31" s="161">
        <v>-2761043609.8200002</v>
      </c>
      <c r="AK31" s="161">
        <v>-2812813442.79</v>
      </c>
      <c r="AL31" s="161">
        <v>-2283758701.5300002</v>
      </c>
      <c r="AM31" s="161">
        <v>-1982268258.97</v>
      </c>
      <c r="AN31" s="161">
        <v>-1821399262.3599999</v>
      </c>
      <c r="AO31" s="161">
        <v>-868331052.89000106</v>
      </c>
      <c r="AP31" s="161">
        <v>-229354086.13999999</v>
      </c>
      <c r="AQ31" s="161">
        <v>-2090717022.5699999</v>
      </c>
      <c r="AR31" s="161">
        <v>188241468.34</v>
      </c>
      <c r="AS31" s="151">
        <v>-1239789294.0999999</v>
      </c>
    </row>
    <row r="32" spans="1:45" s="4" customFormat="1" ht="14">
      <c r="A32" s="179" t="s">
        <v>400</v>
      </c>
      <c r="B32" s="161">
        <v>-362597334.68000001</v>
      </c>
      <c r="C32" s="161">
        <v>-358765528.74000001</v>
      </c>
      <c r="D32" s="161">
        <v>-356109543.57999998</v>
      </c>
      <c r="E32" s="161">
        <v>-389833606.08999997</v>
      </c>
      <c r="F32" s="161">
        <v>-727537797.88</v>
      </c>
      <c r="G32" s="161">
        <v>-379591916.94</v>
      </c>
      <c r="H32" s="161">
        <v>-389647200.31</v>
      </c>
      <c r="I32" s="161">
        <v>-331207432.73000002</v>
      </c>
      <c r="J32" s="161">
        <v>-306317104.11000001</v>
      </c>
      <c r="K32" s="161">
        <v>-320452410.74000001</v>
      </c>
      <c r="L32" s="161">
        <v>-292715796.67000002</v>
      </c>
      <c r="M32" s="161">
        <v>-96142824.700000003</v>
      </c>
      <c r="N32" s="161">
        <v>-299297411.69</v>
      </c>
      <c r="O32" s="161">
        <v>-351064149.69</v>
      </c>
      <c r="P32" s="161">
        <v>-368108052.89999998</v>
      </c>
      <c r="Q32" s="161">
        <v>-403689523.63</v>
      </c>
      <c r="R32" s="161">
        <v>-357097772.81</v>
      </c>
      <c r="S32" s="161">
        <v>-390558142.74000001</v>
      </c>
      <c r="T32" s="161">
        <v>-406950328.56</v>
      </c>
      <c r="U32" s="161">
        <v>-483846207.92000002</v>
      </c>
      <c r="V32" s="161">
        <v>-516364660.19999999</v>
      </c>
      <c r="W32" s="161">
        <v>-535359984.38999999</v>
      </c>
      <c r="X32" s="161">
        <v>-551799749.05999994</v>
      </c>
      <c r="Y32" s="161">
        <v>-734218216.61000001</v>
      </c>
      <c r="Z32" s="161">
        <v>-414625706.17000002</v>
      </c>
      <c r="AA32" s="161">
        <v>-414556473.25</v>
      </c>
      <c r="AB32" s="161">
        <v>-397358125.69999999</v>
      </c>
      <c r="AC32" s="161">
        <v>-342031816.54000002</v>
      </c>
      <c r="AD32" s="161">
        <v>-522281197.02999997</v>
      </c>
      <c r="AE32" s="161">
        <v>-733891973.45000005</v>
      </c>
      <c r="AF32" s="161">
        <v>-592980096.35000002</v>
      </c>
      <c r="AG32" s="161">
        <v>-686680427.54999995</v>
      </c>
      <c r="AH32" s="161">
        <v>-852700286.37</v>
      </c>
      <c r="AI32" s="161">
        <v>-975331019.04999995</v>
      </c>
      <c r="AJ32" s="161">
        <v>-1035858809.04</v>
      </c>
      <c r="AK32" s="161">
        <v>-1104638783.23</v>
      </c>
      <c r="AL32" s="161">
        <v>-1050297496.23</v>
      </c>
      <c r="AM32" s="161">
        <v>-1071085335.83</v>
      </c>
      <c r="AN32" s="161">
        <v>-1074989005.8399999</v>
      </c>
      <c r="AO32" s="161">
        <v>-1131655007.8399999</v>
      </c>
      <c r="AP32" s="161">
        <v>-1124414690.3399999</v>
      </c>
      <c r="AQ32" s="161">
        <v>-1147685487.45</v>
      </c>
      <c r="AR32" s="161">
        <v>-1141868620.6500001</v>
      </c>
      <c r="AS32" s="151">
        <v>-1123372026.73</v>
      </c>
    </row>
    <row r="33" spans="1:45" s="4" customFormat="1" ht="14">
      <c r="A33" s="178" t="s">
        <v>121</v>
      </c>
      <c r="B33" s="161">
        <v>-322117971.51999998</v>
      </c>
      <c r="C33" s="161">
        <v>-325827755.87</v>
      </c>
      <c r="D33" s="161">
        <v>-377840732.42000002</v>
      </c>
      <c r="E33" s="161">
        <v>-449408410.33999997</v>
      </c>
      <c r="F33" s="161">
        <v>-404904378.81999999</v>
      </c>
      <c r="G33" s="161">
        <v>-477828131.04000002</v>
      </c>
      <c r="H33" s="161">
        <v>-448085505.31999999</v>
      </c>
      <c r="I33" s="161">
        <v>-411166665.82999998</v>
      </c>
      <c r="J33" s="161">
        <v>-389475960.11000001</v>
      </c>
      <c r="K33" s="161">
        <v>-437609844.52999997</v>
      </c>
      <c r="L33" s="161">
        <v>-407252032.73000002</v>
      </c>
      <c r="M33" s="161">
        <v>-440701155.69999999</v>
      </c>
      <c r="N33" s="161">
        <v>-396010170.86000001</v>
      </c>
      <c r="O33" s="161">
        <v>-393610554.41000003</v>
      </c>
      <c r="P33" s="161">
        <v>-461508343.63999999</v>
      </c>
      <c r="Q33" s="161">
        <v>-398904360.16000003</v>
      </c>
      <c r="R33" s="161">
        <v>-357283708.14999998</v>
      </c>
      <c r="S33" s="161">
        <v>-407788963.27999997</v>
      </c>
      <c r="T33" s="161">
        <v>-349036842.50999999</v>
      </c>
      <c r="U33" s="161">
        <v>-281739462.39999998</v>
      </c>
      <c r="V33" s="161">
        <v>-390395957.72000003</v>
      </c>
      <c r="W33" s="161">
        <v>-430170008.95999998</v>
      </c>
      <c r="X33" s="161">
        <v>-1198825519.53</v>
      </c>
      <c r="Y33" s="161">
        <v>-462477057.22000003</v>
      </c>
      <c r="Z33" s="161">
        <v>-350341214.31999999</v>
      </c>
      <c r="AA33" s="161">
        <v>-415674130.08999997</v>
      </c>
      <c r="AB33" s="161">
        <v>-438164921.83999997</v>
      </c>
      <c r="AC33" s="161">
        <v>-372341804.39999998</v>
      </c>
      <c r="AD33" s="161">
        <v>-401600547.04000002</v>
      </c>
      <c r="AE33" s="161">
        <v>-312299320.37</v>
      </c>
      <c r="AF33" s="161">
        <v>-397708525.56999999</v>
      </c>
      <c r="AG33" s="161">
        <v>-493904764.44</v>
      </c>
      <c r="AH33" s="161">
        <v>-526687802.47000003</v>
      </c>
      <c r="AI33" s="161">
        <v>-602317741.87</v>
      </c>
      <c r="AJ33" s="161">
        <v>-754343106.92999995</v>
      </c>
      <c r="AK33" s="161">
        <v>-799533128.73000002</v>
      </c>
      <c r="AL33" s="161">
        <v>-814283465.90999997</v>
      </c>
      <c r="AM33" s="161">
        <v>-851279608.82000005</v>
      </c>
      <c r="AN33" s="161">
        <v>-961864166.16999996</v>
      </c>
      <c r="AO33" s="161">
        <v>-1160432486.03</v>
      </c>
      <c r="AP33" s="161">
        <v>-975662056.26999998</v>
      </c>
      <c r="AQ33" s="161">
        <v>-905298441.74000001</v>
      </c>
      <c r="AR33" s="161">
        <v>-905976345.01999998</v>
      </c>
      <c r="AS33" s="151">
        <v>-869329197.64999998</v>
      </c>
    </row>
    <row r="34" spans="1:45" s="4" customFormat="1" ht="14.5" thickBot="1">
      <c r="A34" s="213" t="s">
        <v>122</v>
      </c>
      <c r="B34" s="214">
        <v>2677598132.859993</v>
      </c>
      <c r="C34" s="214">
        <v>2828576218.7799921</v>
      </c>
      <c r="D34" s="214">
        <v>2780396381.3400087</v>
      </c>
      <c r="E34" s="214">
        <v>2959442288.3599963</v>
      </c>
      <c r="F34" s="214">
        <v>5818350219.9800034</v>
      </c>
      <c r="G34" s="214">
        <v>3007557502.96</v>
      </c>
      <c r="H34" s="214">
        <v>3062140982.6400018</v>
      </c>
      <c r="I34" s="214">
        <v>2511509772.1100178</v>
      </c>
      <c r="J34" s="214">
        <v>2359050712.5100031</v>
      </c>
      <c r="K34" s="214">
        <v>2465048243.9300833</v>
      </c>
      <c r="L34" s="214">
        <v>2246176629.46</v>
      </c>
      <c r="M34" s="214">
        <v>963280167.98010349</v>
      </c>
      <c r="N34" s="214">
        <v>2443020990.9199953</v>
      </c>
      <c r="O34" s="214">
        <v>2618681808.4499273</v>
      </c>
      <c r="P34" s="214">
        <v>2840883669.4100008</v>
      </c>
      <c r="Q34" s="214">
        <v>3108189730.9099336</v>
      </c>
      <c r="R34" s="214">
        <v>2748811579.2999797</v>
      </c>
      <c r="S34" s="214">
        <v>3135005072.0800266</v>
      </c>
      <c r="T34" s="214">
        <v>3175413228.4499998</v>
      </c>
      <c r="U34" s="214">
        <v>3802794329.1998992</v>
      </c>
      <c r="V34" s="214">
        <v>4004792411.550005</v>
      </c>
      <c r="W34" s="214">
        <v>4207302704.9800024</v>
      </c>
      <c r="X34" s="214">
        <v>4256140118.5399923</v>
      </c>
      <c r="Y34" s="214">
        <v>5693833551.7300062</v>
      </c>
      <c r="Z34" s="214">
        <v>3204681445.7300048</v>
      </c>
      <c r="AA34" s="214">
        <v>3208747533.9099965</v>
      </c>
      <c r="AB34" s="214">
        <v>3084902114.429997</v>
      </c>
      <c r="AC34" s="214">
        <v>3199053081.0098944</v>
      </c>
      <c r="AD34" s="214">
        <v>4225907322.7700062</v>
      </c>
      <c r="AE34" s="214">
        <v>5523693962.9500189</v>
      </c>
      <c r="AF34" s="214">
        <v>4608837283.3200026</v>
      </c>
      <c r="AG34" s="214">
        <v>5351963291.8100033</v>
      </c>
      <c r="AH34" s="214">
        <v>6680382585.2700005</v>
      </c>
      <c r="AI34" s="214">
        <v>7689138145.2001266</v>
      </c>
      <c r="AJ34" s="214">
        <v>8142169874.2700081</v>
      </c>
      <c r="AK34" s="214">
        <v>8600560000.0000038</v>
      </c>
      <c r="AL34" s="214">
        <v>8206592087.6500015</v>
      </c>
      <c r="AM34" s="214">
        <v>8354276790.3800945</v>
      </c>
      <c r="AN34" s="214">
        <v>8396151464.9998894</v>
      </c>
      <c r="AO34" s="214">
        <v>8861930190.7800751</v>
      </c>
      <c r="AP34" s="214">
        <v>8782201029.4500046</v>
      </c>
      <c r="AQ34" s="214">
        <v>8965102350.0399971</v>
      </c>
      <c r="AR34" s="214">
        <v>8919570037.2999935</v>
      </c>
      <c r="AS34" s="215">
        <v>8773016973.5499268</v>
      </c>
    </row>
    <row r="35" spans="1:45" s="4" customFormat="1" ht="14.5" thickTop="1">
      <c r="B35" s="17"/>
      <c r="C35" s="17"/>
      <c r="D35" s="18"/>
      <c r="E35" s="1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45" s="4" customFormat="1" ht="14"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45" s="4" customFormat="1" ht="14">
      <c r="B37" s="15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45" s="4" customFormat="1" ht="14">
      <c r="B38" s="1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45" s="4" customFormat="1" ht="14">
      <c r="B39" s="1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</sheetData>
  <sheetProtection sheet="1" objects="1" scenarios="1"/>
  <hyperlinks>
    <hyperlink ref="A4" location="'Índice'!B34" display="Índice!A1" xr:uid="{8F5059AB-6948-471E-9E6C-497BF90D0E9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8E59-7461-4015-B30F-2EE5CA180114}">
  <sheetPr codeName="Plan38">
    <tabColor rgb="FFFFC000"/>
  </sheetPr>
  <dimension ref="A1:AU61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7" s="5" customFormat="1" ht="16.399999999999999" customHeight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80"/>
      <c r="AU1" s="180"/>
    </row>
    <row r="2" spans="1:47" s="5" customFormat="1" ht="33" customHeight="1">
      <c r="A2" s="154" t="s">
        <v>630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80"/>
      <c r="AU2" s="180"/>
    </row>
    <row r="3" spans="1:47" s="5" customFormat="1" ht="16.399999999999999" customHeight="1">
      <c r="A3" s="155" t="s">
        <v>1247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80"/>
      <c r="AU3" s="180"/>
    </row>
    <row r="4" spans="1:47" s="5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  <c r="AT4" s="180"/>
      <c r="AU4" s="180"/>
    </row>
    <row r="5" spans="1:47" s="13" customFormat="1" ht="4.5" customHeight="1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86"/>
    </row>
    <row r="6" spans="1:47" s="4" customFormat="1" ht="14">
      <c r="A6" s="149" t="s">
        <v>114</v>
      </c>
      <c r="B6" s="160">
        <v>28011834470.069992</v>
      </c>
      <c r="C6" s="160">
        <v>29759672285.490002</v>
      </c>
      <c r="D6" s="160">
        <v>37696277687.029999</v>
      </c>
      <c r="E6" s="160">
        <v>38093401451.339989</v>
      </c>
      <c r="F6" s="160">
        <v>48606570102.82</v>
      </c>
      <c r="G6" s="160">
        <v>34410570457.060005</v>
      </c>
      <c r="H6" s="160">
        <v>63699450365.629997</v>
      </c>
      <c r="I6" s="160">
        <v>38727004838.410004</v>
      </c>
      <c r="J6" s="160">
        <v>30268536163.490005</v>
      </c>
      <c r="K6" s="160">
        <v>35662425694.240089</v>
      </c>
      <c r="L6" s="160">
        <v>45880301623.249992</v>
      </c>
      <c r="M6" s="160">
        <v>46655883969.520103</v>
      </c>
      <c r="N6" s="160">
        <v>37314733177.299995</v>
      </c>
      <c r="O6" s="160">
        <v>36642026762.479393</v>
      </c>
      <c r="P6" s="160">
        <v>30355676161.830006</v>
      </c>
      <c r="Q6" s="160">
        <v>33224591043.709999</v>
      </c>
      <c r="R6" s="160">
        <v>27568919946.869999</v>
      </c>
      <c r="S6" s="160">
        <v>44583262620.950005</v>
      </c>
      <c r="T6" s="160">
        <v>33451646509.779995</v>
      </c>
      <c r="U6" s="160">
        <v>26135012566.439892</v>
      </c>
      <c r="V6" s="160">
        <v>30161168321.560009</v>
      </c>
      <c r="W6" s="160">
        <v>29622152071.479996</v>
      </c>
      <c r="X6" s="160">
        <v>38994329836.670006</v>
      </c>
      <c r="Y6" s="160">
        <v>25581507597.360012</v>
      </c>
      <c r="Z6" s="160">
        <v>53556553020.419998</v>
      </c>
      <c r="AA6" s="160">
        <v>30973263189.27</v>
      </c>
      <c r="AB6" s="160">
        <v>26566871950.289989</v>
      </c>
      <c r="AC6" s="160">
        <v>14772989871.499899</v>
      </c>
      <c r="AD6" s="160">
        <v>32492372688.68</v>
      </c>
      <c r="AE6" s="160">
        <v>12450124236.640001</v>
      </c>
      <c r="AF6" s="160">
        <v>41108077381.160004</v>
      </c>
      <c r="AG6" s="160">
        <v>42529906082.350006</v>
      </c>
      <c r="AH6" s="160">
        <v>34422603068.660004</v>
      </c>
      <c r="AI6" s="160">
        <v>69599431892.100098</v>
      </c>
      <c r="AJ6" s="160">
        <v>72569296068.990005</v>
      </c>
      <c r="AK6" s="160">
        <v>55406042595.699997</v>
      </c>
      <c r="AL6" s="160">
        <v>61363393589.599991</v>
      </c>
      <c r="AM6" s="160">
        <v>62323621471.410103</v>
      </c>
      <c r="AN6" s="160">
        <v>75748225277.639893</v>
      </c>
      <c r="AO6" s="160">
        <v>63772372946.060097</v>
      </c>
      <c r="AP6" s="160">
        <v>69304032915.720001</v>
      </c>
      <c r="AQ6" s="160">
        <v>72687943188.029999</v>
      </c>
      <c r="AR6" s="160">
        <v>61404428554.349991</v>
      </c>
      <c r="AS6" s="150">
        <v>87534834359.029907</v>
      </c>
    </row>
    <row r="7" spans="1:47" s="4" customFormat="1" ht="14">
      <c r="A7" s="176" t="s">
        <v>36</v>
      </c>
      <c r="B7" s="161">
        <v>18192593566.650002</v>
      </c>
      <c r="C7" s="161">
        <v>19184037724.649998</v>
      </c>
      <c r="D7" s="161">
        <v>22758890367.869999</v>
      </c>
      <c r="E7" s="161">
        <v>23233048995.939999</v>
      </c>
      <c r="F7" s="161">
        <v>27226258891.41</v>
      </c>
      <c r="G7" s="161">
        <v>21635234717.160004</v>
      </c>
      <c r="H7" s="161">
        <v>33507148376.16</v>
      </c>
      <c r="I7" s="161">
        <v>24762075008.869999</v>
      </c>
      <c r="J7" s="161">
        <v>19104941018.650002</v>
      </c>
      <c r="K7" s="161">
        <v>24242587235.600098</v>
      </c>
      <c r="L7" s="161">
        <v>26573135351.450001</v>
      </c>
      <c r="M7" s="161">
        <v>29163157449.310101</v>
      </c>
      <c r="N7" s="161">
        <v>21727366485.130001</v>
      </c>
      <c r="O7" s="161">
        <v>19456495283.949898</v>
      </c>
      <c r="P7" s="161">
        <v>18226953010.920002</v>
      </c>
      <c r="Q7" s="161">
        <v>20433450155.689999</v>
      </c>
      <c r="R7" s="161">
        <v>17101340099.57</v>
      </c>
      <c r="S7" s="161">
        <v>26302607964.09</v>
      </c>
      <c r="T7" s="161">
        <v>20531987143.309998</v>
      </c>
      <c r="U7" s="161">
        <v>17620948302.609901</v>
      </c>
      <c r="V7" s="161">
        <v>19076587148.529999</v>
      </c>
      <c r="W7" s="161">
        <v>18282098632.77</v>
      </c>
      <c r="X7" s="161">
        <v>21596443498.650002</v>
      </c>
      <c r="Y7" s="161">
        <v>17164409378.35</v>
      </c>
      <c r="Z7" s="161">
        <v>28332076207.98</v>
      </c>
      <c r="AA7" s="161">
        <v>19944349790.93</v>
      </c>
      <c r="AB7" s="161">
        <v>18472143905.619999</v>
      </c>
      <c r="AC7" s="161">
        <v>13149849076.7199</v>
      </c>
      <c r="AD7" s="161">
        <v>21683735936.040001</v>
      </c>
      <c r="AE7" s="161">
        <v>11879752287.310001</v>
      </c>
      <c r="AF7" s="161">
        <v>22853080094.849998</v>
      </c>
      <c r="AG7" s="161">
        <v>23184056592.280003</v>
      </c>
      <c r="AH7" s="161">
        <v>18838129652.700001</v>
      </c>
      <c r="AI7" s="161">
        <v>35115229992.460098</v>
      </c>
      <c r="AJ7" s="161">
        <v>35315274525.82</v>
      </c>
      <c r="AK7" s="161">
        <v>22944279502.220001</v>
      </c>
      <c r="AL7" s="161">
        <v>29841208905.169998</v>
      </c>
      <c r="AM7" s="161">
        <v>31539651104.180099</v>
      </c>
      <c r="AN7" s="161">
        <v>37509067635.159897</v>
      </c>
      <c r="AO7" s="161">
        <v>31158014631.2901</v>
      </c>
      <c r="AP7" s="161">
        <v>36418414664.459999</v>
      </c>
      <c r="AQ7" s="161">
        <v>38315938851.519997</v>
      </c>
      <c r="AR7" s="161">
        <v>31067549131.189999</v>
      </c>
      <c r="AS7" s="151">
        <v>45765324410.649902</v>
      </c>
    </row>
    <row r="8" spans="1:47" s="4" customFormat="1" ht="14">
      <c r="A8" s="177" t="s">
        <v>622</v>
      </c>
      <c r="B8" s="161">
        <v>432297159.45999998</v>
      </c>
      <c r="C8" s="161">
        <v>454264961.93000001</v>
      </c>
      <c r="D8" s="161">
        <v>411209602.10000002</v>
      </c>
      <c r="E8" s="161">
        <v>444845258.69</v>
      </c>
      <c r="F8" s="161">
        <v>467637951.49000001</v>
      </c>
      <c r="G8" s="161">
        <v>469038212.35999995</v>
      </c>
      <c r="H8" s="161">
        <v>515183741.44</v>
      </c>
      <c r="I8" s="161">
        <v>643858432.38999999</v>
      </c>
      <c r="J8" s="161">
        <v>574712961.17000008</v>
      </c>
      <c r="K8" s="161">
        <v>571050453.96000004</v>
      </c>
      <c r="L8" s="161">
        <v>551819852.46000004</v>
      </c>
      <c r="M8" s="161">
        <v>486479877.84999996</v>
      </c>
      <c r="N8" s="161">
        <v>476416361.52999997</v>
      </c>
      <c r="O8" s="161">
        <v>386267914.85000002</v>
      </c>
      <c r="P8" s="161">
        <v>367275595.80000001</v>
      </c>
      <c r="Q8" s="161">
        <v>331390389.77000004</v>
      </c>
      <c r="R8" s="161">
        <v>266663967.38999999</v>
      </c>
      <c r="S8" s="161">
        <v>188061917.75999999</v>
      </c>
      <c r="T8" s="161">
        <v>203372567.81</v>
      </c>
      <c r="U8" s="161">
        <v>156386260.41</v>
      </c>
      <c r="V8" s="161">
        <v>135074323.41</v>
      </c>
      <c r="W8" s="161">
        <v>134408479.44999999</v>
      </c>
      <c r="X8" s="161">
        <v>121324173.72</v>
      </c>
      <c r="Y8" s="161">
        <v>97597201.709999993</v>
      </c>
      <c r="Z8" s="161">
        <v>78439483.400000006</v>
      </c>
      <c r="AA8" s="161">
        <v>88041654.469999999</v>
      </c>
      <c r="AB8" s="161">
        <v>92735756.099999994</v>
      </c>
      <c r="AC8" s="161">
        <v>76734911.609999999</v>
      </c>
      <c r="AD8" s="161">
        <v>64376532.259999998</v>
      </c>
      <c r="AE8" s="161">
        <v>85848256.299999997</v>
      </c>
      <c r="AF8" s="161">
        <v>110927193.69</v>
      </c>
      <c r="AG8" s="161">
        <v>132991301.76000001</v>
      </c>
      <c r="AH8" s="161">
        <v>112990291.02</v>
      </c>
      <c r="AI8" s="161">
        <v>91566418.269999996</v>
      </c>
      <c r="AJ8" s="161">
        <v>72423371.510000005</v>
      </c>
      <c r="AK8" s="161">
        <v>136890452.69999999</v>
      </c>
      <c r="AL8" s="161">
        <v>196366032.13</v>
      </c>
      <c r="AM8" s="161">
        <v>350398379.27999997</v>
      </c>
      <c r="AN8" s="161">
        <v>300314140.18000001</v>
      </c>
      <c r="AO8" s="161">
        <v>262084311.78999999</v>
      </c>
      <c r="AP8" s="161">
        <v>288902761.55000001</v>
      </c>
      <c r="AQ8" s="161">
        <v>291450323.5</v>
      </c>
      <c r="AR8" s="161">
        <v>245485001.84999999</v>
      </c>
      <c r="AS8" s="151">
        <v>283121494.75999999</v>
      </c>
    </row>
    <row r="9" spans="1:47" s="4" customFormat="1" ht="14">
      <c r="A9" s="176" t="s">
        <v>37</v>
      </c>
      <c r="B9" s="161">
        <v>33351054.879999999</v>
      </c>
      <c r="C9" s="161">
        <v>32885070.289999999</v>
      </c>
      <c r="D9" s="161">
        <v>35587969.210000001</v>
      </c>
      <c r="E9" s="161">
        <v>37823581.439999998</v>
      </c>
      <c r="F9" s="161">
        <v>41513047.969999999</v>
      </c>
      <c r="G9" s="161">
        <v>39871526.43</v>
      </c>
      <c r="H9" s="161">
        <v>50776548.239999995</v>
      </c>
      <c r="I9" s="161">
        <v>48552924.75</v>
      </c>
      <c r="J9" s="161">
        <v>39527757.07</v>
      </c>
      <c r="K9" s="161">
        <v>35567128.100000001</v>
      </c>
      <c r="L9" s="161">
        <v>36970015.460000001</v>
      </c>
      <c r="M9" s="161">
        <v>33298992.580000002</v>
      </c>
      <c r="N9" s="161">
        <v>31040232.75</v>
      </c>
      <c r="O9" s="161">
        <v>28728873.640000001</v>
      </c>
      <c r="P9" s="161">
        <v>25325934.330000002</v>
      </c>
      <c r="Q9" s="161">
        <v>23317204.199999999</v>
      </c>
      <c r="R9" s="161">
        <v>20300125.920000002</v>
      </c>
      <c r="S9" s="161">
        <v>17842579.57</v>
      </c>
      <c r="T9" s="161">
        <v>15749578.08</v>
      </c>
      <c r="U9" s="161">
        <v>13584585.01</v>
      </c>
      <c r="V9" s="161">
        <v>12434964.99</v>
      </c>
      <c r="W9" s="161">
        <v>10935179.35</v>
      </c>
      <c r="X9" s="161">
        <v>10310928.58</v>
      </c>
      <c r="Y9" s="161">
        <v>8553191.9700000007</v>
      </c>
      <c r="Z9" s="161">
        <v>7774101.71</v>
      </c>
      <c r="AA9" s="161">
        <v>7288520.3699999899</v>
      </c>
      <c r="AB9" s="161">
        <v>6760345.6799999997</v>
      </c>
      <c r="AC9" s="161">
        <v>6316111.3899999997</v>
      </c>
      <c r="AD9" s="161">
        <v>5951788.8799999999</v>
      </c>
      <c r="AE9" s="161">
        <v>7418256.2300000004</v>
      </c>
      <c r="AF9" s="161">
        <v>8805771.1500000004</v>
      </c>
      <c r="AG9" s="161">
        <v>11071625.74</v>
      </c>
      <c r="AH9" s="161">
        <v>11772078.66</v>
      </c>
      <c r="AI9" s="161">
        <v>13014230.1</v>
      </c>
      <c r="AJ9" s="161">
        <v>15732622.49</v>
      </c>
      <c r="AK9" s="161">
        <v>18098917.649999999</v>
      </c>
      <c r="AL9" s="161">
        <v>20618822.870000001</v>
      </c>
      <c r="AM9" s="161">
        <v>26914963.239999998</v>
      </c>
      <c r="AN9" s="161">
        <v>30188146.75</v>
      </c>
      <c r="AO9" s="161">
        <v>30674289.75</v>
      </c>
      <c r="AP9" s="161">
        <v>23510547</v>
      </c>
      <c r="AQ9" s="161">
        <v>22474571.829999998</v>
      </c>
      <c r="AR9" s="161">
        <v>24395594.710000001</v>
      </c>
      <c r="AS9" s="151">
        <v>30708992.5</v>
      </c>
    </row>
    <row r="10" spans="1:47" s="4" customFormat="1" ht="14">
      <c r="A10" s="176" t="s">
        <v>389</v>
      </c>
      <c r="B10" s="161">
        <v>8405598627.8599901</v>
      </c>
      <c r="C10" s="161">
        <v>9311981720.2900009</v>
      </c>
      <c r="D10" s="161">
        <v>11931082115.689999</v>
      </c>
      <c r="E10" s="161">
        <v>12543377224.309999</v>
      </c>
      <c r="F10" s="161">
        <v>16365292786.099998</v>
      </c>
      <c r="G10" s="161">
        <v>12104293535.08</v>
      </c>
      <c r="H10" s="161">
        <v>20065685895.860001</v>
      </c>
      <c r="I10" s="161">
        <v>13311940304.370001</v>
      </c>
      <c r="J10" s="161">
        <v>11546881549.690001</v>
      </c>
      <c r="K10" s="161">
        <v>12392837375.91</v>
      </c>
      <c r="L10" s="161">
        <v>17248029816.950001</v>
      </c>
      <c r="M10" s="161">
        <v>16937080418.809999</v>
      </c>
      <c r="N10" s="161">
        <v>14886397795.99</v>
      </c>
      <c r="O10" s="161">
        <v>14646869929.699999</v>
      </c>
      <c r="P10" s="161">
        <v>12312509684.84</v>
      </c>
      <c r="Q10" s="161">
        <v>10394514079.640001</v>
      </c>
      <c r="R10" s="161">
        <v>9571083011.7099991</v>
      </c>
      <c r="S10" s="161">
        <v>12432383227.220001</v>
      </c>
      <c r="T10" s="161">
        <v>10747525673.07</v>
      </c>
      <c r="U10" s="161">
        <v>9294869823.1899891</v>
      </c>
      <c r="V10" s="161">
        <v>9811388677.1700001</v>
      </c>
      <c r="W10" s="161">
        <v>11417925262.92</v>
      </c>
      <c r="X10" s="161">
        <v>13221435781.719999</v>
      </c>
      <c r="Y10" s="161">
        <v>8747018224.9500103</v>
      </c>
      <c r="Z10" s="161">
        <v>12966882237.610001</v>
      </c>
      <c r="AA10" s="161">
        <v>8955527448.960001</v>
      </c>
      <c r="AB10" s="161">
        <v>6355819751.7799997</v>
      </c>
      <c r="AC10" s="161">
        <v>3550674882.25</v>
      </c>
      <c r="AD10" s="161">
        <v>7051154988.3299999</v>
      </c>
      <c r="AE10" s="161">
        <v>5588509371.54</v>
      </c>
      <c r="AF10" s="161">
        <v>13747675839.83</v>
      </c>
      <c r="AG10" s="161">
        <v>17631369142.099998</v>
      </c>
      <c r="AH10" s="161">
        <v>19902272144.59</v>
      </c>
      <c r="AI10" s="161">
        <v>29189327429.16</v>
      </c>
      <c r="AJ10" s="161">
        <v>33835486437.549999</v>
      </c>
      <c r="AK10" s="161">
        <v>31089513581.799999</v>
      </c>
      <c r="AL10" s="161">
        <v>30002429523.66</v>
      </c>
      <c r="AM10" s="161">
        <v>30509999534.630001</v>
      </c>
      <c r="AN10" s="161">
        <v>33947342608.790001</v>
      </c>
      <c r="AO10" s="161">
        <v>30276533349.84</v>
      </c>
      <c r="AP10" s="161">
        <v>30095469018.369999</v>
      </c>
      <c r="AQ10" s="161">
        <v>31278624663.759998</v>
      </c>
      <c r="AR10" s="161">
        <v>27499314433.700001</v>
      </c>
      <c r="AS10" s="151">
        <v>35883693527.800003</v>
      </c>
    </row>
    <row r="11" spans="1:47" s="4" customFormat="1" ht="14">
      <c r="A11" s="176" t="s">
        <v>401</v>
      </c>
      <c r="B11" s="161">
        <v>-109149297.2</v>
      </c>
      <c r="C11" s="161">
        <v>-443767164.21000099</v>
      </c>
      <c r="D11" s="161">
        <v>428847760.55999899</v>
      </c>
      <c r="E11" s="161">
        <v>254385114.170001</v>
      </c>
      <c r="F11" s="161">
        <v>611951418.69000196</v>
      </c>
      <c r="G11" s="161">
        <v>-352012038.27000099</v>
      </c>
      <c r="H11" s="161">
        <v>883036313.21000195</v>
      </c>
      <c r="I11" s="161">
        <v>237295967.830001</v>
      </c>
      <c r="J11" s="161">
        <v>-302794840.81000203</v>
      </c>
      <c r="K11" s="161">
        <v>-1310451856.1800001</v>
      </c>
      <c r="L11" s="161">
        <v>-134396920.47000101</v>
      </c>
      <c r="M11" s="161">
        <v>-431967833.41999799</v>
      </c>
      <c r="N11" s="161">
        <v>-546474194.17999899</v>
      </c>
      <c r="O11" s="161">
        <v>351199763.06</v>
      </c>
      <c r="P11" s="161">
        <v>-659508822.26999998</v>
      </c>
      <c r="Q11" s="161">
        <v>389508947.31999898</v>
      </c>
      <c r="R11" s="161">
        <v>-106911472.50999901</v>
      </c>
      <c r="S11" s="161">
        <v>999193583.669999</v>
      </c>
      <c r="T11" s="161">
        <v>138965202.21000099</v>
      </c>
      <c r="U11" s="161">
        <v>-462316797.35000098</v>
      </c>
      <c r="V11" s="161">
        <v>469165069.32999998</v>
      </c>
      <c r="W11" s="161">
        <v>-527730231.87000197</v>
      </c>
      <c r="X11" s="161">
        <v>1175996381.8199999</v>
      </c>
      <c r="Y11" s="161">
        <v>-477799697.71000099</v>
      </c>
      <c r="Z11" s="161">
        <v>3765814725.21</v>
      </c>
      <c r="AA11" s="161">
        <v>341302156.69999599</v>
      </c>
      <c r="AB11" s="161">
        <v>532066108.68999606</v>
      </c>
      <c r="AC11" s="161">
        <v>-1213443404.1700001</v>
      </c>
      <c r="AD11" s="161">
        <v>1963968883.49</v>
      </c>
      <c r="AE11" s="161">
        <v>-2200753356.2499995</v>
      </c>
      <c r="AF11" s="161">
        <v>1779671457.79</v>
      </c>
      <c r="AG11" s="161">
        <v>67243234.080001697</v>
      </c>
      <c r="AH11" s="161">
        <v>-2700821366.9699998</v>
      </c>
      <c r="AI11" s="161">
        <v>1271797049.05001</v>
      </c>
      <c r="AJ11" s="161">
        <v>829063673.650002</v>
      </c>
      <c r="AK11" s="161">
        <v>-140834375.66999599</v>
      </c>
      <c r="AL11" s="161">
        <v>389235832.22999799</v>
      </c>
      <c r="AM11" s="161">
        <v>-1141857222.9000001</v>
      </c>
      <c r="AN11" s="161">
        <v>630679296.91999996</v>
      </c>
      <c r="AO11" s="161">
        <v>-1083575306.3299999</v>
      </c>
      <c r="AP11" s="161">
        <v>1214976653.03</v>
      </c>
      <c r="AQ11" s="161">
        <v>1309166897.75</v>
      </c>
      <c r="AR11" s="161">
        <v>330258177.03000098</v>
      </c>
      <c r="AS11" s="151">
        <v>1690733159.1600001</v>
      </c>
    </row>
    <row r="12" spans="1:47" s="4" customFormat="1" ht="14">
      <c r="A12" s="176" t="s">
        <v>390</v>
      </c>
      <c r="B12" s="161">
        <v>430834737.91000003</v>
      </c>
      <c r="C12" s="161">
        <v>435947075.88</v>
      </c>
      <c r="D12" s="161">
        <v>-82629408.610000506</v>
      </c>
      <c r="E12" s="161">
        <v>-244359020.88</v>
      </c>
      <c r="F12" s="161">
        <v>305179887.38</v>
      </c>
      <c r="G12" s="161">
        <v>363496869.65000099</v>
      </c>
      <c r="H12" s="161">
        <v>2472564747.25</v>
      </c>
      <c r="I12" s="161">
        <v>-385306937.83999699</v>
      </c>
      <c r="J12" s="161">
        <v>630276475.11000204</v>
      </c>
      <c r="K12" s="161">
        <v>916625074.74999905</v>
      </c>
      <c r="L12" s="161">
        <v>416132120.67000002</v>
      </c>
      <c r="M12" s="161">
        <v>-57771990.679999202</v>
      </c>
      <c r="N12" s="161">
        <v>277772114.49000001</v>
      </c>
      <c r="O12" s="161">
        <v>172252845.949999</v>
      </c>
      <c r="P12" s="161">
        <v>138544488.15000001</v>
      </c>
      <c r="Q12" s="161">
        <v>328659178.69999897</v>
      </c>
      <c r="R12" s="161">
        <v>30469670.320000399</v>
      </c>
      <c r="S12" s="161">
        <v>1400086860.6900001</v>
      </c>
      <c r="T12" s="161">
        <v>600404746.02999902</v>
      </c>
      <c r="U12" s="161">
        <v>-37958034.369999804</v>
      </c>
      <c r="V12" s="161">
        <v>172464461.90000001</v>
      </c>
      <c r="W12" s="161">
        <v>201429877.24000001</v>
      </c>
      <c r="X12" s="161">
        <v>577184571.72999895</v>
      </c>
      <c r="Y12" s="161">
        <v>138712867.58000201</v>
      </c>
      <c r="Z12" s="161">
        <v>509845797.66999799</v>
      </c>
      <c r="AA12" s="161">
        <v>-324771153.52999699</v>
      </c>
      <c r="AB12" s="161">
        <v>-355530084.200001</v>
      </c>
      <c r="AC12" s="161">
        <v>1093442114.3800001</v>
      </c>
      <c r="AD12" s="161">
        <v>-171967639.22999901</v>
      </c>
      <c r="AE12" s="161">
        <v>-485819256.60000002</v>
      </c>
      <c r="AF12" s="161">
        <v>377811417.47000003</v>
      </c>
      <c r="AG12" s="161">
        <v>263158627.72</v>
      </c>
      <c r="AH12" s="161">
        <v>-175740077.15000001</v>
      </c>
      <c r="AI12" s="161">
        <v>1130475708.01</v>
      </c>
      <c r="AJ12" s="161">
        <v>409718123.07999998</v>
      </c>
      <c r="AK12" s="161">
        <v>-219568268.620002</v>
      </c>
      <c r="AL12" s="161">
        <v>-435169725.42999899</v>
      </c>
      <c r="AM12" s="161">
        <v>265784757.30999899</v>
      </c>
      <c r="AN12" s="161">
        <v>1144986560.54</v>
      </c>
      <c r="AO12" s="161">
        <v>1988073708.6600001</v>
      </c>
      <c r="AP12" s="161">
        <v>-592030579.82000005</v>
      </c>
      <c r="AQ12" s="161">
        <v>-1815519573.3099999</v>
      </c>
      <c r="AR12" s="161">
        <v>829381937.30999994</v>
      </c>
      <c r="AS12" s="151">
        <v>-111202443.16000301</v>
      </c>
    </row>
    <row r="13" spans="1:47" s="4" customFormat="1" ht="14">
      <c r="A13" s="176" t="s">
        <v>391</v>
      </c>
      <c r="B13" s="161">
        <v>1419574826.47</v>
      </c>
      <c r="C13" s="161">
        <v>1467297082.4000001</v>
      </c>
      <c r="D13" s="161">
        <v>1503061148.99</v>
      </c>
      <c r="E13" s="161">
        <v>1278574038.8399999</v>
      </c>
      <c r="F13" s="161">
        <v>1190488735.3699999</v>
      </c>
      <c r="G13" s="161">
        <v>1194917756.6600001</v>
      </c>
      <c r="H13" s="161">
        <v>1321703698.3800001</v>
      </c>
      <c r="I13" s="161">
        <v>1390388739.5799999</v>
      </c>
      <c r="J13" s="161">
        <v>1390177096.24</v>
      </c>
      <c r="K13" s="161">
        <v>1447471931.5999999</v>
      </c>
      <c r="L13" s="161">
        <v>1534717628.03</v>
      </c>
      <c r="M13" s="161">
        <v>1236079078.3699999</v>
      </c>
      <c r="N13" s="161">
        <v>1254996552.45</v>
      </c>
      <c r="O13" s="161">
        <v>1069509548.5</v>
      </c>
      <c r="P13" s="161">
        <v>958804201.27999997</v>
      </c>
      <c r="Q13" s="161">
        <v>819822754.04999995</v>
      </c>
      <c r="R13" s="161">
        <v>703011940.64999998</v>
      </c>
      <c r="S13" s="161">
        <v>679339830.12</v>
      </c>
      <c r="T13" s="161">
        <v>627639375.30999994</v>
      </c>
      <c r="U13" s="161">
        <v>509280744.45999998</v>
      </c>
      <c r="V13" s="161">
        <v>519306125.86000001</v>
      </c>
      <c r="W13" s="161">
        <v>588668052.00999999</v>
      </c>
      <c r="X13" s="161">
        <v>641482659.64999998</v>
      </c>
      <c r="Y13" s="161">
        <v>578733637.61000001</v>
      </c>
      <c r="Z13" s="161">
        <v>499874275.25</v>
      </c>
      <c r="AA13" s="161">
        <v>378804356.93000001</v>
      </c>
      <c r="AB13" s="161">
        <v>304027209.06999999</v>
      </c>
      <c r="AC13" s="161">
        <v>292055561.72000003</v>
      </c>
      <c r="AD13" s="161">
        <v>293112487.87</v>
      </c>
      <c r="AE13" s="161">
        <v>398863324.23000002</v>
      </c>
      <c r="AF13" s="161">
        <v>562309150.76999998</v>
      </c>
      <c r="AG13" s="161">
        <v>874380049.92999995</v>
      </c>
      <c r="AH13" s="161">
        <v>1154653569.6600001</v>
      </c>
      <c r="AI13" s="161">
        <v>1748862253.1900001</v>
      </c>
      <c r="AJ13" s="161">
        <v>1962699313.1099999</v>
      </c>
      <c r="AK13" s="161">
        <v>1930745786.1800001</v>
      </c>
      <c r="AL13" s="161">
        <v>1899237947.53</v>
      </c>
      <c r="AM13" s="161">
        <v>1949384787.03</v>
      </c>
      <c r="AN13" s="161">
        <v>2023985184.3</v>
      </c>
      <c r="AO13" s="161">
        <v>1778910565.45</v>
      </c>
      <c r="AP13" s="161">
        <v>1691699339.21</v>
      </c>
      <c r="AQ13" s="161">
        <v>1740350240.6800001</v>
      </c>
      <c r="AR13" s="161">
        <v>1851863326.5599999</v>
      </c>
      <c r="AS13" s="151">
        <v>1981094984.96</v>
      </c>
    </row>
    <row r="14" spans="1:47" s="4" customFormat="1" ht="14">
      <c r="A14" s="176" t="s">
        <v>621</v>
      </c>
      <c r="B14" s="161">
        <v>-480171925.25999999</v>
      </c>
      <c r="C14" s="161">
        <v>-201420242</v>
      </c>
      <c r="D14" s="161">
        <v>674356354.79999995</v>
      </c>
      <c r="E14" s="161">
        <v>598798258.41999996</v>
      </c>
      <c r="F14" s="161">
        <v>1707503093.76</v>
      </c>
      <c r="G14" s="161">
        <v>-331940785.70999998</v>
      </c>
      <c r="H14" s="161">
        <v>2982319694.6599998</v>
      </c>
      <c r="I14" s="161">
        <v>-391641234.22000003</v>
      </c>
      <c r="J14" s="161">
        <v>-1267216000.9400001</v>
      </c>
      <c r="K14" s="161">
        <v>-1081475106.22</v>
      </c>
      <c r="L14" s="161">
        <v>107881360.53</v>
      </c>
      <c r="M14" s="161">
        <v>-117467080.87</v>
      </c>
      <c r="N14" s="161">
        <v>-165910139.55000001</v>
      </c>
      <c r="O14" s="161">
        <v>480882263.73949999</v>
      </c>
      <c r="P14" s="161">
        <v>-339277978.5</v>
      </c>
      <c r="Q14" s="161">
        <v>438062021.88999999</v>
      </c>
      <c r="R14" s="161">
        <v>130910414.61</v>
      </c>
      <c r="S14" s="161">
        <v>1443117212.25</v>
      </c>
      <c r="T14" s="161">
        <v>413967875.17000002</v>
      </c>
      <c r="U14" s="161">
        <v>-421320977.25999999</v>
      </c>
      <c r="V14" s="161">
        <v>57108093.990000002</v>
      </c>
      <c r="W14" s="161">
        <v>-200907046.40000001</v>
      </c>
      <c r="X14" s="161">
        <v>1013461427.91</v>
      </c>
      <c r="Y14" s="161">
        <v>-330742455.07999998</v>
      </c>
      <c r="Z14" s="161">
        <v>4049456904.5999999</v>
      </c>
      <c r="AA14" s="161">
        <v>876189397.99000001</v>
      </c>
      <c r="AB14" s="161">
        <v>656362313.46000004</v>
      </c>
      <c r="AC14" s="161">
        <v>-1104388952.0899999</v>
      </c>
      <c r="AD14" s="161">
        <v>1127626243.0899999</v>
      </c>
      <c r="AE14" s="161">
        <v>-1852638829.6600001</v>
      </c>
      <c r="AF14" s="161">
        <v>1130675333.0699999</v>
      </c>
      <c r="AG14" s="161">
        <v>316960442.54000002</v>
      </c>
      <c r="AH14" s="161">
        <v>-2486406606.4499998</v>
      </c>
      <c r="AI14" s="161">
        <v>1078146506.9300001</v>
      </c>
      <c r="AJ14" s="161">
        <v>191959929.43000001</v>
      </c>
      <c r="AK14" s="161">
        <v>-206139594.38999999</v>
      </c>
      <c r="AL14" s="161">
        <v>-337698917.62</v>
      </c>
      <c r="AM14" s="161">
        <v>-787835527.05999994</v>
      </c>
      <c r="AN14" s="161">
        <v>440493968.38</v>
      </c>
      <c r="AO14" s="161">
        <v>-358762281.99000001</v>
      </c>
      <c r="AP14" s="161">
        <v>430975586.25999999</v>
      </c>
      <c r="AQ14" s="161">
        <v>1751491335.3800001</v>
      </c>
      <c r="AR14" s="161">
        <v>-189111513</v>
      </c>
      <c r="AS14" s="151">
        <v>2187788326.8099999</v>
      </c>
    </row>
    <row r="15" spans="1:47" s="4" customFormat="1" ht="14">
      <c r="A15" s="176" t="s">
        <v>623</v>
      </c>
      <c r="B15" s="161">
        <v>308506664.94</v>
      </c>
      <c r="C15" s="161">
        <v>90304335.330000103</v>
      </c>
      <c r="D15" s="161">
        <v>0</v>
      </c>
      <c r="E15" s="161">
        <v>0</v>
      </c>
      <c r="F15" s="161">
        <v>3.7252902984619103E-9</v>
      </c>
      <c r="G15" s="161">
        <v>0</v>
      </c>
      <c r="H15" s="161">
        <v>0</v>
      </c>
      <c r="I15" s="161">
        <v>0</v>
      </c>
      <c r="J15" s="161">
        <v>0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161">
        <v>0</v>
      </c>
      <c r="Q15" s="161">
        <v>0</v>
      </c>
      <c r="R15" s="161">
        <v>0</v>
      </c>
      <c r="S15" s="161">
        <v>0</v>
      </c>
      <c r="T15" s="161">
        <v>0</v>
      </c>
      <c r="U15" s="161">
        <v>0</v>
      </c>
      <c r="V15" s="161">
        <v>0</v>
      </c>
      <c r="W15" s="161">
        <v>0</v>
      </c>
      <c r="X15" s="161">
        <v>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  <c r="AG15" s="161">
        <v>0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0</v>
      </c>
      <c r="AP15" s="161">
        <v>0</v>
      </c>
      <c r="AQ15" s="161">
        <v>0</v>
      </c>
      <c r="AR15" s="161">
        <v>0</v>
      </c>
      <c r="AS15" s="151">
        <v>0</v>
      </c>
    </row>
    <row r="16" spans="1:47" s="4" customFormat="1" ht="14">
      <c r="A16" s="176" t="s">
        <v>403</v>
      </c>
      <c r="B16" s="161">
        <v>-189433153.61000001</v>
      </c>
      <c r="C16" s="161">
        <v>-117730248.84999999</v>
      </c>
      <c r="D16" s="161">
        <v>446934167.86000001</v>
      </c>
      <c r="E16" s="161">
        <v>391701654.06</v>
      </c>
      <c r="F16" s="161">
        <v>1158382242.1400001</v>
      </c>
      <c r="G16" s="161">
        <v>-243291123.94</v>
      </c>
      <c r="H16" s="161">
        <v>2416215091.8699999</v>
      </c>
      <c r="I16" s="161">
        <v>-246299934.93000001</v>
      </c>
      <c r="J16" s="161">
        <v>-873256891.51999998</v>
      </c>
      <c r="K16" s="161">
        <v>-980736089.32000005</v>
      </c>
      <c r="L16" s="161">
        <v>97832250.629999995</v>
      </c>
      <c r="M16" s="161">
        <v>-106525064.58</v>
      </c>
      <c r="N16" s="161">
        <v>-150455669.78</v>
      </c>
      <c r="O16" s="161">
        <v>436088253.94</v>
      </c>
      <c r="P16" s="161">
        <v>-307674356.92000002</v>
      </c>
      <c r="Q16" s="161">
        <v>397256702.22000003</v>
      </c>
      <c r="R16" s="161">
        <v>118716156.59999999</v>
      </c>
      <c r="S16" s="161">
        <v>1308691363.3399999</v>
      </c>
      <c r="T16" s="161">
        <v>375406916.60000002</v>
      </c>
      <c r="U16" s="161">
        <v>-382075079.85000002</v>
      </c>
      <c r="V16" s="161">
        <v>42713779.789999999</v>
      </c>
      <c r="W16" s="161">
        <v>-150267654.53999999</v>
      </c>
      <c r="X16" s="161">
        <v>758014586.61000001</v>
      </c>
      <c r="Y16" s="161">
        <v>-247377550.31</v>
      </c>
      <c r="Z16" s="161">
        <v>3424828770.3899999</v>
      </c>
      <c r="AA16" s="161">
        <v>794572670.91999996</v>
      </c>
      <c r="AB16" s="161">
        <v>595222400.19000006</v>
      </c>
      <c r="AC16" s="161">
        <v>-1001515518.7</v>
      </c>
      <c r="AD16" s="161">
        <v>538790000.21000004</v>
      </c>
      <c r="AE16" s="161">
        <v>-885207560.15999997</v>
      </c>
      <c r="AF16" s="161">
        <v>648048316.23000002</v>
      </c>
      <c r="AG16" s="161">
        <v>181666367.96000001</v>
      </c>
      <c r="AH16" s="161">
        <v>-121256326.38</v>
      </c>
      <c r="AI16" s="161">
        <v>52578723.200000003</v>
      </c>
      <c r="AJ16" s="161">
        <v>9361443.8599999994</v>
      </c>
      <c r="AK16" s="161">
        <v>-10052953.470000001</v>
      </c>
      <c r="AL16" s="161">
        <v>-16468798.810000001</v>
      </c>
      <c r="AM16" s="161">
        <v>-38420925.020000003</v>
      </c>
      <c r="AN16" s="161">
        <v>21481876.800000001</v>
      </c>
      <c r="AO16" s="161">
        <v>-17496010.609999999</v>
      </c>
      <c r="AP16" s="161">
        <v>21017687.210000001</v>
      </c>
      <c r="AQ16" s="161">
        <v>85416200.420000002</v>
      </c>
      <c r="AR16" s="161">
        <v>-9222533.1500000004</v>
      </c>
      <c r="AS16" s="151">
        <v>106693400.31</v>
      </c>
    </row>
    <row r="17" spans="1:45" s="4" customFormat="1" ht="14">
      <c r="A17" s="149" t="s">
        <v>115</v>
      </c>
      <c r="B17" s="160">
        <v>-17610326692.209999</v>
      </c>
      <c r="C17" s="160">
        <v>-19743736903.41</v>
      </c>
      <c r="D17" s="160">
        <v>-27020468477</v>
      </c>
      <c r="E17" s="160">
        <v>-26760989996.980003</v>
      </c>
      <c r="F17" s="160">
        <v>-36882621800.649994</v>
      </c>
      <c r="G17" s="160">
        <v>-22862037616.950005</v>
      </c>
      <c r="H17" s="160">
        <v>-51164997232.659996</v>
      </c>
      <c r="I17" s="160">
        <v>-25518137910.939999</v>
      </c>
      <c r="J17" s="160">
        <v>-16843786465.049999</v>
      </c>
      <c r="K17" s="160">
        <v>-22302008895.41</v>
      </c>
      <c r="L17" s="160">
        <v>-31735461964.43</v>
      </c>
      <c r="M17" s="160">
        <v>-32601836280.959999</v>
      </c>
      <c r="N17" s="160">
        <v>-23790477388.690002</v>
      </c>
      <c r="O17" s="160">
        <v>-23427788339.2495</v>
      </c>
      <c r="P17" s="160">
        <v>-17168337865.24</v>
      </c>
      <c r="Q17" s="160">
        <v>-20267996082.690002</v>
      </c>
      <c r="R17" s="160">
        <v>-15528192406.460001</v>
      </c>
      <c r="S17" s="160">
        <v>-31941204184.870003</v>
      </c>
      <c r="T17" s="160">
        <v>-20778296705.869999</v>
      </c>
      <c r="U17" s="160">
        <v>-13346599817.619999</v>
      </c>
      <c r="V17" s="160">
        <v>-17417381768.299999</v>
      </c>
      <c r="W17" s="160">
        <v>-16239008469.689999</v>
      </c>
      <c r="X17" s="160">
        <v>-25437511983.150002</v>
      </c>
      <c r="Y17" s="160">
        <v>-11318458458.9</v>
      </c>
      <c r="Z17" s="160">
        <v>-39494611211.369995</v>
      </c>
      <c r="AA17" s="160">
        <v>-16676617525.619999</v>
      </c>
      <c r="AB17" s="160">
        <v>-12550309336.08</v>
      </c>
      <c r="AC17" s="160">
        <v>-609040741.7200098</v>
      </c>
      <c r="AD17" s="160">
        <v>-17970449497.150002</v>
      </c>
      <c r="AE17" s="160">
        <v>1891754513.7900105</v>
      </c>
      <c r="AF17" s="160">
        <v>-25467301364.27</v>
      </c>
      <c r="AG17" s="160">
        <v>-27729264765.850002</v>
      </c>
      <c r="AH17" s="160">
        <v>-19090675231.590004</v>
      </c>
      <c r="AI17" s="160">
        <v>-52543658988.719986</v>
      </c>
      <c r="AJ17" s="160">
        <v>-53010942409.739998</v>
      </c>
      <c r="AK17" s="160">
        <v>-33955168636.069996</v>
      </c>
      <c r="AL17" s="160">
        <v>-40202389207.220001</v>
      </c>
      <c r="AM17" s="160">
        <v>-39436377489.110001</v>
      </c>
      <c r="AN17" s="160">
        <v>-52068452356.599998</v>
      </c>
      <c r="AO17" s="160">
        <v>-38003602343.889999</v>
      </c>
      <c r="AP17" s="160">
        <v>-43570338571.729996</v>
      </c>
      <c r="AQ17" s="160">
        <v>-47139007916.670006</v>
      </c>
      <c r="AR17" s="160">
        <v>-35534238110.040001</v>
      </c>
      <c r="AS17" s="150">
        <v>-60744131468.270004</v>
      </c>
    </row>
    <row r="18" spans="1:45" s="4" customFormat="1" ht="14">
      <c r="A18" s="176" t="s">
        <v>393</v>
      </c>
      <c r="B18" s="161">
        <v>-16613203124.92</v>
      </c>
      <c r="C18" s="161">
        <v>-18709381275.919998</v>
      </c>
      <c r="D18" s="161">
        <v>-20207148960.829998</v>
      </c>
      <c r="E18" s="161">
        <v>-20810554755.690002</v>
      </c>
      <c r="F18" s="161">
        <v>-21787877426.079998</v>
      </c>
      <c r="G18" s="161">
        <v>-23763016356.75</v>
      </c>
      <c r="H18" s="161">
        <v>-26785357250.539997</v>
      </c>
      <c r="I18" s="161">
        <v>-25913820633.080002</v>
      </c>
      <c r="J18" s="161">
        <v>-23650437318.459999</v>
      </c>
      <c r="K18" s="161">
        <v>-28926483308.52</v>
      </c>
      <c r="L18" s="161">
        <v>-29122426717.32</v>
      </c>
      <c r="M18" s="161">
        <v>-30705967241.07</v>
      </c>
      <c r="N18" s="161">
        <v>-24257811591.900002</v>
      </c>
      <c r="O18" s="161">
        <v>-18118715476.990002</v>
      </c>
      <c r="P18" s="161">
        <v>-18348849796.709999</v>
      </c>
      <c r="Q18" s="161">
        <v>-15303189031.220001</v>
      </c>
      <c r="R18" s="161">
        <v>-13208086949.440001</v>
      </c>
      <c r="S18" s="161">
        <v>-17281634039.77</v>
      </c>
      <c r="T18" s="161">
        <v>-15614329068.43</v>
      </c>
      <c r="U18" s="161">
        <v>-15128771268.799999</v>
      </c>
      <c r="V18" s="161">
        <v>-15278602765.559999</v>
      </c>
      <c r="W18" s="161">
        <v>-16413686211.700001</v>
      </c>
      <c r="X18" s="161">
        <v>-15997649583.290001</v>
      </c>
      <c r="Y18" s="161">
        <v>-12882159167.469999</v>
      </c>
      <c r="Z18" s="161">
        <v>-11183891380.360001</v>
      </c>
      <c r="AA18" s="161">
        <v>-9513622667.2099991</v>
      </c>
      <c r="AB18" s="161">
        <v>-7880114273.6199999</v>
      </c>
      <c r="AC18" s="161">
        <v>-7330757650.0500097</v>
      </c>
      <c r="AD18" s="161">
        <v>-8124476776.9899998</v>
      </c>
      <c r="AE18" s="161">
        <v>-9908210660.2799892</v>
      </c>
      <c r="AF18" s="161">
        <v>-16126645367.85</v>
      </c>
      <c r="AG18" s="161">
        <v>-23649801867.720001</v>
      </c>
      <c r="AH18" s="161">
        <v>-32935362538.310001</v>
      </c>
      <c r="AI18" s="161">
        <v>-42675501538.309998</v>
      </c>
      <c r="AJ18" s="161">
        <v>-49012272818.32</v>
      </c>
      <c r="AK18" s="161">
        <v>-34936757824.699997</v>
      </c>
      <c r="AL18" s="161">
        <v>-40557266898.57</v>
      </c>
      <c r="AM18" s="161">
        <v>-42045248725.25</v>
      </c>
      <c r="AN18" s="161">
        <v>-47531863894.599998</v>
      </c>
      <c r="AO18" s="161">
        <v>-38743524077.220001</v>
      </c>
      <c r="AP18" s="161">
        <v>-39333512194.639999</v>
      </c>
      <c r="AQ18" s="161">
        <v>-37486866540.980003</v>
      </c>
      <c r="AR18" s="161">
        <v>-34570171952.040001</v>
      </c>
      <c r="AS18" s="151">
        <v>-46387539052.610001</v>
      </c>
    </row>
    <row r="19" spans="1:45" s="4" customFormat="1" ht="14">
      <c r="A19" s="176" t="s">
        <v>394</v>
      </c>
      <c r="B19" s="161">
        <v>-997123567.28999996</v>
      </c>
      <c r="C19" s="161">
        <v>-1034355627.49</v>
      </c>
      <c r="D19" s="161">
        <v>-6813319516.1700001</v>
      </c>
      <c r="E19" s="161">
        <v>-5950435241.29</v>
      </c>
      <c r="F19" s="161">
        <v>-15094744374.57</v>
      </c>
      <c r="G19" s="161">
        <v>900978739.79999697</v>
      </c>
      <c r="H19" s="161">
        <v>-24379639982.119999</v>
      </c>
      <c r="I19" s="161">
        <v>395682722.14000201</v>
      </c>
      <c r="J19" s="161">
        <v>6806650853.4099998</v>
      </c>
      <c r="K19" s="161">
        <v>6624474413.1099997</v>
      </c>
      <c r="L19" s="161">
        <v>-2613035247.1100001</v>
      </c>
      <c r="M19" s="161">
        <v>-1895869039.8900001</v>
      </c>
      <c r="N19" s="161">
        <v>467334203.20999998</v>
      </c>
      <c r="O19" s="161">
        <v>-5309072862.2594995</v>
      </c>
      <c r="P19" s="161">
        <v>1180511931.47</v>
      </c>
      <c r="Q19" s="161">
        <v>-4964807051.4700003</v>
      </c>
      <c r="R19" s="161">
        <v>-2320105457.02</v>
      </c>
      <c r="S19" s="161">
        <v>-14659570145.1</v>
      </c>
      <c r="T19" s="161">
        <v>-5163967637.4399996</v>
      </c>
      <c r="U19" s="161">
        <v>1782171451.1800001</v>
      </c>
      <c r="V19" s="161">
        <v>-2138779002.74</v>
      </c>
      <c r="W19" s="161">
        <v>174677742.01000199</v>
      </c>
      <c r="X19" s="161">
        <v>-9439862399.8600006</v>
      </c>
      <c r="Y19" s="161">
        <v>1563700708.5699999</v>
      </c>
      <c r="Z19" s="161">
        <v>-28310719831.009998</v>
      </c>
      <c r="AA19" s="161">
        <v>-7162994858.4099998</v>
      </c>
      <c r="AB19" s="161">
        <v>-4670195062.46</v>
      </c>
      <c r="AC19" s="161">
        <v>6721716908.3299999</v>
      </c>
      <c r="AD19" s="161">
        <v>-9845972720.1599998</v>
      </c>
      <c r="AE19" s="161">
        <v>11799965174.07</v>
      </c>
      <c r="AF19" s="161">
        <v>-9340655996.4200001</v>
      </c>
      <c r="AG19" s="161">
        <v>-4079462898.1300001</v>
      </c>
      <c r="AH19" s="161">
        <v>13844687306.719999</v>
      </c>
      <c r="AI19" s="161">
        <v>-9868157450.4099903</v>
      </c>
      <c r="AJ19" s="161">
        <v>-3998669591.4200001</v>
      </c>
      <c r="AK19" s="161">
        <v>981589188.63</v>
      </c>
      <c r="AL19" s="161">
        <v>354877691.35000002</v>
      </c>
      <c r="AM19" s="161">
        <v>2608871236.1399999</v>
      </c>
      <c r="AN19" s="161">
        <v>-4536588462</v>
      </c>
      <c r="AO19" s="161">
        <v>739921733.32999897</v>
      </c>
      <c r="AP19" s="161">
        <v>-4236826377.0900002</v>
      </c>
      <c r="AQ19" s="161">
        <v>-9652141375.6900005</v>
      </c>
      <c r="AR19" s="161">
        <v>-964066158</v>
      </c>
      <c r="AS19" s="151">
        <v>-14356592415.66</v>
      </c>
    </row>
    <row r="20" spans="1:45" s="4" customFormat="1" ht="14">
      <c r="A20" s="216" t="s">
        <v>123</v>
      </c>
      <c r="B20" s="217">
        <v>10401507777.859993</v>
      </c>
      <c r="C20" s="217">
        <v>10015935382.080002</v>
      </c>
      <c r="D20" s="217">
        <v>10675809210.029999</v>
      </c>
      <c r="E20" s="217">
        <v>11332411454.359985</v>
      </c>
      <c r="F20" s="217">
        <v>11723948302.170006</v>
      </c>
      <c r="G20" s="217">
        <v>11548532840.110001</v>
      </c>
      <c r="H20" s="217">
        <v>12534453132.970001</v>
      </c>
      <c r="I20" s="217">
        <v>13208866927.470005</v>
      </c>
      <c r="J20" s="217">
        <v>13424749698.440006</v>
      </c>
      <c r="K20" s="217">
        <v>13360416798.83009</v>
      </c>
      <c r="L20" s="217">
        <v>14144839658.819992</v>
      </c>
      <c r="M20" s="217">
        <v>14054047688.560104</v>
      </c>
      <c r="N20" s="217">
        <v>13524255788.609993</v>
      </c>
      <c r="O20" s="217">
        <v>13214238423.229893</v>
      </c>
      <c r="P20" s="217">
        <v>13187338296.590006</v>
      </c>
      <c r="Q20" s="217">
        <v>12956594961.019997</v>
      </c>
      <c r="R20" s="217">
        <v>12040727540.409998</v>
      </c>
      <c r="S20" s="217">
        <v>12642058436.080002</v>
      </c>
      <c r="T20" s="217">
        <v>12673349803.909996</v>
      </c>
      <c r="U20" s="217">
        <v>12788412748.819893</v>
      </c>
      <c r="V20" s="217">
        <v>12743786553.26001</v>
      </c>
      <c r="W20" s="217">
        <v>13383143601.789997</v>
      </c>
      <c r="X20" s="217">
        <v>13556817853.520004</v>
      </c>
      <c r="Y20" s="217">
        <v>14263049138.460012</v>
      </c>
      <c r="Z20" s="217">
        <v>14061941809.050003</v>
      </c>
      <c r="AA20" s="217">
        <v>14296645663.650002</v>
      </c>
      <c r="AB20" s="217">
        <v>14016562614.20999</v>
      </c>
      <c r="AC20" s="217">
        <v>14163949129.779888</v>
      </c>
      <c r="AD20" s="217">
        <v>14521923191.529999</v>
      </c>
      <c r="AE20" s="217">
        <v>14341878750.430012</v>
      </c>
      <c r="AF20" s="217">
        <v>15640776016.890003</v>
      </c>
      <c r="AG20" s="217">
        <v>14800641316.500004</v>
      </c>
      <c r="AH20" s="217">
        <v>15331927837.07</v>
      </c>
      <c r="AI20" s="217">
        <v>17055772903.380112</v>
      </c>
      <c r="AJ20" s="217">
        <v>19558353659.250008</v>
      </c>
      <c r="AK20" s="217">
        <v>21450873959.630001</v>
      </c>
      <c r="AL20" s="217">
        <v>21161004382.37999</v>
      </c>
      <c r="AM20" s="217">
        <v>22887243982.300102</v>
      </c>
      <c r="AN20" s="217">
        <v>23679772921.039894</v>
      </c>
      <c r="AO20" s="217">
        <v>25768770602.170097</v>
      </c>
      <c r="AP20" s="217">
        <v>25733694343.990005</v>
      </c>
      <c r="AQ20" s="217">
        <v>25548935271.359993</v>
      </c>
      <c r="AR20" s="217">
        <v>25870190444.30999</v>
      </c>
      <c r="AS20" s="218">
        <v>26790702890.759903</v>
      </c>
    </row>
    <row r="21" spans="1:45" s="4" customFormat="1" ht="14">
      <c r="A21" s="178" t="s">
        <v>808</v>
      </c>
      <c r="B21" s="161">
        <v>-3237924198.9200001</v>
      </c>
      <c r="C21" s="161">
        <v>-3565499398.0899997</v>
      </c>
      <c r="D21" s="161">
        <v>-3605294283.2100005</v>
      </c>
      <c r="E21" s="161">
        <v>-4063131428.9699998</v>
      </c>
      <c r="F21" s="161">
        <v>-4951663821.6400003</v>
      </c>
      <c r="G21" s="161">
        <v>-4472925295.5700016</v>
      </c>
      <c r="H21" s="161">
        <v>-5333682009.4099998</v>
      </c>
      <c r="I21" s="161">
        <v>-6287157059.6399994</v>
      </c>
      <c r="J21" s="161">
        <v>-8523630414.9399996</v>
      </c>
      <c r="K21" s="161">
        <v>-7415229114.4600105</v>
      </c>
      <c r="L21" s="161">
        <v>-5950720983.6000004</v>
      </c>
      <c r="M21" s="161">
        <v>-6618552876.2300005</v>
      </c>
      <c r="N21" s="161">
        <v>-6074046592.1399994</v>
      </c>
      <c r="O21" s="161">
        <v>-5688109710.4299984</v>
      </c>
      <c r="P21" s="161">
        <v>-5528107537.8499994</v>
      </c>
      <c r="Q21" s="161">
        <v>-4420951315.0200005</v>
      </c>
      <c r="R21" s="161">
        <v>-4527046716.5699997</v>
      </c>
      <c r="S21" s="161">
        <v>-3857729058.9900012</v>
      </c>
      <c r="T21" s="161">
        <v>-3508206745.1599998</v>
      </c>
      <c r="U21" s="161">
        <v>-3686973315.3300009</v>
      </c>
      <c r="V21" s="161">
        <v>-3391083582.0599008</v>
      </c>
      <c r="W21" s="161">
        <v>-4095644362.6499996</v>
      </c>
      <c r="X21" s="161">
        <v>-3919932860.180099</v>
      </c>
      <c r="Y21" s="161">
        <v>-3524571203.5799994</v>
      </c>
      <c r="Z21" s="161">
        <v>-5538698779.0199995</v>
      </c>
      <c r="AA21" s="161">
        <v>-5718953443.1300001</v>
      </c>
      <c r="AB21" s="161">
        <v>-5507874052.4200001</v>
      </c>
      <c r="AC21" s="161">
        <v>-5157441269.3000002</v>
      </c>
      <c r="AD21" s="161">
        <v>-2523276553.3899999</v>
      </c>
      <c r="AE21" s="161">
        <v>-2870373498.5900002</v>
      </c>
      <c r="AF21" s="161">
        <v>-3923709609.1600003</v>
      </c>
      <c r="AG21" s="161">
        <v>-3790386011.9400001</v>
      </c>
      <c r="AH21" s="161">
        <v>-2757957347.79</v>
      </c>
      <c r="AI21" s="161">
        <v>-2937272111.8899999</v>
      </c>
      <c r="AJ21" s="161">
        <v>-4517153738.71</v>
      </c>
      <c r="AK21" s="161">
        <v>-6534355715.8999996</v>
      </c>
      <c r="AL21" s="161">
        <v>-5854838109.6499996</v>
      </c>
      <c r="AM21" s="161">
        <v>-7176324527.9899988</v>
      </c>
      <c r="AN21" s="161">
        <v>-7516383225.5500002</v>
      </c>
      <c r="AO21" s="161">
        <v>-9983446311.4499989</v>
      </c>
      <c r="AP21" s="161">
        <v>-8541110342.3300009</v>
      </c>
      <c r="AQ21" s="161">
        <v>-7807056495.2000008</v>
      </c>
      <c r="AR21" s="161">
        <v>-10086340453.77</v>
      </c>
      <c r="AS21" s="151">
        <v>-9263001345.8600006</v>
      </c>
    </row>
    <row r="22" spans="1:45" s="4" customFormat="1" ht="14">
      <c r="A22" s="176" t="s">
        <v>768</v>
      </c>
      <c r="B22" s="161">
        <v>-3986372020.3899999</v>
      </c>
      <c r="C22" s="161">
        <v>-4174233966.3099999</v>
      </c>
      <c r="D22" s="161">
        <v>-4300591043.3900003</v>
      </c>
      <c r="E22" s="161">
        <v>-4890362084.46</v>
      </c>
      <c r="F22" s="161">
        <v>-5654425295.9200001</v>
      </c>
      <c r="G22" s="161">
        <v>-5190527437.1300001</v>
      </c>
      <c r="H22" s="161">
        <v>-5835195928.3100004</v>
      </c>
      <c r="I22" s="161">
        <v>-6990594116.5299997</v>
      </c>
      <c r="J22" s="161">
        <v>-9145110165.9300003</v>
      </c>
      <c r="K22" s="161">
        <v>-8276615386.9200096</v>
      </c>
      <c r="L22" s="161">
        <v>-6643671428.54</v>
      </c>
      <c r="M22" s="161">
        <v>-7486150328.6300001</v>
      </c>
      <c r="N22" s="161">
        <v>-6712847515.2299995</v>
      </c>
      <c r="O22" s="161">
        <v>-6658353343.8299999</v>
      </c>
      <c r="P22" s="161">
        <v>-6257091471.0699997</v>
      </c>
      <c r="Q22" s="161">
        <v>-5637043743.5500002</v>
      </c>
      <c r="R22" s="161">
        <v>-5449178739.9700003</v>
      </c>
      <c r="S22" s="161">
        <v>-5134038972.4300013</v>
      </c>
      <c r="T22" s="161">
        <v>-4278483947.4099998</v>
      </c>
      <c r="U22" s="161">
        <v>-4787588997.1800003</v>
      </c>
      <c r="V22" s="161">
        <v>-4851457277.5699005</v>
      </c>
      <c r="W22" s="161">
        <v>-5055349531.7600002</v>
      </c>
      <c r="X22" s="161">
        <v>-5037239008.0100994</v>
      </c>
      <c r="Y22" s="161">
        <v>-4803933984.7699995</v>
      </c>
      <c r="Z22" s="161">
        <v>-6476507460.8799992</v>
      </c>
      <c r="AA22" s="161">
        <v>-5942369000</v>
      </c>
      <c r="AB22" s="161">
        <v>-6574533917.8899994</v>
      </c>
      <c r="AC22" s="161">
        <v>-6567387298.25</v>
      </c>
      <c r="AD22" s="161">
        <v>-3287100845.7600002</v>
      </c>
      <c r="AE22" s="161">
        <v>-3839389690.71</v>
      </c>
      <c r="AF22" s="161">
        <v>-5511832672.8100004</v>
      </c>
      <c r="AG22" s="161">
        <v>-5245617609.2799997</v>
      </c>
      <c r="AH22" s="161">
        <v>-4486686534.1599998</v>
      </c>
      <c r="AI22" s="161">
        <v>-4580643193.75</v>
      </c>
      <c r="AJ22" s="161">
        <v>-6315190347.0900002</v>
      </c>
      <c r="AK22" s="161">
        <v>-8164231640.5699997</v>
      </c>
      <c r="AL22" s="161">
        <v>-4148323855.3899999</v>
      </c>
      <c r="AM22" s="161">
        <v>-8495464623.75</v>
      </c>
      <c r="AN22" s="161">
        <v>-9163655359.0900002</v>
      </c>
      <c r="AO22" s="161">
        <v>-10413067213.16</v>
      </c>
      <c r="AP22" s="161">
        <v>-10000314757.43</v>
      </c>
      <c r="AQ22" s="161">
        <v>-9609659869.7000008</v>
      </c>
      <c r="AR22" s="161">
        <v>-11627140676.68</v>
      </c>
      <c r="AS22" s="151">
        <v>-10184972606.360001</v>
      </c>
    </row>
    <row r="23" spans="1:45" s="4" customFormat="1" ht="14">
      <c r="A23" s="176" t="s">
        <v>769</v>
      </c>
      <c r="B23" s="161">
        <v>929366655.1900003</v>
      </c>
      <c r="C23" s="161">
        <v>749248598.24000001</v>
      </c>
      <c r="D23" s="161">
        <v>827258227.51999986</v>
      </c>
      <c r="E23" s="161">
        <v>985718418.65000045</v>
      </c>
      <c r="F23" s="161">
        <v>839781195.88000047</v>
      </c>
      <c r="G23" s="161">
        <v>911134207.06999886</v>
      </c>
      <c r="H23" s="161">
        <v>719209445.02000022</v>
      </c>
      <c r="I23" s="161">
        <v>1247061266.7300003</v>
      </c>
      <c r="J23" s="161">
        <v>861143281.12000036</v>
      </c>
      <c r="K23" s="161">
        <v>1383510756.6999993</v>
      </c>
      <c r="L23" s="161">
        <v>967719202.96000016</v>
      </c>
      <c r="M23" s="161">
        <v>1359041429.3000007</v>
      </c>
      <c r="N23" s="161">
        <v>955946769.77999973</v>
      </c>
      <c r="O23" s="161">
        <v>1394323991.2300014</v>
      </c>
      <c r="P23" s="161">
        <v>1093612125.27</v>
      </c>
      <c r="Q23" s="161">
        <v>1727643570.77</v>
      </c>
      <c r="R23" s="161">
        <v>1204936536.75</v>
      </c>
      <c r="S23" s="161">
        <v>1551234935.98</v>
      </c>
      <c r="T23" s="161">
        <v>1631757977.96</v>
      </c>
      <c r="U23" s="161">
        <v>1619686903.6099999</v>
      </c>
      <c r="V23" s="161">
        <v>1725097807.53</v>
      </c>
      <c r="W23" s="161">
        <v>1494362161.97</v>
      </c>
      <c r="X23" s="161">
        <v>1721138822.4200001</v>
      </c>
      <c r="Y23" s="161">
        <v>1804823199.2</v>
      </c>
      <c r="Z23" s="161">
        <v>1585228117.23</v>
      </c>
      <c r="AA23" s="161">
        <v>1590741967.8499999</v>
      </c>
      <c r="AB23" s="161">
        <v>2282693848.6999998</v>
      </c>
      <c r="AC23" s="161">
        <v>1900748123.8900001</v>
      </c>
      <c r="AD23" s="161">
        <v>1746408003.1100001</v>
      </c>
      <c r="AE23" s="161">
        <v>1898613027.5</v>
      </c>
      <c r="AF23" s="161">
        <v>2213102709.6100001</v>
      </c>
      <c r="AG23" s="161">
        <v>1950227203.1099999</v>
      </c>
      <c r="AH23" s="161">
        <v>2110175441.04</v>
      </c>
      <c r="AI23" s="161">
        <v>2136344260.05</v>
      </c>
      <c r="AJ23" s="161">
        <v>2224394994.9400001</v>
      </c>
      <c r="AK23" s="161">
        <v>2299716026.0900002</v>
      </c>
      <c r="AL23" s="161">
        <v>1889039807.3399999</v>
      </c>
      <c r="AM23" s="161">
        <v>2149925784.0999999</v>
      </c>
      <c r="AN23" s="161">
        <v>2131178402.51</v>
      </c>
      <c r="AO23" s="161">
        <v>2105242534.22</v>
      </c>
      <c r="AP23" s="161">
        <v>1991289630.01</v>
      </c>
      <c r="AQ23" s="161">
        <v>2983162959.73</v>
      </c>
      <c r="AR23" s="161">
        <v>2597013894.3099999</v>
      </c>
      <c r="AS23" s="151">
        <v>1927316449.74</v>
      </c>
    </row>
    <row r="24" spans="1:45" s="4" customFormat="1" ht="14">
      <c r="A24" s="176" t="s">
        <v>806</v>
      </c>
      <c r="B24" s="161">
        <v>-164399344.03000003</v>
      </c>
      <c r="C24" s="161">
        <v>-138981505.04000002</v>
      </c>
      <c r="D24" s="161">
        <v>-130511349.83000003</v>
      </c>
      <c r="E24" s="161">
        <v>-147463893.6500001</v>
      </c>
      <c r="F24" s="161">
        <v>-134923756.14000002</v>
      </c>
      <c r="G24" s="161">
        <v>-190945843.27000007</v>
      </c>
      <c r="H24" s="161">
        <v>-215098914.20999998</v>
      </c>
      <c r="I24" s="161">
        <v>-354708394.78000015</v>
      </c>
      <c r="J24" s="161">
        <v>-230076031.24000001</v>
      </c>
      <c r="K24" s="161">
        <v>-411141324.01999986</v>
      </c>
      <c r="L24" s="161">
        <v>-261175801.5</v>
      </c>
      <c r="M24" s="161">
        <v>-411607621.94000018</v>
      </c>
      <c r="N24" s="161">
        <v>-313431151.71000004</v>
      </c>
      <c r="O24" s="161">
        <v>-421928536.8499999</v>
      </c>
      <c r="P24" s="161">
        <v>-330782779.63</v>
      </c>
      <c r="Q24" s="161">
        <v>-375194671.28000021</v>
      </c>
      <c r="R24" s="161">
        <v>-280923138.76999998</v>
      </c>
      <c r="S24" s="161">
        <v>-290619525.87</v>
      </c>
      <c r="T24" s="161">
        <v>-554181530.34000003</v>
      </c>
      <c r="U24" s="161">
        <v>-300954612.39999998</v>
      </c>
      <c r="V24" s="161">
        <v>-260203557.97999999</v>
      </c>
      <c r="W24" s="161">
        <v>-258713112.94999999</v>
      </c>
      <c r="X24" s="161">
        <v>-307410125.68000001</v>
      </c>
      <c r="Y24" s="161">
        <v>-305554844.04000002</v>
      </c>
      <c r="Z24" s="161">
        <v>-268936179.18000001</v>
      </c>
      <c r="AA24" s="161">
        <v>-210829062.81</v>
      </c>
      <c r="AB24" s="161">
        <v>-281267764.75999999</v>
      </c>
      <c r="AC24" s="161">
        <v>-325233768.80000001</v>
      </c>
      <c r="AD24" s="161">
        <v>-736406123.29999995</v>
      </c>
      <c r="AE24" s="161">
        <v>-690328041.85000002</v>
      </c>
      <c r="AF24" s="161">
        <v>-400820892.39999998</v>
      </c>
      <c r="AG24" s="161">
        <v>-307346572.29000002</v>
      </c>
      <c r="AH24" s="161">
        <v>-258745407.84999999</v>
      </c>
      <c r="AI24" s="161">
        <v>-346745024.06</v>
      </c>
      <c r="AJ24" s="161">
        <v>-263793097.25999999</v>
      </c>
      <c r="AK24" s="161">
        <v>-306489777.37</v>
      </c>
      <c r="AL24" s="161">
        <v>-358513786.19999999</v>
      </c>
      <c r="AM24" s="161">
        <v>-490832398.94</v>
      </c>
      <c r="AN24" s="161">
        <v>-391105124.88999999</v>
      </c>
      <c r="AO24" s="161">
        <v>-445486859.20999998</v>
      </c>
      <c r="AP24" s="161">
        <v>-333686246.35000002</v>
      </c>
      <c r="AQ24" s="161">
        <v>-908261785.14999998</v>
      </c>
      <c r="AR24" s="161">
        <v>-392914091.70999998</v>
      </c>
      <c r="AS24" s="151">
        <v>-385513371.81999999</v>
      </c>
    </row>
    <row r="25" spans="1:45" s="4" customFormat="1" ht="14">
      <c r="A25" s="176" t="s">
        <v>807</v>
      </c>
      <c r="B25" s="161">
        <v>-16519489.689999999</v>
      </c>
      <c r="C25" s="161">
        <v>-1532524.9800000039</v>
      </c>
      <c r="D25" s="161">
        <v>-1450117.51</v>
      </c>
      <c r="E25" s="161">
        <v>-11023869.509999996</v>
      </c>
      <c r="F25" s="161">
        <v>-2095965.46</v>
      </c>
      <c r="G25" s="161">
        <v>-2586222.2399999998</v>
      </c>
      <c r="H25" s="161">
        <v>-2596611.91</v>
      </c>
      <c r="I25" s="161">
        <v>-188915815.05999997</v>
      </c>
      <c r="J25" s="161">
        <v>-9587498.8899999987</v>
      </c>
      <c r="K25" s="161">
        <v>-110983160.22</v>
      </c>
      <c r="L25" s="161">
        <v>-13592956.520000001</v>
      </c>
      <c r="M25" s="161">
        <v>-79836354.960000008</v>
      </c>
      <c r="N25" s="161">
        <v>-3714694.98</v>
      </c>
      <c r="O25" s="161">
        <v>-2151820.9800000004</v>
      </c>
      <c r="P25" s="161">
        <v>-33845412.420000002</v>
      </c>
      <c r="Q25" s="161">
        <v>-136356470.96000001</v>
      </c>
      <c r="R25" s="161">
        <v>-1881374.58</v>
      </c>
      <c r="S25" s="161">
        <v>15694503.330000002</v>
      </c>
      <c r="T25" s="161">
        <v>-307299245.37</v>
      </c>
      <c r="U25" s="161">
        <v>-218116609.36000001</v>
      </c>
      <c r="V25" s="161">
        <v>-4520554.04</v>
      </c>
      <c r="W25" s="161">
        <v>-275943879.91000003</v>
      </c>
      <c r="X25" s="161">
        <v>-296422548.91000003</v>
      </c>
      <c r="Y25" s="161">
        <v>-219905573.97</v>
      </c>
      <c r="Z25" s="161">
        <v>-378483256.19</v>
      </c>
      <c r="AA25" s="161">
        <v>-1156497348.1700001</v>
      </c>
      <c r="AB25" s="161">
        <v>-934766218.47000003</v>
      </c>
      <c r="AC25" s="161">
        <v>-165568326.13999999</v>
      </c>
      <c r="AD25" s="161">
        <v>-246177587.44</v>
      </c>
      <c r="AE25" s="161">
        <v>-239268793.53</v>
      </c>
      <c r="AF25" s="161">
        <v>-224158753.56</v>
      </c>
      <c r="AG25" s="161">
        <v>-187649033.47999999</v>
      </c>
      <c r="AH25" s="161">
        <v>-122700846.81999999</v>
      </c>
      <c r="AI25" s="161">
        <v>-146228154.13</v>
      </c>
      <c r="AJ25" s="161">
        <v>-162565289.30000001</v>
      </c>
      <c r="AK25" s="161">
        <v>-363350324.05000001</v>
      </c>
      <c r="AL25" s="161">
        <v>-3237040275.4000001</v>
      </c>
      <c r="AM25" s="161">
        <v>-339953289.39999998</v>
      </c>
      <c r="AN25" s="161">
        <v>-92801144.079999998</v>
      </c>
      <c r="AO25" s="161">
        <v>-1230134773.3</v>
      </c>
      <c r="AP25" s="161">
        <v>-198398968.56</v>
      </c>
      <c r="AQ25" s="161">
        <v>-272297800.07999998</v>
      </c>
      <c r="AR25" s="161">
        <v>-663299579.69000006</v>
      </c>
      <c r="AS25" s="151">
        <v>-619831817.41999996</v>
      </c>
    </row>
    <row r="26" spans="1:45" s="4" customFormat="1" ht="14">
      <c r="A26" s="149" t="s">
        <v>124</v>
      </c>
      <c r="B26" s="160">
        <v>7163583578.9399929</v>
      </c>
      <c r="C26" s="160">
        <v>6450435983.9900017</v>
      </c>
      <c r="D26" s="160">
        <v>7070514926.8199978</v>
      </c>
      <c r="E26" s="160">
        <v>7269280025.389986</v>
      </c>
      <c r="F26" s="160">
        <v>6772284480.5300055</v>
      </c>
      <c r="G26" s="160">
        <v>7075607544.539999</v>
      </c>
      <c r="H26" s="160">
        <v>7200771123.5600014</v>
      </c>
      <c r="I26" s="160">
        <v>6921709867.8300056</v>
      </c>
      <c r="J26" s="160">
        <v>4901119283.5000067</v>
      </c>
      <c r="K26" s="160">
        <v>5945187684.370079</v>
      </c>
      <c r="L26" s="160">
        <v>8194118675.2199917</v>
      </c>
      <c r="M26" s="160">
        <v>7435494812.3301039</v>
      </c>
      <c r="N26" s="160">
        <v>7450209196.4699936</v>
      </c>
      <c r="O26" s="160">
        <v>7526128712.7998943</v>
      </c>
      <c r="P26" s="160">
        <v>7659230758.7400064</v>
      </c>
      <c r="Q26" s="160">
        <v>8535643645.9999962</v>
      </c>
      <c r="R26" s="160">
        <v>7513680823.8399982</v>
      </c>
      <c r="S26" s="160">
        <v>8784329377.0900002</v>
      </c>
      <c r="T26" s="160">
        <v>9165143058.7499962</v>
      </c>
      <c r="U26" s="160">
        <v>9101439433.4898911</v>
      </c>
      <c r="V26" s="160">
        <v>9352702971.2001095</v>
      </c>
      <c r="W26" s="160">
        <v>9287499239.1399975</v>
      </c>
      <c r="X26" s="160">
        <v>9636884993.3399048</v>
      </c>
      <c r="Y26" s="160">
        <v>10738477934.880013</v>
      </c>
      <c r="Z26" s="160">
        <v>8523243030.0300035</v>
      </c>
      <c r="AA26" s="160">
        <v>8577692220.5200014</v>
      </c>
      <c r="AB26" s="160">
        <v>8508688561.7899895</v>
      </c>
      <c r="AC26" s="160">
        <v>9006507860.4798889</v>
      </c>
      <c r="AD26" s="160">
        <v>11998646638.139999</v>
      </c>
      <c r="AE26" s="160">
        <v>11471505251.840012</v>
      </c>
      <c r="AF26" s="160">
        <v>11717066407.730003</v>
      </c>
      <c r="AG26" s="160">
        <v>11010255304.560003</v>
      </c>
      <c r="AH26" s="160">
        <v>12573970489.279999</v>
      </c>
      <c r="AI26" s="160">
        <v>14118500791.490112</v>
      </c>
      <c r="AJ26" s="160">
        <v>15041199920.540009</v>
      </c>
      <c r="AK26" s="160">
        <v>14916518243.730001</v>
      </c>
      <c r="AL26" s="160">
        <v>15306166272.72999</v>
      </c>
      <c r="AM26" s="160">
        <v>15710919454.310104</v>
      </c>
      <c r="AN26" s="160">
        <v>16163389695.489895</v>
      </c>
      <c r="AO26" s="160">
        <v>15785324290.720098</v>
      </c>
      <c r="AP26" s="160">
        <v>17192584001.660004</v>
      </c>
      <c r="AQ26" s="160">
        <v>17741878776.159992</v>
      </c>
      <c r="AR26" s="160">
        <v>15783849990.539989</v>
      </c>
      <c r="AS26" s="150">
        <v>17527701544.899902</v>
      </c>
    </row>
    <row r="27" spans="1:45" s="4" customFormat="1" ht="14">
      <c r="A27" s="178" t="s">
        <v>125</v>
      </c>
      <c r="B27" s="161">
        <v>4947146075.71</v>
      </c>
      <c r="C27" s="161">
        <v>5429952885.1599903</v>
      </c>
      <c r="D27" s="161">
        <v>5517061650.7700005</v>
      </c>
      <c r="E27" s="161">
        <v>5884326525.46</v>
      </c>
      <c r="F27" s="161">
        <v>5321708722.5</v>
      </c>
      <c r="G27" s="161">
        <v>5267728226.7999992</v>
      </c>
      <c r="H27" s="161">
        <v>5583727731.3599997</v>
      </c>
      <c r="I27" s="161">
        <v>5874682964.0900106</v>
      </c>
      <c r="J27" s="161">
        <v>5510884170.9099998</v>
      </c>
      <c r="K27" s="161">
        <v>5992851280.8199997</v>
      </c>
      <c r="L27" s="161">
        <v>5972148525.1100006</v>
      </c>
      <c r="M27" s="161">
        <v>6318231711.46</v>
      </c>
      <c r="N27" s="161">
        <v>6213276553.9300003</v>
      </c>
      <c r="O27" s="161">
        <v>6431500816.3099995</v>
      </c>
      <c r="P27" s="161">
        <v>6562093647.1800003</v>
      </c>
      <c r="Q27" s="161">
        <v>6734544821.5500002</v>
      </c>
      <c r="R27" s="161">
        <v>6548131224.9300003</v>
      </c>
      <c r="S27" s="161">
        <v>6797619755.1599903</v>
      </c>
      <c r="T27" s="161">
        <v>6870768928.3699999</v>
      </c>
      <c r="U27" s="161">
        <v>7235852428.6900005</v>
      </c>
      <c r="V27" s="161">
        <v>6795434177.8299999</v>
      </c>
      <c r="W27" s="161">
        <v>7438842314.6500006</v>
      </c>
      <c r="X27" s="161">
        <v>7466391214.2300005</v>
      </c>
      <c r="Y27" s="161">
        <v>7508003522.9800005</v>
      </c>
      <c r="Z27" s="161">
        <v>7067299560.7399998</v>
      </c>
      <c r="AA27" s="161">
        <v>6965074699.8200006</v>
      </c>
      <c r="AB27" s="161">
        <v>7280554080.9200001</v>
      </c>
      <c r="AC27" s="161">
        <v>7388959990.2199993</v>
      </c>
      <c r="AD27" s="161">
        <v>6877831557.4399996</v>
      </c>
      <c r="AE27" s="161">
        <v>7205720266.560009</v>
      </c>
      <c r="AF27" s="161">
        <v>7437995931.71</v>
      </c>
      <c r="AG27" s="161">
        <v>7821788457.3100004</v>
      </c>
      <c r="AH27" s="161">
        <v>7524544008.3900003</v>
      </c>
      <c r="AI27" s="161">
        <v>7847187710.4899998</v>
      </c>
      <c r="AJ27" s="161">
        <v>8524452873.4700003</v>
      </c>
      <c r="AK27" s="161">
        <v>8436990046.6000099</v>
      </c>
      <c r="AL27" s="161">
        <v>8131702453.6700001</v>
      </c>
      <c r="AM27" s="161">
        <v>8285926556.689991</v>
      </c>
      <c r="AN27" s="161">
        <v>8669894676</v>
      </c>
      <c r="AO27" s="161">
        <v>8743673414.9099903</v>
      </c>
      <c r="AP27" s="161">
        <v>8344382161.04</v>
      </c>
      <c r="AQ27" s="161">
        <v>8844652887.4100094</v>
      </c>
      <c r="AR27" s="161">
        <v>9096155136.0200005</v>
      </c>
      <c r="AS27" s="151">
        <v>9192001687.6000099</v>
      </c>
    </row>
    <row r="28" spans="1:45" s="4" customFormat="1" ht="14">
      <c r="A28" s="176" t="s">
        <v>396</v>
      </c>
      <c r="B28" s="161">
        <v>3462284047.23</v>
      </c>
      <c r="C28" s="161">
        <v>3873834719.6099901</v>
      </c>
      <c r="D28" s="161">
        <v>3865975254.2400002</v>
      </c>
      <c r="E28" s="161">
        <v>4206354889.73</v>
      </c>
      <c r="F28" s="161">
        <v>3729190121.9300003</v>
      </c>
      <c r="G28" s="161">
        <v>3532521827.5099998</v>
      </c>
      <c r="H28" s="161">
        <v>3695355524.0599999</v>
      </c>
      <c r="I28" s="161">
        <v>3904704988.6400104</v>
      </c>
      <c r="J28" s="161">
        <v>3568360202.8499999</v>
      </c>
      <c r="K28" s="161">
        <v>3912402557.6500001</v>
      </c>
      <c r="L28" s="161">
        <v>3799774215.1900001</v>
      </c>
      <c r="M28" s="161">
        <v>4023629102.1200004</v>
      </c>
      <c r="N28" s="161">
        <v>3994368592.4099998</v>
      </c>
      <c r="O28" s="161">
        <v>4059904143.6599998</v>
      </c>
      <c r="P28" s="161">
        <v>4103630874.79</v>
      </c>
      <c r="Q28" s="161">
        <v>4147763542.75</v>
      </c>
      <c r="R28" s="161">
        <v>4060233153.0999999</v>
      </c>
      <c r="S28" s="161">
        <v>4191498047.6399899</v>
      </c>
      <c r="T28" s="161">
        <v>4197818754.5599999</v>
      </c>
      <c r="U28" s="161">
        <v>4522802271.6199999</v>
      </c>
      <c r="V28" s="161">
        <v>4160376302.0500002</v>
      </c>
      <c r="W28" s="161">
        <v>4640464617.6000004</v>
      </c>
      <c r="X28" s="161">
        <v>4626915152.1800003</v>
      </c>
      <c r="Y28" s="161">
        <v>4701717336.4700003</v>
      </c>
      <c r="Z28" s="161">
        <v>4457200601.6400003</v>
      </c>
      <c r="AA28" s="161">
        <v>4308908839.8100004</v>
      </c>
      <c r="AB28" s="161">
        <v>4729879003.3699999</v>
      </c>
      <c r="AC28" s="161">
        <v>4840454987.1599998</v>
      </c>
      <c r="AD28" s="161">
        <v>4570599623.0699997</v>
      </c>
      <c r="AE28" s="161">
        <v>4951259473.6700096</v>
      </c>
      <c r="AF28" s="161">
        <v>5222954350.54</v>
      </c>
      <c r="AG28" s="161">
        <v>5640151588.0300102</v>
      </c>
      <c r="AH28" s="161">
        <v>5443670576.6700001</v>
      </c>
      <c r="AI28" s="161">
        <v>5670729305.3999996</v>
      </c>
      <c r="AJ28" s="161">
        <v>6215693061.21</v>
      </c>
      <c r="AK28" s="161">
        <v>6199793000.6000099</v>
      </c>
      <c r="AL28" s="161">
        <v>6008043167.6199999</v>
      </c>
      <c r="AM28" s="161">
        <v>6024426405.9999905</v>
      </c>
      <c r="AN28" s="161">
        <v>6375449659.6700001</v>
      </c>
      <c r="AO28" s="161">
        <v>6554870672.8399897</v>
      </c>
      <c r="AP28" s="161">
        <v>6354730491.3400002</v>
      </c>
      <c r="AQ28" s="161">
        <v>6718662566.73001</v>
      </c>
      <c r="AR28" s="161">
        <v>6854719303.4899998</v>
      </c>
      <c r="AS28" s="151">
        <v>7073422134.6900101</v>
      </c>
    </row>
    <row r="29" spans="1:45" s="4" customFormat="1" ht="14">
      <c r="A29" s="176" t="s">
        <v>125</v>
      </c>
      <c r="B29" s="161">
        <v>1484862028.48</v>
      </c>
      <c r="C29" s="161">
        <v>1556118165.5500002</v>
      </c>
      <c r="D29" s="161">
        <v>1651086396.53</v>
      </c>
      <c r="E29" s="161">
        <v>1677971635.73</v>
      </c>
      <c r="F29" s="161">
        <v>1592518600.5700002</v>
      </c>
      <c r="G29" s="161">
        <v>1735206399.29</v>
      </c>
      <c r="H29" s="161">
        <v>1888372207.3</v>
      </c>
      <c r="I29" s="161">
        <v>1969977975.45</v>
      </c>
      <c r="J29" s="161">
        <v>1942523968.0599999</v>
      </c>
      <c r="K29" s="161">
        <v>2080448723.1700001</v>
      </c>
      <c r="L29" s="161">
        <v>2172374309.9200001</v>
      </c>
      <c r="M29" s="161">
        <v>2294602609.3399997</v>
      </c>
      <c r="N29" s="161">
        <v>2218907961.52</v>
      </c>
      <c r="O29" s="161">
        <v>2371596672.6500001</v>
      </c>
      <c r="P29" s="161">
        <v>2458462772.3899999</v>
      </c>
      <c r="Q29" s="161">
        <v>2586781278.8000002</v>
      </c>
      <c r="R29" s="161">
        <v>2487898071.8299999</v>
      </c>
      <c r="S29" s="161">
        <v>2606121707.52</v>
      </c>
      <c r="T29" s="161">
        <v>2672950173.8099999</v>
      </c>
      <c r="U29" s="161">
        <v>2713050157.0700002</v>
      </c>
      <c r="V29" s="161">
        <v>2635057875.7800002</v>
      </c>
      <c r="W29" s="161">
        <v>2798377697.0500002</v>
      </c>
      <c r="X29" s="161">
        <v>2839476062.0500002</v>
      </c>
      <c r="Y29" s="161">
        <v>2806286186.5100002</v>
      </c>
      <c r="Z29" s="161">
        <v>2610098959.0999999</v>
      </c>
      <c r="AA29" s="161">
        <v>2656165860.0100002</v>
      </c>
      <c r="AB29" s="161">
        <v>2550675077.5500002</v>
      </c>
      <c r="AC29" s="161">
        <v>2548505003.0599999</v>
      </c>
      <c r="AD29" s="161">
        <v>2307231934.3699999</v>
      </c>
      <c r="AE29" s="161">
        <v>2254460792.8899999</v>
      </c>
      <c r="AF29" s="161">
        <v>2215041581.1700001</v>
      </c>
      <c r="AG29" s="161">
        <v>2181636869.2799902</v>
      </c>
      <c r="AH29" s="161">
        <v>2080873431.72</v>
      </c>
      <c r="AI29" s="161">
        <v>2176458405.0900002</v>
      </c>
      <c r="AJ29" s="161">
        <v>2308759812.2600002</v>
      </c>
      <c r="AK29" s="161">
        <v>2237197046</v>
      </c>
      <c r="AL29" s="161">
        <v>2123659286.05</v>
      </c>
      <c r="AM29" s="161">
        <v>2261500150.6900001</v>
      </c>
      <c r="AN29" s="161">
        <v>2294445016.3299999</v>
      </c>
      <c r="AO29" s="161">
        <v>2188802742.0700002</v>
      </c>
      <c r="AP29" s="161">
        <v>1989651669.7</v>
      </c>
      <c r="AQ29" s="161">
        <v>2125990320.6800001</v>
      </c>
      <c r="AR29" s="161">
        <v>2241435832.5300002</v>
      </c>
      <c r="AS29" s="151">
        <v>2118579552.9100001</v>
      </c>
    </row>
    <row r="30" spans="1:45" s="4" customFormat="1" ht="14">
      <c r="A30" s="178" t="s">
        <v>624</v>
      </c>
      <c r="B30" s="161">
        <v>-964182261.82000005</v>
      </c>
      <c r="C30" s="161">
        <v>-1038972668.01</v>
      </c>
      <c r="D30" s="161">
        <v>-1004248812.16</v>
      </c>
      <c r="E30" s="161">
        <v>-1062343854.1799999</v>
      </c>
      <c r="F30" s="161">
        <v>-1024412111.91</v>
      </c>
      <c r="G30" s="161">
        <v>-1083386654.74</v>
      </c>
      <c r="H30" s="161">
        <v>-1046955731.24</v>
      </c>
      <c r="I30" s="161">
        <v>-1166812165.21</v>
      </c>
      <c r="J30" s="161">
        <v>-1223095131.4000001</v>
      </c>
      <c r="K30" s="161">
        <v>-1290945460.47</v>
      </c>
      <c r="L30" s="161">
        <v>-1274443384.3599999</v>
      </c>
      <c r="M30" s="161">
        <v>-1327350699.9100001</v>
      </c>
      <c r="N30" s="161">
        <v>-1262303951.25</v>
      </c>
      <c r="O30" s="161">
        <v>-1230809594.6400001</v>
      </c>
      <c r="P30" s="161">
        <v>-1257814089.3699999</v>
      </c>
      <c r="Q30" s="161">
        <v>-1249621996.8</v>
      </c>
      <c r="R30" s="161">
        <v>-1160435294.8199999</v>
      </c>
      <c r="S30" s="161">
        <v>-1157087651.71</v>
      </c>
      <c r="T30" s="161">
        <v>-1113557372.4000001</v>
      </c>
      <c r="U30" s="161">
        <v>-1158711949.6600001</v>
      </c>
      <c r="V30" s="161">
        <v>-1172102064.01</v>
      </c>
      <c r="W30" s="161">
        <v>-1075858753.8599999</v>
      </c>
      <c r="X30" s="161">
        <v>-954326346.85000002</v>
      </c>
      <c r="Y30" s="161">
        <v>-1255455555.23</v>
      </c>
      <c r="Z30" s="161">
        <v>-1088353751.79</v>
      </c>
      <c r="AA30" s="161">
        <v>-1204147786.48</v>
      </c>
      <c r="AB30" s="161">
        <v>-1217262949.9000001</v>
      </c>
      <c r="AC30" s="161">
        <v>-1336478580.5</v>
      </c>
      <c r="AD30" s="161">
        <v>-1207258670.0599999</v>
      </c>
      <c r="AE30" s="161">
        <v>-1325431945.77</v>
      </c>
      <c r="AF30" s="161">
        <v>-1358466036.0899999</v>
      </c>
      <c r="AG30" s="161">
        <v>-1109526710.3399999</v>
      </c>
      <c r="AH30" s="161">
        <v>-1377865490.6199999</v>
      </c>
      <c r="AI30" s="161">
        <v>-1451756264.71</v>
      </c>
      <c r="AJ30" s="161">
        <v>-1661701716.53</v>
      </c>
      <c r="AK30" s="161">
        <v>-1580319518.1099999</v>
      </c>
      <c r="AL30" s="161">
        <v>-1551919214.51</v>
      </c>
      <c r="AM30" s="161">
        <v>-1737391710.5799999</v>
      </c>
      <c r="AN30" s="161">
        <v>-1808918996.3599999</v>
      </c>
      <c r="AO30" s="161">
        <v>-1939656652.97</v>
      </c>
      <c r="AP30" s="161">
        <v>-1834010024.9100001</v>
      </c>
      <c r="AQ30" s="161">
        <v>-1936967476.54</v>
      </c>
      <c r="AR30" s="161">
        <v>-1910697252.1500001</v>
      </c>
      <c r="AS30" s="151">
        <v>-2047217250.8099999</v>
      </c>
    </row>
    <row r="31" spans="1:45" s="4" customFormat="1" ht="14">
      <c r="A31" s="149" t="s">
        <v>126</v>
      </c>
      <c r="B31" s="160">
        <v>11146547392.829994</v>
      </c>
      <c r="C31" s="160">
        <v>10841416201.139992</v>
      </c>
      <c r="D31" s="160">
        <v>11583327765.429998</v>
      </c>
      <c r="E31" s="160">
        <v>12091262696.669987</v>
      </c>
      <c r="F31" s="160">
        <v>11069581091.120007</v>
      </c>
      <c r="G31" s="160">
        <v>11259949116.599998</v>
      </c>
      <c r="H31" s="160">
        <v>11737543123.680002</v>
      </c>
      <c r="I31" s="160">
        <v>11629580666.710018</v>
      </c>
      <c r="J31" s="160">
        <v>9188908323.0100079</v>
      </c>
      <c r="K31" s="160">
        <v>10647093504.720079</v>
      </c>
      <c r="L31" s="160">
        <v>12891823815.969992</v>
      </c>
      <c r="M31" s="160">
        <v>12426375823.880104</v>
      </c>
      <c r="N31" s="160">
        <v>12401181799.149994</v>
      </c>
      <c r="O31" s="160">
        <v>12726819934.469894</v>
      </c>
      <c r="P31" s="160">
        <v>12963510316.550007</v>
      </c>
      <c r="Q31" s="160">
        <v>14020566470.749996</v>
      </c>
      <c r="R31" s="160">
        <v>12901376753.949999</v>
      </c>
      <c r="S31" s="160">
        <v>14424861480.539989</v>
      </c>
      <c r="T31" s="160">
        <v>14922354614.719995</v>
      </c>
      <c r="U31" s="160">
        <v>15178579912.519892</v>
      </c>
      <c r="V31" s="160">
        <v>14976035085.020109</v>
      </c>
      <c r="W31" s="160">
        <v>15650482799.929996</v>
      </c>
      <c r="X31" s="160">
        <v>16148949860.719904</v>
      </c>
      <c r="Y31" s="160">
        <v>16991025902.630013</v>
      </c>
      <c r="Z31" s="160">
        <v>14502188838.980003</v>
      </c>
      <c r="AA31" s="160">
        <v>14338619133.860003</v>
      </c>
      <c r="AB31" s="160">
        <v>14571979692.80999</v>
      </c>
      <c r="AC31" s="160">
        <v>15058989270.199888</v>
      </c>
      <c r="AD31" s="160">
        <v>17669219525.519997</v>
      </c>
      <c r="AE31" s="160">
        <v>17351793572.63002</v>
      </c>
      <c r="AF31" s="160">
        <v>17796596303.350002</v>
      </c>
      <c r="AG31" s="160">
        <v>17722517051.530003</v>
      </c>
      <c r="AH31" s="160">
        <v>18720649007.049999</v>
      </c>
      <c r="AI31" s="160">
        <v>20513932237.270111</v>
      </c>
      <c r="AJ31" s="160">
        <v>21903951077.480011</v>
      </c>
      <c r="AK31" s="160">
        <v>21773188772.220009</v>
      </c>
      <c r="AL31" s="160">
        <v>21885949511.889992</v>
      </c>
      <c r="AM31" s="160">
        <v>22259454300.420097</v>
      </c>
      <c r="AN31" s="160">
        <v>23024365375.129894</v>
      </c>
      <c r="AO31" s="160">
        <v>22589341052.660088</v>
      </c>
      <c r="AP31" s="160">
        <v>23702956137.790005</v>
      </c>
      <c r="AQ31" s="160">
        <v>24649564187.029999</v>
      </c>
      <c r="AR31" s="160">
        <v>22969307874.409988</v>
      </c>
      <c r="AS31" s="150">
        <v>24672485981.689911</v>
      </c>
    </row>
    <row r="32" spans="1:45" s="4" customFormat="1" ht="14">
      <c r="A32" s="178" t="s">
        <v>127</v>
      </c>
      <c r="B32" s="161">
        <v>-7184532122.8299999</v>
      </c>
      <c r="C32" s="161">
        <v>-7206480336.4400005</v>
      </c>
      <c r="D32" s="161">
        <v>-7448239626.8199997</v>
      </c>
      <c r="E32" s="161">
        <v>-8020099747.6400099</v>
      </c>
      <c r="F32" s="161">
        <v>-7618731651.7299995</v>
      </c>
      <c r="G32" s="161">
        <v>-7760015875.4899998</v>
      </c>
      <c r="H32" s="161">
        <v>-7849647568.1500006</v>
      </c>
      <c r="I32" s="161">
        <v>-8417158441.7300014</v>
      </c>
      <c r="J32" s="161">
        <v>-7808180773.8600006</v>
      </c>
      <c r="K32" s="161">
        <v>-7973051132.1700001</v>
      </c>
      <c r="L32" s="161">
        <v>-8419304725.8500004</v>
      </c>
      <c r="M32" s="161">
        <v>-8616596890.8099995</v>
      </c>
      <c r="N32" s="161">
        <v>-7456467543.8099995</v>
      </c>
      <c r="O32" s="161">
        <v>-7546418553.75</v>
      </c>
      <c r="P32" s="161">
        <v>-7559567878.0499992</v>
      </c>
      <c r="Q32" s="161">
        <v>-7905781199.7900019</v>
      </c>
      <c r="R32" s="161">
        <v>-7431941519.5799999</v>
      </c>
      <c r="S32" s="161">
        <v>-7731661317.4199991</v>
      </c>
      <c r="T32" s="161">
        <v>-7593092800.4099998</v>
      </c>
      <c r="U32" s="161">
        <v>-7922505057.1399908</v>
      </c>
      <c r="V32" s="161">
        <v>-7566086835.8199997</v>
      </c>
      <c r="W32" s="161">
        <v>-7649481960.3299999</v>
      </c>
      <c r="X32" s="161">
        <v>-7710386507.1300001</v>
      </c>
      <c r="Y32" s="161">
        <v>-8610873424.8400097</v>
      </c>
      <c r="Z32" s="161">
        <v>-7770253869.6799898</v>
      </c>
      <c r="AA32" s="161">
        <v>-7850148555.9399996</v>
      </c>
      <c r="AB32" s="161">
        <v>-7835351884.6200008</v>
      </c>
      <c r="AC32" s="161">
        <v>-8127635963.9099998</v>
      </c>
      <c r="AD32" s="161">
        <v>-7736960168.2600002</v>
      </c>
      <c r="AE32" s="161">
        <v>-7857265073.48001</v>
      </c>
      <c r="AF32" s="161">
        <v>-7914898996.9499998</v>
      </c>
      <c r="AG32" s="161">
        <v>-8517092838.1999893</v>
      </c>
      <c r="AH32" s="161">
        <v>-8147480046.7299995</v>
      </c>
      <c r="AI32" s="161">
        <v>-8248269278.9099998</v>
      </c>
      <c r="AJ32" s="161">
        <v>-8346056240.0299997</v>
      </c>
      <c r="AK32" s="161">
        <v>-8856921049.3199997</v>
      </c>
      <c r="AL32" s="161">
        <v>-8465590445.1199999</v>
      </c>
      <c r="AM32" s="161">
        <v>-8810101841.1199989</v>
      </c>
      <c r="AN32" s="161">
        <v>-8926242679.9599991</v>
      </c>
      <c r="AO32" s="161">
        <v>-9252546655.0700111</v>
      </c>
      <c r="AP32" s="161">
        <v>-8878240759.1199989</v>
      </c>
      <c r="AQ32" s="161">
        <v>-9245139207.1499996</v>
      </c>
      <c r="AR32" s="161">
        <v>-9372695501.1000004</v>
      </c>
      <c r="AS32" s="151">
        <v>-9501968322.8600006</v>
      </c>
    </row>
    <row r="33" spans="1:45" s="4" customFormat="1" ht="14">
      <c r="A33" s="176" t="s">
        <v>13</v>
      </c>
      <c r="B33" s="161">
        <v>-4281306558.0599999</v>
      </c>
      <c r="C33" s="161">
        <v>-4206909946.1299901</v>
      </c>
      <c r="D33" s="161">
        <v>-4405919356.1899996</v>
      </c>
      <c r="E33" s="161">
        <v>-4643781439.56001</v>
      </c>
      <c r="F33" s="161">
        <v>-4629127598.2600002</v>
      </c>
      <c r="G33" s="161">
        <v>-4870824978.6700001</v>
      </c>
      <c r="H33" s="161">
        <v>-4765034722.7300005</v>
      </c>
      <c r="I33" s="161">
        <v>-4967969893.3300018</v>
      </c>
      <c r="J33" s="161">
        <v>-4789002408.8500004</v>
      </c>
      <c r="K33" s="161">
        <v>-4956149319.2600002</v>
      </c>
      <c r="L33" s="161">
        <v>-5282627262.4200001</v>
      </c>
      <c r="M33" s="161">
        <v>-5210147682.3199997</v>
      </c>
      <c r="N33" s="161">
        <v>-4676129081.8699999</v>
      </c>
      <c r="O33" s="161">
        <v>-4816235868.9800005</v>
      </c>
      <c r="P33" s="161">
        <v>-4679102385.46</v>
      </c>
      <c r="Q33" s="161">
        <v>-4804291731.4700022</v>
      </c>
      <c r="R33" s="161">
        <v>-4751197325.1199999</v>
      </c>
      <c r="S33" s="161">
        <v>-5034125432.0899992</v>
      </c>
      <c r="T33" s="161">
        <v>-4765295997.9700003</v>
      </c>
      <c r="U33" s="161">
        <v>-4969500312.7000008</v>
      </c>
      <c r="V33" s="161">
        <v>-4866110985.9799995</v>
      </c>
      <c r="W33" s="161">
        <v>-4920987528.3500004</v>
      </c>
      <c r="X33" s="161">
        <v>-4883501860.7600002</v>
      </c>
      <c r="Y33" s="161">
        <v>-5529682157.2100096</v>
      </c>
      <c r="Z33" s="161">
        <v>-4919398537.6799898</v>
      </c>
      <c r="AA33" s="161">
        <v>-5007681427.8199997</v>
      </c>
      <c r="AB33" s="161">
        <v>-4986297159.6800003</v>
      </c>
      <c r="AC33" s="161">
        <v>-5059737386.0100002</v>
      </c>
      <c r="AD33" s="161">
        <v>-4988590080.1800003</v>
      </c>
      <c r="AE33" s="161">
        <v>-4960736308.56001</v>
      </c>
      <c r="AF33" s="161">
        <v>-5000003672.3299999</v>
      </c>
      <c r="AG33" s="161">
        <v>-5260823265.8499899</v>
      </c>
      <c r="AH33" s="161">
        <v>-5188764457.4899998</v>
      </c>
      <c r="AI33" s="161">
        <v>-5344817913.8500004</v>
      </c>
      <c r="AJ33" s="161">
        <v>-5414942256.7299995</v>
      </c>
      <c r="AK33" s="161">
        <v>-5621505771.9499998</v>
      </c>
      <c r="AL33" s="161">
        <v>-5617693501.6099997</v>
      </c>
      <c r="AM33" s="161">
        <v>-5791492604.79</v>
      </c>
      <c r="AN33" s="161">
        <v>-5695751029.5500002</v>
      </c>
      <c r="AO33" s="161">
        <v>-6032944995.3700104</v>
      </c>
      <c r="AP33" s="161">
        <v>-5880292914.3199997</v>
      </c>
      <c r="AQ33" s="161">
        <v>-6074573538.5500002</v>
      </c>
      <c r="AR33" s="161">
        <v>-6080595634.3400002</v>
      </c>
      <c r="AS33" s="151">
        <v>-6285491785.2299995</v>
      </c>
    </row>
    <row r="34" spans="1:45" s="4" customFormat="1" ht="14">
      <c r="A34" s="176" t="s">
        <v>19</v>
      </c>
      <c r="B34" s="161">
        <v>-2903225564.77</v>
      </c>
      <c r="C34" s="161">
        <v>-2999570390.31001</v>
      </c>
      <c r="D34" s="161">
        <v>-3042320270.6300001</v>
      </c>
      <c r="E34" s="161">
        <v>-3376318308.0799999</v>
      </c>
      <c r="F34" s="161">
        <v>-2989604053.4699998</v>
      </c>
      <c r="G34" s="161">
        <v>-2889190896.8200002</v>
      </c>
      <c r="H34" s="161">
        <v>-3084612845.4200001</v>
      </c>
      <c r="I34" s="161">
        <v>-3449188548.4000001</v>
      </c>
      <c r="J34" s="161">
        <v>-3019178365.0100002</v>
      </c>
      <c r="K34" s="161">
        <v>-3016901812.9099998</v>
      </c>
      <c r="L34" s="161">
        <v>-3136677463.4299998</v>
      </c>
      <c r="M34" s="161">
        <v>-3406449208.4899998</v>
      </c>
      <c r="N34" s="161">
        <v>-2780338461.9399996</v>
      </c>
      <c r="O34" s="161">
        <v>-2730182684.77</v>
      </c>
      <c r="P34" s="161">
        <v>-2880465492.5899997</v>
      </c>
      <c r="Q34" s="161">
        <v>-3101489468.3199997</v>
      </c>
      <c r="R34" s="161">
        <v>-2680744194.46</v>
      </c>
      <c r="S34" s="161">
        <v>-2697535885.3299999</v>
      </c>
      <c r="T34" s="161">
        <v>-2827796802.4400001</v>
      </c>
      <c r="U34" s="161">
        <v>-2953004744.43999</v>
      </c>
      <c r="V34" s="161">
        <v>-2699975849.8400002</v>
      </c>
      <c r="W34" s="161">
        <v>-2728494431.98</v>
      </c>
      <c r="X34" s="161">
        <v>-2826884646.3699999</v>
      </c>
      <c r="Y34" s="161">
        <v>-3081191267.6300001</v>
      </c>
      <c r="Z34" s="161">
        <v>-2850855332</v>
      </c>
      <c r="AA34" s="161">
        <v>-2842467128.1199999</v>
      </c>
      <c r="AB34" s="161">
        <v>-2849054724.9400001</v>
      </c>
      <c r="AC34" s="161">
        <v>-3067898577.9000001</v>
      </c>
      <c r="AD34" s="161">
        <v>-2748370088.0799999</v>
      </c>
      <c r="AE34" s="161">
        <v>-2896528764.9200001</v>
      </c>
      <c r="AF34" s="161">
        <v>-2914895324.6199999</v>
      </c>
      <c r="AG34" s="161">
        <v>-3256269572.3499999</v>
      </c>
      <c r="AH34" s="161">
        <v>-2958715589.2399998</v>
      </c>
      <c r="AI34" s="161">
        <v>-2903451365.0599999</v>
      </c>
      <c r="AJ34" s="161">
        <v>-2931113983.3000002</v>
      </c>
      <c r="AK34" s="161">
        <v>-3235415277.3699999</v>
      </c>
      <c r="AL34" s="161">
        <v>-2847896943.5100002</v>
      </c>
      <c r="AM34" s="161">
        <v>-3018609236.3299999</v>
      </c>
      <c r="AN34" s="161">
        <v>-3230491650.4099998</v>
      </c>
      <c r="AO34" s="161">
        <v>-3219601659.7000003</v>
      </c>
      <c r="AP34" s="161">
        <v>-2997947844.8000002</v>
      </c>
      <c r="AQ34" s="161">
        <v>-3170565668.5999999</v>
      </c>
      <c r="AR34" s="161">
        <v>-3292099866.7600002</v>
      </c>
      <c r="AS34" s="151">
        <v>-3216476537.6300001</v>
      </c>
    </row>
    <row r="35" spans="1:45" s="4" customFormat="1" ht="14">
      <c r="A35" s="178" t="s">
        <v>128</v>
      </c>
      <c r="B35" s="161">
        <v>-84156870.439999998</v>
      </c>
      <c r="C35" s="161">
        <v>-72545965.789999694</v>
      </c>
      <c r="D35" s="161">
        <v>-81839411.839999393</v>
      </c>
      <c r="E35" s="161">
        <v>-87386526.040000603</v>
      </c>
      <c r="F35" s="161">
        <v>-102115532.14</v>
      </c>
      <c r="G35" s="161">
        <v>-98095108.140000701</v>
      </c>
      <c r="H35" s="161">
        <v>-136917189.87</v>
      </c>
      <c r="I35" s="161">
        <v>-129835808.81999899</v>
      </c>
      <c r="J35" s="161">
        <v>-117108963.93000001</v>
      </c>
      <c r="K35" s="161">
        <v>-91671619.100000396</v>
      </c>
      <c r="L35" s="161">
        <v>-120854147.84999999</v>
      </c>
      <c r="M35" s="161">
        <v>-95884906.299999997</v>
      </c>
      <c r="N35" s="161">
        <v>-117544436.62</v>
      </c>
      <c r="O35" s="161">
        <v>-127749823.25999901</v>
      </c>
      <c r="P35" s="161">
        <v>-128154513.64</v>
      </c>
      <c r="Q35" s="161">
        <v>-128682749.3</v>
      </c>
      <c r="R35" s="161">
        <v>-130514877.92</v>
      </c>
      <c r="S35" s="161">
        <v>-151683699.46000099</v>
      </c>
      <c r="T35" s="161">
        <v>-131105986.76000001</v>
      </c>
      <c r="U35" s="161">
        <v>-127041655.31999999</v>
      </c>
      <c r="V35" s="161">
        <v>-127828482.81</v>
      </c>
      <c r="W35" s="161">
        <v>-130147625.029999</v>
      </c>
      <c r="X35" s="161">
        <v>-116545829.17</v>
      </c>
      <c r="Y35" s="161">
        <v>-124476019.749999</v>
      </c>
      <c r="Z35" s="161">
        <v>-114115144.59</v>
      </c>
      <c r="AA35" s="161">
        <v>-125144946.34999999</v>
      </c>
      <c r="AB35" s="161">
        <v>-129277414.05</v>
      </c>
      <c r="AC35" s="161">
        <v>-132150991.55</v>
      </c>
      <c r="AD35" s="161">
        <v>-164651476.65000001</v>
      </c>
      <c r="AE35" s="161">
        <v>-171750143.08000001</v>
      </c>
      <c r="AF35" s="161">
        <v>-175098770.68000001</v>
      </c>
      <c r="AG35" s="161">
        <v>-204736901.549999</v>
      </c>
      <c r="AH35" s="161">
        <v>-186339064.53</v>
      </c>
      <c r="AI35" s="161">
        <v>-197082594.699999</v>
      </c>
      <c r="AJ35" s="161">
        <v>-256114804.68000001</v>
      </c>
      <c r="AK35" s="161">
        <v>-282266401.49000001</v>
      </c>
      <c r="AL35" s="161">
        <v>-316384916.44</v>
      </c>
      <c r="AM35" s="161">
        <v>-335432905.25</v>
      </c>
      <c r="AN35" s="161">
        <v>-374508397.13999999</v>
      </c>
      <c r="AO35" s="161">
        <v>-489458874.61999798</v>
      </c>
      <c r="AP35" s="161">
        <v>-288859250.27999997</v>
      </c>
      <c r="AQ35" s="161">
        <v>-238938673.40000001</v>
      </c>
      <c r="AR35" s="161">
        <v>-202094568.88</v>
      </c>
      <c r="AS35" s="151">
        <v>-207920395.52000001</v>
      </c>
    </row>
    <row r="36" spans="1:45" s="4" customFormat="1" ht="14">
      <c r="A36" s="149" t="s">
        <v>129</v>
      </c>
      <c r="B36" s="160">
        <v>3877858399.5599942</v>
      </c>
      <c r="C36" s="160">
        <v>3562389898.9099917</v>
      </c>
      <c r="D36" s="160">
        <v>4053248726.7699995</v>
      </c>
      <c r="E36" s="160">
        <v>3983776422.9899764</v>
      </c>
      <c r="F36" s="160">
        <v>3348733907.2500072</v>
      </c>
      <c r="G36" s="160">
        <v>3401838132.9699979</v>
      </c>
      <c r="H36" s="160">
        <v>3750978365.6600018</v>
      </c>
      <c r="I36" s="160">
        <v>3082586416.1600175</v>
      </c>
      <c r="J36" s="160">
        <v>1263618585.2200072</v>
      </c>
      <c r="K36" s="160">
        <v>2582370753.450079</v>
      </c>
      <c r="L36" s="160">
        <v>4351664942.2699909</v>
      </c>
      <c r="M36" s="160">
        <v>3713894026.7701044</v>
      </c>
      <c r="N36" s="160">
        <v>4827169818.7199945</v>
      </c>
      <c r="O36" s="160">
        <v>5052651557.4598951</v>
      </c>
      <c r="P36" s="160">
        <v>5275787924.8600073</v>
      </c>
      <c r="Q36" s="160">
        <v>5986102521.6599941</v>
      </c>
      <c r="R36" s="160">
        <v>5338920356.4499989</v>
      </c>
      <c r="S36" s="160">
        <v>6541516463.6599894</v>
      </c>
      <c r="T36" s="160">
        <v>7198155827.5499954</v>
      </c>
      <c r="U36" s="160">
        <v>7129033200.0599012</v>
      </c>
      <c r="V36" s="160">
        <v>7282119766.3901091</v>
      </c>
      <c r="W36" s="160">
        <v>7870853214.5699978</v>
      </c>
      <c r="X36" s="160">
        <v>8322017524.4199038</v>
      </c>
      <c r="Y36" s="160">
        <v>8255676458.0400038</v>
      </c>
      <c r="Z36" s="160">
        <v>6617819824.7100134</v>
      </c>
      <c r="AA36" s="160">
        <v>6363325631.5700026</v>
      </c>
      <c r="AB36" s="160">
        <v>6607350394.1399889</v>
      </c>
      <c r="AC36" s="160">
        <v>6799202314.7398882</v>
      </c>
      <c r="AD36" s="160">
        <v>9767607880.6099968</v>
      </c>
      <c r="AE36" s="160">
        <v>9322778356.0700092</v>
      </c>
      <c r="AF36" s="160">
        <v>9706598535.7200012</v>
      </c>
      <c r="AG36" s="160">
        <v>9000687311.780014</v>
      </c>
      <c r="AH36" s="160">
        <v>10386829895.789999</v>
      </c>
      <c r="AI36" s="160">
        <v>12068580363.660112</v>
      </c>
      <c r="AJ36" s="160">
        <v>13301780032.770012</v>
      </c>
      <c r="AK36" s="160">
        <v>12634001321.410009</v>
      </c>
      <c r="AL36" s="160">
        <v>13103974150.329992</v>
      </c>
      <c r="AM36" s="160">
        <v>13113919554.050098</v>
      </c>
      <c r="AN36" s="160">
        <v>13723614298.029896</v>
      </c>
      <c r="AO36" s="160">
        <v>12847335522.970078</v>
      </c>
      <c r="AP36" s="160">
        <v>14535856128.390005</v>
      </c>
      <c r="AQ36" s="160">
        <v>15165486306.48</v>
      </c>
      <c r="AR36" s="160">
        <v>13394517804.429989</v>
      </c>
      <c r="AS36" s="150">
        <v>14962597263.30991</v>
      </c>
    </row>
    <row r="37" spans="1:45" s="4" customFormat="1" ht="14">
      <c r="A37" s="178" t="s">
        <v>24</v>
      </c>
      <c r="B37" s="161">
        <v>-504475973.81</v>
      </c>
      <c r="C37" s="161">
        <v>-340355768.37</v>
      </c>
      <c r="D37" s="161">
        <v>-468823505.31</v>
      </c>
      <c r="E37" s="161">
        <v>-255229296.5</v>
      </c>
      <c r="F37" s="161">
        <v>-255045521.04000002</v>
      </c>
      <c r="G37" s="161">
        <v>-80948631.390000001</v>
      </c>
      <c r="H37" s="161">
        <v>-724972626.38000011</v>
      </c>
      <c r="I37" s="161">
        <v>-905236620.82999992</v>
      </c>
      <c r="J37" s="161">
        <v>-790008350.63000011</v>
      </c>
      <c r="K37" s="161">
        <v>-581004362.54999995</v>
      </c>
      <c r="L37" s="161">
        <v>-628659985.44000006</v>
      </c>
      <c r="M37" s="161">
        <v>-747532110.25</v>
      </c>
      <c r="N37" s="161">
        <v>-750715447.56999993</v>
      </c>
      <c r="O37" s="161">
        <v>-516147837.83999997</v>
      </c>
      <c r="P37" s="161">
        <v>-819075114.05999994</v>
      </c>
      <c r="Q37" s="161">
        <v>-636349812.88</v>
      </c>
      <c r="R37" s="161">
        <v>-728882382.71000004</v>
      </c>
      <c r="S37" s="161">
        <v>-797059805.91000009</v>
      </c>
      <c r="T37" s="161">
        <v>-1341049162.1300001</v>
      </c>
      <c r="U37" s="161">
        <v>-1273535107.47</v>
      </c>
      <c r="V37" s="161">
        <v>-1792239229.23</v>
      </c>
      <c r="W37" s="161">
        <v>-2090676667.8800001</v>
      </c>
      <c r="X37" s="161">
        <v>-1936043569.3200002</v>
      </c>
      <c r="Y37" s="161">
        <v>-1336100904.48</v>
      </c>
      <c r="Z37" s="161">
        <v>-783676944.33000004</v>
      </c>
      <c r="AA37" s="161">
        <v>-853357293.96000004</v>
      </c>
      <c r="AB37" s="161">
        <v>-809800343.78999996</v>
      </c>
      <c r="AC37" s="161">
        <v>-1762573941.6199999</v>
      </c>
      <c r="AD37" s="161">
        <v>-1757547825.8200002</v>
      </c>
      <c r="AE37" s="161">
        <v>-1658792652.4400001</v>
      </c>
      <c r="AF37" s="161">
        <v>-1698274488.77</v>
      </c>
      <c r="AG37" s="161">
        <v>-1321871421.71</v>
      </c>
      <c r="AH37" s="161">
        <v>-1580960197.02</v>
      </c>
      <c r="AI37" s="161">
        <v>-1520032847.8899999</v>
      </c>
      <c r="AJ37" s="161">
        <v>-1541546297.3200002</v>
      </c>
      <c r="AK37" s="161">
        <v>-1395777118.04</v>
      </c>
      <c r="AL37" s="161">
        <v>-1464484952.3899999</v>
      </c>
      <c r="AM37" s="161">
        <v>-973198669.95000005</v>
      </c>
      <c r="AN37" s="161">
        <v>-1584081937.9699998</v>
      </c>
      <c r="AO37" s="161">
        <v>-1404252568.45</v>
      </c>
      <c r="AP37" s="161">
        <v>-1523316150.48</v>
      </c>
      <c r="AQ37" s="161">
        <v>-1803973716.8800001</v>
      </c>
      <c r="AR37" s="161">
        <v>-1977798826.9200001</v>
      </c>
      <c r="AS37" s="151">
        <v>-2228041295.7399998</v>
      </c>
    </row>
    <row r="38" spans="1:45" s="4" customFormat="1" ht="14">
      <c r="A38" s="176" t="s">
        <v>404</v>
      </c>
      <c r="B38" s="161">
        <v>-261345024.34999999</v>
      </c>
      <c r="C38" s="161">
        <v>-216187102.53999999</v>
      </c>
      <c r="D38" s="161">
        <v>-263007728.53</v>
      </c>
      <c r="E38" s="161">
        <v>-222398069.11000001</v>
      </c>
      <c r="F38" s="161">
        <v>-293632209.74000001</v>
      </c>
      <c r="G38" s="161">
        <v>-49894176.630000003</v>
      </c>
      <c r="H38" s="161">
        <v>-417199992.16000003</v>
      </c>
      <c r="I38" s="161">
        <v>-434898375.76999998</v>
      </c>
      <c r="J38" s="161">
        <v>-391245961.41000003</v>
      </c>
      <c r="K38" s="161">
        <v>-184821795.11000001</v>
      </c>
      <c r="L38" s="161">
        <v>-475300035.31</v>
      </c>
      <c r="M38" s="161">
        <v>-538275396.77999997</v>
      </c>
      <c r="N38" s="161">
        <v>-358044192.44</v>
      </c>
      <c r="O38" s="161">
        <v>-111905506.81999999</v>
      </c>
      <c r="P38" s="161">
        <v>-359829931.33999997</v>
      </c>
      <c r="Q38" s="161">
        <v>-285366830.31999999</v>
      </c>
      <c r="R38" s="161">
        <v>-612399021.83000004</v>
      </c>
      <c r="S38" s="161">
        <v>-462679335</v>
      </c>
      <c r="T38" s="161">
        <v>-894050678.38</v>
      </c>
      <c r="U38" s="161">
        <v>-788908137.16999996</v>
      </c>
      <c r="V38" s="161">
        <v>-1411467467.26</v>
      </c>
      <c r="W38" s="161">
        <v>-1681698622.4000001</v>
      </c>
      <c r="X38" s="161">
        <v>-1446199872.72</v>
      </c>
      <c r="Y38" s="161">
        <v>-584097119.64999998</v>
      </c>
      <c r="Z38" s="161">
        <v>-440632957.16000003</v>
      </c>
      <c r="AA38" s="161">
        <v>-471719533.86000001</v>
      </c>
      <c r="AB38" s="161">
        <v>-326847489.68000001</v>
      </c>
      <c r="AC38" s="161">
        <v>-795439452.74000001</v>
      </c>
      <c r="AD38" s="161">
        <v>-1192005472.6600001</v>
      </c>
      <c r="AE38" s="161">
        <v>-1261298839.27</v>
      </c>
      <c r="AF38" s="161">
        <v>-1182185157.27</v>
      </c>
      <c r="AG38" s="161">
        <v>-774256494.98000002</v>
      </c>
      <c r="AH38" s="161">
        <v>-952600604.36000001</v>
      </c>
      <c r="AI38" s="161">
        <v>-753387254.09000003</v>
      </c>
      <c r="AJ38" s="161">
        <v>-967919065.83000004</v>
      </c>
      <c r="AK38" s="161">
        <v>-902358515.28999996</v>
      </c>
      <c r="AL38" s="161">
        <v>-796032630.78999996</v>
      </c>
      <c r="AM38" s="161">
        <v>224539452.75</v>
      </c>
      <c r="AN38" s="161">
        <v>-745460860.16999996</v>
      </c>
      <c r="AO38" s="161">
        <v>-714349978</v>
      </c>
      <c r="AP38" s="161">
        <v>-685942089.02999997</v>
      </c>
      <c r="AQ38" s="161">
        <v>-1119912867.75</v>
      </c>
      <c r="AR38" s="161">
        <v>-1010944924.29</v>
      </c>
      <c r="AS38" s="151">
        <v>-1150956921.24</v>
      </c>
    </row>
    <row r="39" spans="1:45" s="4" customFormat="1" ht="14">
      <c r="A39" s="176" t="s">
        <v>405</v>
      </c>
      <c r="B39" s="161">
        <v>-243130949.46000001</v>
      </c>
      <c r="C39" s="161">
        <v>-124168665.83</v>
      </c>
      <c r="D39" s="161">
        <v>-205815776.78</v>
      </c>
      <c r="E39" s="161">
        <v>-32831227.390000001</v>
      </c>
      <c r="F39" s="161">
        <v>38586688.700000003</v>
      </c>
      <c r="G39" s="161">
        <v>-31054454.760000002</v>
      </c>
      <c r="H39" s="161">
        <v>-307772634.22000003</v>
      </c>
      <c r="I39" s="161">
        <v>-470338245.06</v>
      </c>
      <c r="J39" s="161">
        <v>-398762389.22000003</v>
      </c>
      <c r="K39" s="161">
        <v>-396182567.44</v>
      </c>
      <c r="L39" s="161">
        <v>-153359950.13</v>
      </c>
      <c r="M39" s="161">
        <v>-209256713.47</v>
      </c>
      <c r="N39" s="161">
        <v>-392671255.13</v>
      </c>
      <c r="O39" s="161">
        <v>-404242331.01999998</v>
      </c>
      <c r="P39" s="161">
        <v>-459245182.72000003</v>
      </c>
      <c r="Q39" s="161">
        <v>-350982982.56</v>
      </c>
      <c r="R39" s="161">
        <v>-116483360.88</v>
      </c>
      <c r="S39" s="161">
        <v>-334380470.91000003</v>
      </c>
      <c r="T39" s="161">
        <v>-446998483.75</v>
      </c>
      <c r="U39" s="161">
        <v>-484626970.30000001</v>
      </c>
      <c r="V39" s="161">
        <v>-380771761.97000003</v>
      </c>
      <c r="W39" s="161">
        <v>-408978045.48000002</v>
      </c>
      <c r="X39" s="161">
        <v>-489843696.60000002</v>
      </c>
      <c r="Y39" s="161">
        <v>-752003784.83000004</v>
      </c>
      <c r="Z39" s="161">
        <v>-343043987.17000002</v>
      </c>
      <c r="AA39" s="161">
        <v>-381637760.10000002</v>
      </c>
      <c r="AB39" s="161">
        <v>-482952854.11000001</v>
      </c>
      <c r="AC39" s="161">
        <v>-967134488.88</v>
      </c>
      <c r="AD39" s="161">
        <v>-565542353.15999997</v>
      </c>
      <c r="AE39" s="161">
        <v>-397493813.17000002</v>
      </c>
      <c r="AF39" s="161">
        <v>-516089331.5</v>
      </c>
      <c r="AG39" s="161">
        <v>-547614926.73000002</v>
      </c>
      <c r="AH39" s="161">
        <v>-628359592.65999997</v>
      </c>
      <c r="AI39" s="161">
        <v>-766645593.79999995</v>
      </c>
      <c r="AJ39" s="161">
        <v>-573627231.49000001</v>
      </c>
      <c r="AK39" s="161">
        <v>-493418602.75</v>
      </c>
      <c r="AL39" s="161">
        <v>-668452321.60000002</v>
      </c>
      <c r="AM39" s="161">
        <v>-1197738122.7</v>
      </c>
      <c r="AN39" s="161">
        <v>-838621077.79999995</v>
      </c>
      <c r="AO39" s="161">
        <v>-689902590.45000005</v>
      </c>
      <c r="AP39" s="161">
        <v>-837374061.45000005</v>
      </c>
      <c r="AQ39" s="161">
        <v>-684060849.13</v>
      </c>
      <c r="AR39" s="161">
        <v>-966853902.63</v>
      </c>
      <c r="AS39" s="151">
        <v>-1077084374.5</v>
      </c>
    </row>
    <row r="40" spans="1:45" s="4" customFormat="1" ht="14">
      <c r="A40" s="178" t="s">
        <v>130</v>
      </c>
      <c r="B40" s="161">
        <v>336557653.51000035</v>
      </c>
      <c r="C40" s="161">
        <v>1263695648.3399999</v>
      </c>
      <c r="D40" s="161">
        <v>466205842.25000012</v>
      </c>
      <c r="E40" s="161">
        <v>603384063.63000202</v>
      </c>
      <c r="F40" s="161">
        <v>941371611.88000011</v>
      </c>
      <c r="G40" s="161">
        <v>773919850.14000034</v>
      </c>
      <c r="H40" s="161">
        <v>1040635660.650001</v>
      </c>
      <c r="I40" s="161">
        <v>1393904919.1850021</v>
      </c>
      <c r="J40" s="161">
        <v>691381323.41000044</v>
      </c>
      <c r="K40" s="161">
        <v>398946635.36000037</v>
      </c>
      <c r="L40" s="161">
        <v>348390099.17999995</v>
      </c>
      <c r="M40" s="161">
        <v>113346526.0400002</v>
      </c>
      <c r="N40" s="161">
        <v>92072197.809998393</v>
      </c>
      <c r="O40" s="161">
        <v>134645870.71004546</v>
      </c>
      <c r="P40" s="161">
        <v>-160384708.49000168</v>
      </c>
      <c r="Q40" s="161">
        <v>77684597.029937744</v>
      </c>
      <c r="R40" s="161">
        <v>125921876.57997811</v>
      </c>
      <c r="S40" s="161">
        <v>116345490.49002993</v>
      </c>
      <c r="T40" s="161">
        <v>95853843.699999809</v>
      </c>
      <c r="U40" s="161">
        <v>696224740.07999957</v>
      </c>
      <c r="V40" s="161">
        <v>465656467.15989983</v>
      </c>
      <c r="W40" s="161">
        <v>280526774.39999986</v>
      </c>
      <c r="X40" s="161">
        <v>-32815994.239899635</v>
      </c>
      <c r="Y40" s="161">
        <v>-373732250.62999904</v>
      </c>
      <c r="Z40" s="161">
        <v>-542290951.38999975</v>
      </c>
      <c r="AA40" s="161">
        <v>-457695726.19000018</v>
      </c>
      <c r="AB40" s="161">
        <v>-486405786.32999992</v>
      </c>
      <c r="AC40" s="161">
        <v>-590957283.78000128</v>
      </c>
      <c r="AD40" s="161">
        <v>-1049613181.5999994</v>
      </c>
      <c r="AE40" s="161">
        <v>-567694705.56998992</v>
      </c>
      <c r="AF40" s="161">
        <v>286732674.49000013</v>
      </c>
      <c r="AG40" s="161">
        <v>1075385612.0600004</v>
      </c>
      <c r="AH40" s="161">
        <v>764257129.64000034</v>
      </c>
      <c r="AI40" s="161">
        <v>1329246464.1999996</v>
      </c>
      <c r="AJ40" s="161">
        <v>1401997855.2499998</v>
      </c>
      <c r="AK40" s="161">
        <v>2862660034.7099905</v>
      </c>
      <c r="AL40" s="161">
        <v>1270691880.6300006</v>
      </c>
      <c r="AM40" s="161">
        <v>898708006.81999993</v>
      </c>
      <c r="AN40" s="161">
        <v>824180296.86999965</v>
      </c>
      <c r="AO40" s="161">
        <v>1645243660.8199999</v>
      </c>
      <c r="AP40" s="161">
        <v>777217055.24000001</v>
      </c>
      <c r="AQ40" s="161">
        <v>727287845.23999953</v>
      </c>
      <c r="AR40" s="161">
        <v>622967246.04999995</v>
      </c>
      <c r="AS40" s="151">
        <v>1097250863.9800096</v>
      </c>
    </row>
    <row r="41" spans="1:45" s="4" customFormat="1" ht="14">
      <c r="A41" s="176" t="s">
        <v>619</v>
      </c>
      <c r="B41" s="161">
        <v>785887024.37</v>
      </c>
      <c r="C41" s="161">
        <v>833342755.21000004</v>
      </c>
      <c r="D41" s="161">
        <v>897404873.37</v>
      </c>
      <c r="E41" s="161">
        <v>875323678.36000204</v>
      </c>
      <c r="F41" s="161">
        <v>997441618.75</v>
      </c>
      <c r="G41" s="161">
        <v>912492397.47999907</v>
      </c>
      <c r="H41" s="161">
        <v>941756868</v>
      </c>
      <c r="I41" s="161">
        <v>978537979.35500026</v>
      </c>
      <c r="J41" s="161">
        <v>997510433.12</v>
      </c>
      <c r="K41" s="161">
        <v>1091144167.5699999</v>
      </c>
      <c r="L41" s="161">
        <v>1064456024.6799999</v>
      </c>
      <c r="M41" s="161">
        <v>1115883496.24</v>
      </c>
      <c r="N41" s="161">
        <v>952720291.38999999</v>
      </c>
      <c r="O41" s="161">
        <v>1062073915.88</v>
      </c>
      <c r="P41" s="161">
        <v>1004651641.3</v>
      </c>
      <c r="Q41" s="161">
        <v>942815352.46000004</v>
      </c>
      <c r="R41" s="161">
        <v>998963261.15999997</v>
      </c>
      <c r="S41" s="161">
        <v>1018397757.91</v>
      </c>
      <c r="T41" s="161">
        <v>1070762331.03</v>
      </c>
      <c r="U41" s="161">
        <v>660298948.63999903</v>
      </c>
      <c r="V41" s="161">
        <v>1019793291.87</v>
      </c>
      <c r="W41" s="161">
        <v>1019544000</v>
      </c>
      <c r="X41" s="161">
        <v>1027549640.0599999</v>
      </c>
      <c r="Y41" s="161">
        <v>982038433.78000104</v>
      </c>
      <c r="Z41" s="161">
        <v>668758179.62</v>
      </c>
      <c r="AA41" s="161">
        <v>720481354.38999999</v>
      </c>
      <c r="AB41" s="161">
        <v>781781475.54999995</v>
      </c>
      <c r="AC41" s="161">
        <v>939377764.91999996</v>
      </c>
      <c r="AD41" s="161">
        <v>876742161.26999998</v>
      </c>
      <c r="AE41" s="161">
        <v>668005637.52999997</v>
      </c>
      <c r="AF41" s="161">
        <v>850790241.57000005</v>
      </c>
      <c r="AG41" s="161">
        <v>849968331.34000003</v>
      </c>
      <c r="AH41" s="161">
        <v>1082742369.8600001</v>
      </c>
      <c r="AI41" s="161">
        <v>1437717818.53</v>
      </c>
      <c r="AJ41" s="161">
        <v>1534806101.03</v>
      </c>
      <c r="AK41" s="161">
        <v>1583915000.01</v>
      </c>
      <c r="AL41" s="161">
        <v>1656682247.8800001</v>
      </c>
      <c r="AM41" s="161">
        <v>1830667122.51</v>
      </c>
      <c r="AN41" s="161">
        <v>1885273478.3599999</v>
      </c>
      <c r="AO41" s="161">
        <v>1952262603.1600001</v>
      </c>
      <c r="AP41" s="161">
        <v>1841961100.1400001</v>
      </c>
      <c r="AQ41" s="161">
        <v>1945011619.1099999</v>
      </c>
      <c r="AR41" s="161">
        <v>1942496431.53</v>
      </c>
      <c r="AS41" s="151">
        <v>2059227536.5999999</v>
      </c>
    </row>
    <row r="42" spans="1:45" s="4" customFormat="1" ht="14">
      <c r="A42" s="176" t="s">
        <v>620</v>
      </c>
      <c r="B42" s="161">
        <v>-449329370.85999966</v>
      </c>
      <c r="C42" s="161">
        <v>430352893.12999988</v>
      </c>
      <c r="D42" s="161">
        <v>-431199031.11999989</v>
      </c>
      <c r="E42" s="161">
        <v>-271939614.73000002</v>
      </c>
      <c r="F42" s="161">
        <v>-56070006.869999886</v>
      </c>
      <c r="G42" s="161">
        <v>-138572547.33999872</v>
      </c>
      <c r="H42" s="161">
        <v>98878792.650001049</v>
      </c>
      <c r="I42" s="161">
        <v>415366939.83000183</v>
      </c>
      <c r="J42" s="161">
        <v>-306129109.70999956</v>
      </c>
      <c r="K42" s="161">
        <v>-692197532.20999956</v>
      </c>
      <c r="L42" s="161">
        <v>-716065925.5</v>
      </c>
      <c r="M42" s="161">
        <v>-1002536970.1999998</v>
      </c>
      <c r="N42" s="161">
        <v>-860648093.58000159</v>
      </c>
      <c r="O42" s="161">
        <v>-927428045.16995454</v>
      </c>
      <c r="P42" s="161">
        <v>-1165036349.7900016</v>
      </c>
      <c r="Q42" s="161">
        <v>-865130755.43006229</v>
      </c>
      <c r="R42" s="161">
        <v>-873041384.58002186</v>
      </c>
      <c r="S42" s="161">
        <v>-902052267.41997004</v>
      </c>
      <c r="T42" s="161">
        <v>-974908487.33000016</v>
      </c>
      <c r="U42" s="161">
        <v>35925791.440000534</v>
      </c>
      <c r="V42" s="161">
        <v>-554136824.71010017</v>
      </c>
      <c r="W42" s="161">
        <v>-739017225.60000014</v>
      </c>
      <c r="X42" s="161">
        <v>-1060365634.2998996</v>
      </c>
      <c r="Y42" s="161">
        <v>-1355770684.4100001</v>
      </c>
      <c r="Z42" s="161">
        <v>-1211049131.0099998</v>
      </c>
      <c r="AA42" s="161">
        <v>-1178177080.5800002</v>
      </c>
      <c r="AB42" s="161">
        <v>-1268187261.8799999</v>
      </c>
      <c r="AC42" s="161">
        <v>-1530335048.7000012</v>
      </c>
      <c r="AD42" s="161">
        <v>-1926355342.8699994</v>
      </c>
      <c r="AE42" s="161">
        <v>-1235700343.0999899</v>
      </c>
      <c r="AF42" s="161">
        <v>-564057567.07999992</v>
      </c>
      <c r="AG42" s="161">
        <v>225417280.72000027</v>
      </c>
      <c r="AH42" s="161">
        <v>-318485240.21999979</v>
      </c>
      <c r="AI42" s="161">
        <v>-108471354.3300004</v>
      </c>
      <c r="AJ42" s="161">
        <v>-132808245.78000021</v>
      </c>
      <c r="AK42" s="161">
        <v>1278745034.6999903</v>
      </c>
      <c r="AL42" s="161">
        <v>-385990367.24999952</v>
      </c>
      <c r="AM42" s="161">
        <v>-931959115.69000006</v>
      </c>
      <c r="AN42" s="161">
        <v>-1061093181.4900002</v>
      </c>
      <c r="AO42" s="161">
        <v>-307018942.34000015</v>
      </c>
      <c r="AP42" s="161">
        <v>-1064744044.9000001</v>
      </c>
      <c r="AQ42" s="161">
        <v>-1217723773.8700004</v>
      </c>
      <c r="AR42" s="161">
        <v>-1319529185.48</v>
      </c>
      <c r="AS42" s="151">
        <v>-961976672.61999035</v>
      </c>
    </row>
    <row r="43" spans="1:45" s="4" customFormat="1" ht="14">
      <c r="A43" s="177" t="s">
        <v>397</v>
      </c>
      <c r="B43" s="161">
        <v>1510759251.28</v>
      </c>
      <c r="C43" s="161">
        <v>1540762128.8000002</v>
      </c>
      <c r="D43" s="161">
        <v>1712107830.98</v>
      </c>
      <c r="E43" s="161">
        <v>1846097607.1799998</v>
      </c>
      <c r="F43" s="161">
        <v>1850968176.5100002</v>
      </c>
      <c r="G43" s="161">
        <v>1798053758.9200008</v>
      </c>
      <c r="H43" s="161">
        <v>2281963586.46</v>
      </c>
      <c r="I43" s="161">
        <v>2693712905.6899996</v>
      </c>
      <c r="J43" s="161">
        <v>2017771762.3</v>
      </c>
      <c r="K43" s="161">
        <v>1968589762.71</v>
      </c>
      <c r="L43" s="161">
        <v>2163118939.7999997</v>
      </c>
      <c r="M43" s="161">
        <v>2050386345.9800003</v>
      </c>
      <c r="N43" s="161">
        <v>1947306412.2799997</v>
      </c>
      <c r="O43" s="161">
        <v>1807235451.77</v>
      </c>
      <c r="P43" s="161">
        <v>1743749371.46</v>
      </c>
      <c r="Q43" s="161">
        <v>2085116953.03</v>
      </c>
      <c r="R43" s="161">
        <v>1447286565.03</v>
      </c>
      <c r="S43" s="161">
        <v>1563322410.0600002</v>
      </c>
      <c r="T43" s="161">
        <v>1549622694.52</v>
      </c>
      <c r="U43" s="161">
        <v>1847316164.3300002</v>
      </c>
      <c r="V43" s="161">
        <v>1868351680.1299999</v>
      </c>
      <c r="W43" s="161">
        <v>1428632033.0599999</v>
      </c>
      <c r="X43" s="161">
        <v>1669713412.6800001</v>
      </c>
      <c r="Y43" s="161">
        <v>1588189322.3199999</v>
      </c>
      <c r="Z43" s="161">
        <v>1404540199.5799999</v>
      </c>
      <c r="AA43" s="161">
        <v>1086046453.6399999</v>
      </c>
      <c r="AB43" s="161">
        <v>1096300347.51</v>
      </c>
      <c r="AC43" s="161">
        <v>908953648.99999905</v>
      </c>
      <c r="AD43" s="161">
        <v>987224989.77000093</v>
      </c>
      <c r="AE43" s="161">
        <v>947755485.22000003</v>
      </c>
      <c r="AF43" s="161">
        <v>1380030325.48</v>
      </c>
      <c r="AG43" s="161">
        <v>1804053644.6700001</v>
      </c>
      <c r="AH43" s="161">
        <v>1650633779.0699999</v>
      </c>
      <c r="AI43" s="161">
        <v>1771676834.55</v>
      </c>
      <c r="AJ43" s="161">
        <v>2131347911.1199999</v>
      </c>
      <c r="AK43" s="161">
        <v>3536408647.52</v>
      </c>
      <c r="AL43" s="161">
        <v>1908747349.9200001</v>
      </c>
      <c r="AM43" s="161">
        <v>1538636651.8299999</v>
      </c>
      <c r="AN43" s="161">
        <v>2005907839.5899999</v>
      </c>
      <c r="AO43" s="161">
        <v>4062121508.9299998</v>
      </c>
      <c r="AP43" s="161">
        <v>1889086691.26</v>
      </c>
      <c r="AQ43" s="161">
        <v>1810534506.5999999</v>
      </c>
      <c r="AR43" s="161">
        <v>1917908161.53</v>
      </c>
      <c r="AS43" s="151">
        <v>2522526178.1700001</v>
      </c>
    </row>
    <row r="44" spans="1:45" s="4" customFormat="1" ht="14">
      <c r="A44" s="177" t="s">
        <v>527</v>
      </c>
      <c r="B44" s="161">
        <v>445699808.31</v>
      </c>
      <c r="C44" s="161">
        <v>445699808.32999998</v>
      </c>
      <c r="D44" s="161">
        <v>228330657.93000001</v>
      </c>
      <c r="E44" s="161">
        <v>228330657.93000001</v>
      </c>
      <c r="F44" s="161">
        <v>138929364.41999999</v>
      </c>
      <c r="G44" s="161">
        <v>138929364.41999999</v>
      </c>
      <c r="H44" s="161">
        <v>40070430.359999999</v>
      </c>
      <c r="I44" s="161">
        <v>40070430.359999999</v>
      </c>
      <c r="J44" s="161">
        <v>-53672702.039999999</v>
      </c>
      <c r="K44" s="161">
        <v>-53672702.020000003</v>
      </c>
      <c r="L44" s="161">
        <v>-140823115.71000001</v>
      </c>
      <c r="M44" s="161">
        <v>-140823115.69</v>
      </c>
      <c r="N44" s="161">
        <v>-59293640.460000001</v>
      </c>
      <c r="O44" s="161">
        <v>-59293640.450000003</v>
      </c>
      <c r="P44" s="161">
        <v>-66121323.659999996</v>
      </c>
      <c r="Q44" s="161">
        <v>-66121323.630000003</v>
      </c>
      <c r="R44" s="161">
        <v>116219998.2</v>
      </c>
      <c r="S44" s="161">
        <v>116219998.18000001</v>
      </c>
      <c r="T44" s="161">
        <v>205628430.41999999</v>
      </c>
      <c r="U44" s="161">
        <v>205628430.38999999</v>
      </c>
      <c r="V44" s="161">
        <v>86249066.790000007</v>
      </c>
      <c r="W44" s="161">
        <v>86249066.799999997</v>
      </c>
      <c r="X44" s="161">
        <v>-61039778.009999998</v>
      </c>
      <c r="Y44" s="161">
        <v>-61039777.990000002</v>
      </c>
      <c r="Z44" s="161">
        <v>-140107313.00999999</v>
      </c>
      <c r="AA44" s="161">
        <v>-140107312.99000001</v>
      </c>
      <c r="AB44" s="161">
        <v>-122999426.48999999</v>
      </c>
      <c r="AC44" s="161">
        <v>-122999426.51000001</v>
      </c>
      <c r="AD44" s="161">
        <v>115505451</v>
      </c>
      <c r="AE44" s="161">
        <v>115505451</v>
      </c>
      <c r="AF44" s="161">
        <v>698108814.50999999</v>
      </c>
      <c r="AG44" s="161">
        <v>698108814.49000001</v>
      </c>
      <c r="AH44" s="161">
        <v>552772080.50999999</v>
      </c>
      <c r="AI44" s="161">
        <v>552772080.49000001</v>
      </c>
      <c r="AJ44" s="161">
        <v>899353157.49000001</v>
      </c>
      <c r="AK44" s="161">
        <v>899353157.50999999</v>
      </c>
      <c r="AL44" s="161">
        <v>884026728</v>
      </c>
      <c r="AM44" s="161">
        <v>884026728</v>
      </c>
      <c r="AN44" s="161">
        <v>567401555.49000001</v>
      </c>
      <c r="AO44" s="161">
        <v>567401555.50999999</v>
      </c>
      <c r="AP44" s="161">
        <v>615580070.49000001</v>
      </c>
      <c r="AQ44" s="161">
        <v>615580070.50999999</v>
      </c>
      <c r="AR44" s="161">
        <v>700102278.50999999</v>
      </c>
      <c r="AS44" s="151">
        <v>700102278.49000001</v>
      </c>
    </row>
    <row r="45" spans="1:45" s="4" customFormat="1" ht="14">
      <c r="A45" s="177" t="s">
        <v>528</v>
      </c>
      <c r="B45" s="161">
        <v>259821911.52000001</v>
      </c>
      <c r="C45" s="161">
        <v>228470787.74000001</v>
      </c>
      <c r="D45" s="161">
        <v>162855815.74000001</v>
      </c>
      <c r="E45" s="161">
        <v>223160188.00999999</v>
      </c>
      <c r="F45" s="161">
        <v>444370572.88999999</v>
      </c>
      <c r="G45" s="161">
        <v>315549669.81</v>
      </c>
      <c r="H45" s="161">
        <v>223041138.00999999</v>
      </c>
      <c r="I45" s="161">
        <v>353690081.32999998</v>
      </c>
      <c r="J45" s="161">
        <v>373329547.88999999</v>
      </c>
      <c r="K45" s="161">
        <v>307009020.99000001</v>
      </c>
      <c r="L45" s="161">
        <v>212026984.88</v>
      </c>
      <c r="M45" s="161">
        <v>151226869.59</v>
      </c>
      <c r="N45" s="161">
        <v>188619397.44999999</v>
      </c>
      <c r="O45" s="161">
        <v>129184968.06</v>
      </c>
      <c r="P45" s="161">
        <v>127216361.95999999</v>
      </c>
      <c r="Q45" s="161">
        <v>192769177.87</v>
      </c>
      <c r="R45" s="161">
        <v>161862417.40000001</v>
      </c>
      <c r="S45" s="161">
        <v>315032969.42000002</v>
      </c>
      <c r="T45" s="161">
        <v>172236025.44999999</v>
      </c>
      <c r="U45" s="161">
        <v>147163487.37</v>
      </c>
      <c r="V45" s="161">
        <v>276284084.64999998</v>
      </c>
      <c r="W45" s="161">
        <v>191195805.91999999</v>
      </c>
      <c r="X45" s="161">
        <v>134245657.90000001</v>
      </c>
      <c r="Y45" s="161">
        <v>291656541.33999997</v>
      </c>
      <c r="Z45" s="161">
        <v>163058364.38999999</v>
      </c>
      <c r="AA45" s="161">
        <v>93615556.730000004</v>
      </c>
      <c r="AB45" s="161">
        <v>270604965.81999999</v>
      </c>
      <c r="AC45" s="161">
        <v>434568179.22000003</v>
      </c>
      <c r="AD45" s="161">
        <v>310222449.38999999</v>
      </c>
      <c r="AE45" s="161">
        <v>314668994.60000002</v>
      </c>
      <c r="AF45" s="161">
        <v>441962140.49000001</v>
      </c>
      <c r="AG45" s="161">
        <v>414710791.50999999</v>
      </c>
      <c r="AH45" s="161">
        <v>495469362.05000001</v>
      </c>
      <c r="AI45" s="161">
        <v>367493505.5</v>
      </c>
      <c r="AJ45" s="161">
        <v>-8346074.5499999998</v>
      </c>
      <c r="AK45" s="161">
        <v>303680674.50999999</v>
      </c>
      <c r="AL45" s="161">
        <v>345273799.48000002</v>
      </c>
      <c r="AM45" s="161">
        <v>225385856.31</v>
      </c>
      <c r="AN45" s="161">
        <v>159830846.27000001</v>
      </c>
      <c r="AO45" s="161">
        <v>223526396.18000001</v>
      </c>
      <c r="AP45" s="161">
        <v>318971772.06</v>
      </c>
      <c r="AQ45" s="161">
        <v>264836158.46000001</v>
      </c>
      <c r="AR45" s="161">
        <v>209368153.41999999</v>
      </c>
      <c r="AS45" s="151">
        <v>309048524.70999998</v>
      </c>
    </row>
    <row r="46" spans="1:45" s="4" customFormat="1" ht="14">
      <c r="A46" s="177" t="s">
        <v>398</v>
      </c>
      <c r="B46" s="161">
        <v>-2665610341.9699998</v>
      </c>
      <c r="C46" s="161">
        <v>-1784579831.74</v>
      </c>
      <c r="D46" s="161">
        <v>-2534493335.77</v>
      </c>
      <c r="E46" s="161">
        <v>-2569528067.8499999</v>
      </c>
      <c r="F46" s="161">
        <v>-2490338120.6900001</v>
      </c>
      <c r="G46" s="161">
        <v>-2391105340.4899998</v>
      </c>
      <c r="H46" s="161">
        <v>-2446196362.1799989</v>
      </c>
      <c r="I46" s="161">
        <v>-2672106477.5499978</v>
      </c>
      <c r="J46" s="161">
        <v>-2643557717.8599997</v>
      </c>
      <c r="K46" s="161">
        <v>-2914123613.8899999</v>
      </c>
      <c r="L46" s="161">
        <v>-2950388734.4699998</v>
      </c>
      <c r="M46" s="161">
        <v>-3063327070.0799999</v>
      </c>
      <c r="N46" s="161">
        <v>-2937280262.8500013</v>
      </c>
      <c r="O46" s="161">
        <v>-2804554824.5499544</v>
      </c>
      <c r="P46" s="161">
        <v>-2969880759.5500016</v>
      </c>
      <c r="Q46" s="161">
        <v>-3076895562.7000623</v>
      </c>
      <c r="R46" s="161">
        <v>-2598410365.210022</v>
      </c>
      <c r="S46" s="161">
        <v>-2896627645.0799704</v>
      </c>
      <c r="T46" s="161">
        <v>-2902395637.7200003</v>
      </c>
      <c r="U46" s="161">
        <v>-2164182290.6499996</v>
      </c>
      <c r="V46" s="161">
        <v>-2785021656.2800999</v>
      </c>
      <c r="W46" s="161">
        <v>-2445094131.3800001</v>
      </c>
      <c r="X46" s="161">
        <v>-2803284926.8698997</v>
      </c>
      <c r="Y46" s="161">
        <v>-3174576770.0799999</v>
      </c>
      <c r="Z46" s="161">
        <v>-2638540381.9699998</v>
      </c>
      <c r="AA46" s="161">
        <v>-2217731777.96</v>
      </c>
      <c r="AB46" s="161">
        <v>-2512093148.7199998</v>
      </c>
      <c r="AC46" s="161">
        <v>-2750857450.4100003</v>
      </c>
      <c r="AD46" s="161">
        <v>-3339308233.0300002</v>
      </c>
      <c r="AE46" s="161">
        <v>-2613630273.9199901</v>
      </c>
      <c r="AF46" s="161">
        <v>-3084158847.5599999</v>
      </c>
      <c r="AG46" s="161">
        <v>-2691455969.9499998</v>
      </c>
      <c r="AH46" s="161">
        <v>-3017360461.8499999</v>
      </c>
      <c r="AI46" s="161">
        <v>-2800413774.8700004</v>
      </c>
      <c r="AJ46" s="161">
        <v>-3155163239.8399997</v>
      </c>
      <c r="AK46" s="161">
        <v>-3460697444.8400097</v>
      </c>
      <c r="AL46" s="161">
        <v>-3524038244.6499996</v>
      </c>
      <c r="AM46" s="161">
        <v>-3580008351.8299999</v>
      </c>
      <c r="AN46" s="161">
        <v>-3794233422.8400002</v>
      </c>
      <c r="AO46" s="161">
        <v>-5160068402.96</v>
      </c>
      <c r="AP46" s="161">
        <v>-3888382578.71</v>
      </c>
      <c r="AQ46" s="161">
        <v>-3908674509.4400001</v>
      </c>
      <c r="AR46" s="161">
        <v>-4146907778.9400001</v>
      </c>
      <c r="AS46" s="151">
        <v>-4493653653.9899902</v>
      </c>
    </row>
    <row r="47" spans="1:45" s="4" customFormat="1" ht="14">
      <c r="A47" s="149" t="s">
        <v>118</v>
      </c>
      <c r="B47" s="160">
        <v>3709940079.2599945</v>
      </c>
      <c r="C47" s="160">
        <v>4485729778.8799915</v>
      </c>
      <c r="D47" s="160">
        <v>4050631063.7099996</v>
      </c>
      <c r="E47" s="160">
        <v>4331931190.119978</v>
      </c>
      <c r="F47" s="160">
        <v>4035059998.0900073</v>
      </c>
      <c r="G47" s="160">
        <v>4094809351.7199984</v>
      </c>
      <c r="H47" s="160">
        <v>4066641399.9300027</v>
      </c>
      <c r="I47" s="160">
        <v>3571254714.5150194</v>
      </c>
      <c r="J47" s="160">
        <v>1164991558.0000076</v>
      </c>
      <c r="K47" s="160">
        <v>2400313026.2600794</v>
      </c>
      <c r="L47" s="160">
        <v>4071395056.0099907</v>
      </c>
      <c r="M47" s="160">
        <v>3079708442.5601044</v>
      </c>
      <c r="N47" s="160">
        <v>4168526568.9599934</v>
      </c>
      <c r="O47" s="160">
        <v>4671149590.3299408</v>
      </c>
      <c r="P47" s="160">
        <v>4296328102.3100052</v>
      </c>
      <c r="Q47" s="160">
        <v>5427437305.8099318</v>
      </c>
      <c r="R47" s="160">
        <v>4735959850.3199768</v>
      </c>
      <c r="S47" s="160">
        <v>5860802148.2400198</v>
      </c>
      <c r="T47" s="160">
        <v>5952960509.1199951</v>
      </c>
      <c r="U47" s="160">
        <v>6551722832.6699009</v>
      </c>
      <c r="V47" s="160">
        <v>5955537004.3200083</v>
      </c>
      <c r="W47" s="160">
        <v>6060703321.0899973</v>
      </c>
      <c r="X47" s="160">
        <v>6353157960.8600035</v>
      </c>
      <c r="Y47" s="160">
        <v>6545843302.9300041</v>
      </c>
      <c r="Z47" s="160">
        <v>5291851928.9900141</v>
      </c>
      <c r="AA47" s="160">
        <v>5052272611.420002</v>
      </c>
      <c r="AB47" s="160">
        <v>5311144264.019989</v>
      </c>
      <c r="AC47" s="160">
        <v>4445671089.3398867</v>
      </c>
      <c r="AD47" s="160">
        <v>6960446873.1899977</v>
      </c>
      <c r="AE47" s="160">
        <v>7096290998.0600185</v>
      </c>
      <c r="AF47" s="160">
        <v>8295056721.4400005</v>
      </c>
      <c r="AG47" s="160">
        <v>8754201502.1300144</v>
      </c>
      <c r="AH47" s="160">
        <v>9570126828.4099998</v>
      </c>
      <c r="AI47" s="160">
        <v>11877793979.970112</v>
      </c>
      <c r="AJ47" s="160">
        <v>13162231590.700012</v>
      </c>
      <c r="AK47" s="160">
        <v>14100884238.080002</v>
      </c>
      <c r="AL47" s="160">
        <v>12910181078.569994</v>
      </c>
      <c r="AM47" s="160">
        <v>13039428890.920097</v>
      </c>
      <c r="AN47" s="160">
        <v>12963712656.929895</v>
      </c>
      <c r="AO47" s="160">
        <v>13088326615.340076</v>
      </c>
      <c r="AP47" s="160">
        <v>13789757033.150005</v>
      </c>
      <c r="AQ47" s="160">
        <v>14088800434.839998</v>
      </c>
      <c r="AR47" s="160">
        <v>12039686223.559988</v>
      </c>
      <c r="AS47" s="150">
        <v>13831806831.549919</v>
      </c>
    </row>
    <row r="48" spans="1:45" s="4" customFormat="1" ht="14">
      <c r="A48" s="178" t="s">
        <v>119</v>
      </c>
      <c r="B48" s="161">
        <v>25632287.010000002</v>
      </c>
      <c r="C48" s="161">
        <v>37640934.82</v>
      </c>
      <c r="D48" s="161">
        <v>43092535.520000003</v>
      </c>
      <c r="E48" s="161">
        <v>37461495.770000003</v>
      </c>
      <c r="F48" s="161">
        <v>382898.079999924</v>
      </c>
      <c r="G48" s="161">
        <v>68285070.679996595</v>
      </c>
      <c r="H48" s="161">
        <v>68837943.280000001</v>
      </c>
      <c r="I48" s="161">
        <v>28557602.629999999</v>
      </c>
      <c r="J48" s="161">
        <v>36592168.049999997</v>
      </c>
      <c r="K48" s="161">
        <v>71687710.640000001</v>
      </c>
      <c r="L48" s="161">
        <v>55069996.649999999</v>
      </c>
      <c r="M48" s="161">
        <v>63781162.020000003</v>
      </c>
      <c r="N48" s="161">
        <v>45114723.789999999</v>
      </c>
      <c r="O48" s="161">
        <v>59475703.289999999</v>
      </c>
      <c r="P48" s="161">
        <v>33784480.439999998</v>
      </c>
      <c r="Q48" s="161">
        <v>47899784.870000497</v>
      </c>
      <c r="R48" s="161">
        <v>40046833.43</v>
      </c>
      <c r="S48" s="161">
        <v>63009813.340000004</v>
      </c>
      <c r="T48" s="161">
        <v>62797788.329999998</v>
      </c>
      <c r="U48" s="161">
        <v>52075615.380000003</v>
      </c>
      <c r="V48" s="161">
        <v>78064390.670000106</v>
      </c>
      <c r="W48" s="161">
        <v>-23420746.930000201</v>
      </c>
      <c r="X48" s="161">
        <v>44522841.489999801</v>
      </c>
      <c r="Y48" s="161">
        <v>24045651.309999298</v>
      </c>
      <c r="Z48" s="161">
        <v>47239064.75</v>
      </c>
      <c r="AA48" s="161">
        <v>67331670.929999903</v>
      </c>
      <c r="AB48" s="161">
        <v>42926434.75</v>
      </c>
      <c r="AC48" s="161">
        <v>-2595268.0300000799</v>
      </c>
      <c r="AD48" s="161">
        <v>122755234.73999999</v>
      </c>
      <c r="AE48" s="161">
        <v>47755549.609999999</v>
      </c>
      <c r="AF48" s="161">
        <v>64011110.979999997</v>
      </c>
      <c r="AG48" s="161">
        <v>11535903.51</v>
      </c>
      <c r="AH48" s="161">
        <v>-2670942.9699999099</v>
      </c>
      <c r="AI48" s="161">
        <v>78463048.110000104</v>
      </c>
      <c r="AJ48" s="161">
        <v>40031925.340000004</v>
      </c>
      <c r="AK48" s="161">
        <v>25339825.300000001</v>
      </c>
      <c r="AL48" s="161">
        <v>106861211.44</v>
      </c>
      <c r="AM48" s="161">
        <v>51228055.140000001</v>
      </c>
      <c r="AN48" s="161">
        <v>41061561.039999999</v>
      </c>
      <c r="AO48" s="161">
        <v>54376286.210000001</v>
      </c>
      <c r="AP48" s="161">
        <v>47588530.259999998</v>
      </c>
      <c r="AQ48" s="161">
        <v>56031436.079999998</v>
      </c>
      <c r="AR48" s="161">
        <v>89573241.340000093</v>
      </c>
      <c r="AS48" s="151">
        <v>80337183.620000005</v>
      </c>
    </row>
    <row r="49" spans="1:45" s="4" customFormat="1" ht="14">
      <c r="A49" s="149" t="s">
        <v>120</v>
      </c>
      <c r="B49" s="160">
        <v>3735572366.2699947</v>
      </c>
      <c r="C49" s="160">
        <v>4523370713.6999912</v>
      </c>
      <c r="D49" s="160">
        <v>4093723599.2299995</v>
      </c>
      <c r="E49" s="160">
        <v>4369392685.8899784</v>
      </c>
      <c r="F49" s="160">
        <v>4035442896.1700072</v>
      </c>
      <c r="G49" s="160">
        <v>4163094422.3999949</v>
      </c>
      <c r="H49" s="160">
        <v>4135479343.2100029</v>
      </c>
      <c r="I49" s="160">
        <v>3599812317.1450195</v>
      </c>
      <c r="J49" s="160">
        <v>1201583726.0500076</v>
      </c>
      <c r="K49" s="160">
        <v>2472000736.9000793</v>
      </c>
      <c r="L49" s="160">
        <v>4126465052.6599908</v>
      </c>
      <c r="M49" s="160">
        <v>3143489604.5801044</v>
      </c>
      <c r="N49" s="160">
        <v>4213641292.7499933</v>
      </c>
      <c r="O49" s="160">
        <v>4730625293.6199408</v>
      </c>
      <c r="P49" s="160">
        <v>4330112582.7500048</v>
      </c>
      <c r="Q49" s="160">
        <v>5475337090.6799326</v>
      </c>
      <c r="R49" s="160">
        <v>4776006683.7499771</v>
      </c>
      <c r="S49" s="160">
        <v>5923811961.58002</v>
      </c>
      <c r="T49" s="160">
        <v>6015758297.449995</v>
      </c>
      <c r="U49" s="160">
        <v>6603798448.049901</v>
      </c>
      <c r="V49" s="160">
        <v>6033601394.9900084</v>
      </c>
      <c r="W49" s="160">
        <v>6037282574.159997</v>
      </c>
      <c r="X49" s="160">
        <v>6397680802.3500032</v>
      </c>
      <c r="Y49" s="160">
        <v>6569888954.2400036</v>
      </c>
      <c r="Z49" s="160">
        <v>5339090993.7400141</v>
      </c>
      <c r="AA49" s="160">
        <v>5119604282.3500023</v>
      </c>
      <c r="AB49" s="160">
        <v>5354070698.769989</v>
      </c>
      <c r="AC49" s="160">
        <v>4443075821.3098869</v>
      </c>
      <c r="AD49" s="160">
        <v>7083202107.9299974</v>
      </c>
      <c r="AE49" s="160">
        <v>7144046547.6700182</v>
      </c>
      <c r="AF49" s="160">
        <v>8359067832.4200001</v>
      </c>
      <c r="AG49" s="160">
        <v>8765737405.6400146</v>
      </c>
      <c r="AH49" s="160">
        <v>9567455885.4400005</v>
      </c>
      <c r="AI49" s="160">
        <v>11956257028.080112</v>
      </c>
      <c r="AJ49" s="160">
        <v>13202263516.040012</v>
      </c>
      <c r="AK49" s="160">
        <v>14126224063.380001</v>
      </c>
      <c r="AL49" s="160">
        <v>13017042290.009995</v>
      </c>
      <c r="AM49" s="160">
        <v>13090656946.060097</v>
      </c>
      <c r="AN49" s="160">
        <v>13004774217.969896</v>
      </c>
      <c r="AO49" s="160">
        <v>13142702901.550076</v>
      </c>
      <c r="AP49" s="160">
        <v>13837345563.410006</v>
      </c>
      <c r="AQ49" s="160">
        <v>14144831870.919998</v>
      </c>
      <c r="AR49" s="160">
        <v>12129259464.899988</v>
      </c>
      <c r="AS49" s="150">
        <v>13912144015.16992</v>
      </c>
    </row>
    <row r="50" spans="1:45" s="4" customFormat="1" ht="14">
      <c r="A50" s="178" t="s">
        <v>399</v>
      </c>
      <c r="B50" s="161">
        <v>-646945775.60000002</v>
      </c>
      <c r="C50" s="161">
        <v>-817353250.07000005</v>
      </c>
      <c r="D50" s="161">
        <v>-463399355.81999999</v>
      </c>
      <c r="E50" s="161">
        <v>-508643036.38</v>
      </c>
      <c r="F50" s="161">
        <v>-74255951.750001803</v>
      </c>
      <c r="G50" s="161">
        <v>-330987045.04999697</v>
      </c>
      <c r="H50" s="161">
        <v>-282656274.69</v>
      </c>
      <c r="I50" s="161">
        <v>-140241741.83000001</v>
      </c>
      <c r="J50" s="161">
        <v>659441524.14999998</v>
      </c>
      <c r="K50" s="161">
        <v>11944806.7600001</v>
      </c>
      <c r="L50" s="161">
        <v>-1079062491.0799999</v>
      </c>
      <c r="M50" s="161">
        <v>-771414545.15999997</v>
      </c>
      <c r="N50" s="161">
        <v>-995484987.17999995</v>
      </c>
      <c r="O50" s="161">
        <v>-1333508669.45</v>
      </c>
      <c r="P50" s="161">
        <v>-798553151.84000003</v>
      </c>
      <c r="Q50" s="161">
        <v>-1475972426.6400001</v>
      </c>
      <c r="R50" s="161">
        <v>-1004117841.5599999</v>
      </c>
      <c r="S50" s="161">
        <v>-1869920886.6900001</v>
      </c>
      <c r="T50" s="161">
        <v>-1832254510.0599999</v>
      </c>
      <c r="U50" s="161">
        <v>-1989350423.51</v>
      </c>
      <c r="V50" s="161">
        <v>-851671619.37</v>
      </c>
      <c r="W50" s="161">
        <v>-570523843.38999999</v>
      </c>
      <c r="X50" s="161">
        <v>-850156963.32000005</v>
      </c>
      <c r="Y50" s="161">
        <v>-868143425.549999</v>
      </c>
      <c r="Z50" s="161">
        <v>-1157325617.5</v>
      </c>
      <c r="AA50" s="161">
        <v>-966725433.90999997</v>
      </c>
      <c r="AB50" s="161">
        <v>-991800303.90999997</v>
      </c>
      <c r="AC50" s="161">
        <v>22393915.5599989</v>
      </c>
      <c r="AD50" s="161">
        <v>-1169102103.4100001</v>
      </c>
      <c r="AE50" s="161">
        <v>-1113320596.46</v>
      </c>
      <c r="AF50" s="161">
        <v>-2189235470.9499998</v>
      </c>
      <c r="AG50" s="161">
        <v>-1608795663.8499999</v>
      </c>
      <c r="AH50" s="161">
        <v>-1560329146.9000001</v>
      </c>
      <c r="AI50" s="161">
        <v>-2491434081.25</v>
      </c>
      <c r="AJ50" s="161">
        <v>-2979852062.8200002</v>
      </c>
      <c r="AK50" s="161">
        <v>-3163501357.8200002</v>
      </c>
      <c r="AL50" s="161">
        <v>-2564347040.4699998</v>
      </c>
      <c r="AM50" s="161">
        <v>-2334744895.5100002</v>
      </c>
      <c r="AN50" s="161">
        <v>-2139390215.5</v>
      </c>
      <c r="AO50" s="161">
        <v>-1343113276.5999999</v>
      </c>
      <c r="AP50" s="161">
        <v>-2378727532.21</v>
      </c>
      <c r="AQ50" s="161">
        <v>-2529763855.8699999</v>
      </c>
      <c r="AR50" s="161">
        <v>-499848811.5</v>
      </c>
      <c r="AS50" s="151">
        <v>-2248973078.5100002</v>
      </c>
    </row>
    <row r="51" spans="1:45" s="4" customFormat="1" ht="14">
      <c r="A51" s="176" t="s">
        <v>406</v>
      </c>
      <c r="B51" s="161">
        <v>352932688.72799999</v>
      </c>
      <c r="C51" s="161">
        <v>359886344.06400001</v>
      </c>
      <c r="D51" s="161">
        <v>376524164.028</v>
      </c>
      <c r="E51" s="161">
        <v>380271199.19199997</v>
      </c>
      <c r="F51" s="161">
        <v>474360091.96950001</v>
      </c>
      <c r="G51" s="161">
        <v>521071508.6505</v>
      </c>
      <c r="H51" s="161">
        <v>549008225.22599995</v>
      </c>
      <c r="I51" s="161">
        <v>455917565.79449999</v>
      </c>
      <c r="J51" s="161">
        <v>291032636.11199999</v>
      </c>
      <c r="K51" s="161">
        <v>344015555.11199999</v>
      </c>
      <c r="L51" s="161">
        <v>296395589.31300002</v>
      </c>
      <c r="M51" s="161">
        <v>128129592.3075</v>
      </c>
      <c r="N51" s="161">
        <v>319635290.06999999</v>
      </c>
      <c r="O51" s="161">
        <v>350451781.56449997</v>
      </c>
      <c r="P51" s="161">
        <v>375378396.56099999</v>
      </c>
      <c r="Q51" s="161">
        <v>407563525.95749998</v>
      </c>
      <c r="R51" s="161">
        <v>370563069.64950001</v>
      </c>
      <c r="S51" s="161">
        <v>431057808.66149998</v>
      </c>
      <c r="T51" s="161">
        <v>629734479.83099997</v>
      </c>
      <c r="U51" s="161">
        <v>891464499.88199997</v>
      </c>
      <c r="V51" s="161">
        <v>636375542.86800003</v>
      </c>
      <c r="W51" s="161">
        <v>682651742.75599992</v>
      </c>
      <c r="X51" s="161">
        <v>676056973.4000001</v>
      </c>
      <c r="Y51" s="161">
        <v>697932208.796</v>
      </c>
      <c r="Z51" s="161">
        <v>401008824.72450006</v>
      </c>
      <c r="AA51" s="161">
        <v>397364566.79250002</v>
      </c>
      <c r="AB51" s="161">
        <v>382103262.40499997</v>
      </c>
      <c r="AC51" s="161">
        <v>708123228.26400006</v>
      </c>
      <c r="AD51" s="161">
        <v>623804157.09450006</v>
      </c>
      <c r="AE51" s="161">
        <v>660129785.67599988</v>
      </c>
      <c r="AF51" s="161">
        <v>874568162.57499981</v>
      </c>
      <c r="AG51" s="161">
        <v>848370975.99000025</v>
      </c>
      <c r="AH51" s="161">
        <v>935270314.16400015</v>
      </c>
      <c r="AI51" s="161">
        <v>1054210700.9475001</v>
      </c>
      <c r="AJ51" s="161">
        <v>1166249907.1486001</v>
      </c>
      <c r="AK51" s="161">
        <v>1180175003.5732</v>
      </c>
      <c r="AL51" s="161">
        <v>1292461144.6725001</v>
      </c>
      <c r="AM51" s="161">
        <v>1275577718.7329998</v>
      </c>
      <c r="AN51" s="161">
        <v>1310421585.7665</v>
      </c>
      <c r="AO51" s="161">
        <v>1227620897.8920002</v>
      </c>
      <c r="AP51" s="161">
        <v>1279575668.1149998</v>
      </c>
      <c r="AQ51" s="161">
        <v>1332377831.2365</v>
      </c>
      <c r="AR51" s="161">
        <v>1720708387.3170002</v>
      </c>
      <c r="AS51" s="151">
        <v>908002185.66449976</v>
      </c>
    </row>
    <row r="52" spans="1:45" s="4" customFormat="1" ht="14">
      <c r="A52" s="178" t="s">
        <v>400</v>
      </c>
      <c r="B52" s="161">
        <v>-330058796.06</v>
      </c>
      <c r="C52" s="161">
        <v>-378402901.69</v>
      </c>
      <c r="D52" s="161">
        <v>-367877852.94</v>
      </c>
      <c r="E52" s="161">
        <v>-390995596.75</v>
      </c>
      <c r="F52" s="161">
        <v>-531174916.88</v>
      </c>
      <c r="G52" s="161">
        <v>-388737263.94</v>
      </c>
      <c r="H52" s="161">
        <v>-523242475.63999999</v>
      </c>
      <c r="I52" s="161">
        <v>-346529789.07999998</v>
      </c>
      <c r="J52" s="161">
        <v>-185593882.34</v>
      </c>
      <c r="K52" s="161">
        <v>-245705392.78</v>
      </c>
      <c r="L52" s="161">
        <v>-302955380.08999997</v>
      </c>
      <c r="M52" s="161">
        <v>-184317635.94</v>
      </c>
      <c r="N52" s="161">
        <v>-307369878.95999998</v>
      </c>
      <c r="O52" s="161">
        <v>-354478093.58999997</v>
      </c>
      <c r="P52" s="161">
        <v>-361997630.47000003</v>
      </c>
      <c r="Q52" s="161">
        <v>-412405018.19999999</v>
      </c>
      <c r="R52" s="161">
        <v>-388314200.23000002</v>
      </c>
      <c r="S52" s="161">
        <v>-405954220.45999998</v>
      </c>
      <c r="T52" s="161">
        <v>-432443929.54000002</v>
      </c>
      <c r="U52" s="161">
        <v>-488151682.68000001</v>
      </c>
      <c r="V52" s="161">
        <v>-544413994.09000003</v>
      </c>
      <c r="W52" s="161">
        <v>-604244640.90999997</v>
      </c>
      <c r="X52" s="161">
        <v>-584045990.49000001</v>
      </c>
      <c r="Y52" s="161">
        <v>-614004175.34000003</v>
      </c>
      <c r="Z52" s="161">
        <v>-436075740.82999998</v>
      </c>
      <c r="AA52" s="161">
        <v>-426074522.63</v>
      </c>
      <c r="AB52" s="161">
        <v>-442039104.31999999</v>
      </c>
      <c r="AC52" s="161">
        <v>-397856393.11000001</v>
      </c>
      <c r="AD52" s="161">
        <v>-599571067.13999999</v>
      </c>
      <c r="AE52" s="161">
        <v>-679370245.91999996</v>
      </c>
      <c r="AF52" s="161">
        <v>-633418639</v>
      </c>
      <c r="AG52" s="161">
        <v>-732605614.53999996</v>
      </c>
      <c r="AH52" s="161">
        <v>-847376742.28999996</v>
      </c>
      <c r="AI52" s="161">
        <v>-995357135.48000002</v>
      </c>
      <c r="AJ52" s="161">
        <v>-1065188662.58</v>
      </c>
      <c r="AK52" s="161">
        <v>-1150952458.96</v>
      </c>
      <c r="AL52" s="161">
        <v>-1088878392.8399999</v>
      </c>
      <c r="AM52" s="161">
        <v>-1119550873.3599999</v>
      </c>
      <c r="AN52" s="161">
        <v>-1118712761.9000001</v>
      </c>
      <c r="AO52" s="161">
        <v>-1196937563.5899999</v>
      </c>
      <c r="AP52" s="161">
        <v>-1182696289.1700001</v>
      </c>
      <c r="AQ52" s="161">
        <v>-1208054427.03</v>
      </c>
      <c r="AR52" s="161">
        <v>-1208812001.03</v>
      </c>
      <c r="AS52" s="151">
        <v>-1214125674.47</v>
      </c>
    </row>
    <row r="53" spans="1:45" s="4" customFormat="1" ht="14">
      <c r="A53" s="178" t="s">
        <v>121</v>
      </c>
      <c r="B53" s="161">
        <v>-322117971.51999998</v>
      </c>
      <c r="C53" s="161">
        <v>-325827755.87</v>
      </c>
      <c r="D53" s="161">
        <v>-377840732.42000002</v>
      </c>
      <c r="E53" s="161">
        <v>-449408410.33999997</v>
      </c>
      <c r="F53" s="161">
        <v>-404904378.81999999</v>
      </c>
      <c r="G53" s="161">
        <v>-403335783.62</v>
      </c>
      <c r="H53" s="161">
        <v>-448085505.31999999</v>
      </c>
      <c r="I53" s="161">
        <v>-465332294.74000001</v>
      </c>
      <c r="J53" s="161">
        <v>-389475960.11000001</v>
      </c>
      <c r="K53" s="161">
        <v>-437609844.52999997</v>
      </c>
      <c r="L53" s="161">
        <v>-407252032.73000002</v>
      </c>
      <c r="M53" s="161">
        <v>-440701155.69999999</v>
      </c>
      <c r="N53" s="161">
        <v>-396010170.86000001</v>
      </c>
      <c r="O53" s="161">
        <v>-393610554.41000003</v>
      </c>
      <c r="P53" s="161">
        <v>-461508343.63999999</v>
      </c>
      <c r="Q53" s="161">
        <v>-398904360.16000003</v>
      </c>
      <c r="R53" s="161">
        <v>-357283708.14999998</v>
      </c>
      <c r="S53" s="161">
        <v>-407788963.27999997</v>
      </c>
      <c r="T53" s="161">
        <v>-349036842.50999999</v>
      </c>
      <c r="U53" s="161">
        <v>-281739462.39999998</v>
      </c>
      <c r="V53" s="161">
        <v>-390395957.72000003</v>
      </c>
      <c r="W53" s="161">
        <v>-430170008.95999998</v>
      </c>
      <c r="X53" s="161">
        <v>-420704472.38999999</v>
      </c>
      <c r="Y53" s="161">
        <v>-462477057.22000003</v>
      </c>
      <c r="Z53" s="161">
        <v>-350341214.31999999</v>
      </c>
      <c r="AA53" s="161">
        <v>-415674130.08999997</v>
      </c>
      <c r="AB53" s="161">
        <v>-438164921.83999997</v>
      </c>
      <c r="AC53" s="161">
        <v>-372341804.39999998</v>
      </c>
      <c r="AD53" s="161">
        <v>-401600547.04000002</v>
      </c>
      <c r="AE53" s="161">
        <v>-312299320.37</v>
      </c>
      <c r="AF53" s="161">
        <v>-397708525.56999999</v>
      </c>
      <c r="AG53" s="161">
        <v>-493904764.44</v>
      </c>
      <c r="AH53" s="161">
        <v>-526687802.47000003</v>
      </c>
      <c r="AI53" s="161">
        <v>-602317741.87</v>
      </c>
      <c r="AJ53" s="161">
        <v>-754343106.92999995</v>
      </c>
      <c r="AK53" s="161">
        <v>-799533128.73000002</v>
      </c>
      <c r="AL53" s="161">
        <v>-814283465.90999997</v>
      </c>
      <c r="AM53" s="161">
        <v>-851279608.82000005</v>
      </c>
      <c r="AN53" s="161">
        <v>-961864166.16999996</v>
      </c>
      <c r="AO53" s="161">
        <v>-1160432486.03</v>
      </c>
      <c r="AP53" s="161">
        <v>-975662056.26999998</v>
      </c>
      <c r="AQ53" s="161">
        <v>-905298441.74000001</v>
      </c>
      <c r="AR53" s="161">
        <v>-905976345.01999998</v>
      </c>
      <c r="AS53" s="151">
        <v>-869329197.64999998</v>
      </c>
    </row>
    <row r="54" spans="1:45" s="4" customFormat="1" ht="14">
      <c r="A54" s="216" t="s">
        <v>131</v>
      </c>
      <c r="B54" s="217">
        <v>2436449823.0899949</v>
      </c>
      <c r="C54" s="217">
        <v>3001786806.0699911</v>
      </c>
      <c r="D54" s="217">
        <v>2884605658.0499992</v>
      </c>
      <c r="E54" s="217">
        <v>3020345642.4199781</v>
      </c>
      <c r="F54" s="217">
        <v>3025107648.720005</v>
      </c>
      <c r="G54" s="217">
        <v>3040034329.7899981</v>
      </c>
      <c r="H54" s="217">
        <v>2881495087.5600028</v>
      </c>
      <c r="I54" s="217">
        <v>2647708491.4950199</v>
      </c>
      <c r="J54" s="217">
        <v>1285955407.7500076</v>
      </c>
      <c r="K54" s="217">
        <v>1800630306.3500793</v>
      </c>
      <c r="L54" s="217">
        <v>2337195148.7599907</v>
      </c>
      <c r="M54" s="217">
        <v>1747056267.7801044</v>
      </c>
      <c r="N54" s="217">
        <v>2514776255.7499933</v>
      </c>
      <c r="O54" s="217">
        <v>2649027976.1699409</v>
      </c>
      <c r="P54" s="217">
        <v>2708053456.8000045</v>
      </c>
      <c r="Q54" s="217">
        <v>3188055285.6799326</v>
      </c>
      <c r="R54" s="217">
        <v>3026290933.8099771</v>
      </c>
      <c r="S54" s="217">
        <v>3240147891.1500196</v>
      </c>
      <c r="T54" s="217">
        <v>3402023015.3399954</v>
      </c>
      <c r="U54" s="217">
        <v>3844556879.4599009</v>
      </c>
      <c r="V54" s="217">
        <v>4247119823.810008</v>
      </c>
      <c r="W54" s="217">
        <v>4432344080.8999968</v>
      </c>
      <c r="X54" s="217">
        <v>4542773376.1500034</v>
      </c>
      <c r="Y54" s="217">
        <v>4625264296.1300039</v>
      </c>
      <c r="Z54" s="217">
        <v>3395348421.090014</v>
      </c>
      <c r="AA54" s="217">
        <v>3311130195.7200022</v>
      </c>
      <c r="AB54" s="217">
        <v>3482066368.6999888</v>
      </c>
      <c r="AC54" s="217">
        <v>3695271539.3598852</v>
      </c>
      <c r="AD54" s="217">
        <v>4912928390.3399973</v>
      </c>
      <c r="AE54" s="217">
        <v>5039056384.9200182</v>
      </c>
      <c r="AF54" s="217">
        <v>5138705196.9000006</v>
      </c>
      <c r="AG54" s="217">
        <v>5930431362.8100147</v>
      </c>
      <c r="AH54" s="217">
        <v>6633062193.7800007</v>
      </c>
      <c r="AI54" s="217">
        <v>7867148069.480113</v>
      </c>
      <c r="AJ54" s="217">
        <v>8402879683.7100124</v>
      </c>
      <c r="AK54" s="217">
        <v>9012237117.8700027</v>
      </c>
      <c r="AL54" s="217">
        <v>8549533390.7899952</v>
      </c>
      <c r="AM54" s="217">
        <v>8785081568.3700962</v>
      </c>
      <c r="AN54" s="217">
        <v>8784807074.3998966</v>
      </c>
      <c r="AO54" s="217">
        <v>9442219575.3300743</v>
      </c>
      <c r="AP54" s="217">
        <v>9300259685.760004</v>
      </c>
      <c r="AQ54" s="217">
        <v>9501715146.2799988</v>
      </c>
      <c r="AR54" s="217">
        <v>9514622307.349987</v>
      </c>
      <c r="AS54" s="218">
        <v>9579716064.5399208</v>
      </c>
    </row>
    <row r="55" spans="1:45" s="4" customFormat="1" ht="14">
      <c r="A55" s="216" t="s">
        <v>132</v>
      </c>
      <c r="B55" s="217">
        <v>241148309.77000001</v>
      </c>
      <c r="C55" s="217">
        <v>-173210587.29000005</v>
      </c>
      <c r="D55" s="217">
        <v>-104209276.70999998</v>
      </c>
      <c r="E55" s="217">
        <v>-60903354.05999998</v>
      </c>
      <c r="F55" s="217">
        <v>2793242571.2600002</v>
      </c>
      <c r="G55" s="217">
        <v>-32476826.830000021</v>
      </c>
      <c r="H55" s="217">
        <v>180645895.08000016</v>
      </c>
      <c r="I55" s="217">
        <v>-136198719.38500011</v>
      </c>
      <c r="J55" s="217">
        <v>1073095304.76</v>
      </c>
      <c r="K55" s="217">
        <v>664417937.58000004</v>
      </c>
      <c r="L55" s="217">
        <v>-91018519.300000027</v>
      </c>
      <c r="M55" s="217">
        <v>-783776099.80000007</v>
      </c>
      <c r="N55" s="217">
        <v>-71755264.829999983</v>
      </c>
      <c r="O55" s="217">
        <v>-30346167.720000003</v>
      </c>
      <c r="P55" s="217">
        <v>132830212.60999998</v>
      </c>
      <c r="Q55" s="217">
        <v>-79865554.769999996</v>
      </c>
      <c r="R55" s="217">
        <v>-277479354.50999999</v>
      </c>
      <c r="S55" s="217">
        <v>-105142819.06999999</v>
      </c>
      <c r="T55" s="217">
        <v>-226609786.88999999</v>
      </c>
      <c r="U55" s="217">
        <v>-41762550.260000005</v>
      </c>
      <c r="V55" s="217">
        <v>-242327412.25999999</v>
      </c>
      <c r="W55" s="217">
        <v>-225041375.91999984</v>
      </c>
      <c r="X55" s="217">
        <v>-286633257.61000007</v>
      </c>
      <c r="Y55" s="217">
        <v>1068569255.5999994</v>
      </c>
      <c r="Z55" s="217">
        <v>-190666975.36000001</v>
      </c>
      <c r="AA55" s="217">
        <v>-102382661.80999999</v>
      </c>
      <c r="AB55" s="217">
        <v>-397164254.26999998</v>
      </c>
      <c r="AC55" s="217">
        <v>-496218458.35000008</v>
      </c>
      <c r="AD55" s="217">
        <v>-687021067.56999993</v>
      </c>
      <c r="AE55" s="217">
        <v>484637578.02999997</v>
      </c>
      <c r="AF55" s="217">
        <v>-529867913.58000004</v>
      </c>
      <c r="AG55" s="217">
        <v>-578468071</v>
      </c>
      <c r="AH55" s="217">
        <v>47320391.489999935</v>
      </c>
      <c r="AI55" s="217">
        <v>-178009924.28000003</v>
      </c>
      <c r="AJ55" s="217">
        <v>-260709809.44000003</v>
      </c>
      <c r="AK55" s="217">
        <v>-411677117.87</v>
      </c>
      <c r="AL55" s="217">
        <v>-342941303.14000005</v>
      </c>
      <c r="AM55" s="217">
        <v>-430804777.98999995</v>
      </c>
      <c r="AN55" s="217">
        <v>-388655609.40000004</v>
      </c>
      <c r="AO55" s="217">
        <v>-580289384.54999995</v>
      </c>
      <c r="AP55" s="217">
        <v>-518058656.30999994</v>
      </c>
      <c r="AQ55" s="217">
        <v>-536612796.24000001</v>
      </c>
      <c r="AR55" s="217">
        <v>-595052270.05000007</v>
      </c>
      <c r="AS55" s="218">
        <v>-806699090.99000001</v>
      </c>
    </row>
    <row r="56" spans="1:45" s="4" customFormat="1" ht="14.5" thickBot="1">
      <c r="A56" s="219" t="s">
        <v>133</v>
      </c>
      <c r="B56" s="220">
        <v>2677598132.8599949</v>
      </c>
      <c r="C56" s="220">
        <v>2828576218.7799911</v>
      </c>
      <c r="D56" s="220">
        <v>2780396381.3399992</v>
      </c>
      <c r="E56" s="220">
        <v>2959442288.3599782</v>
      </c>
      <c r="F56" s="220">
        <v>5818350219.9800053</v>
      </c>
      <c r="G56" s="220">
        <v>3007557502.9599981</v>
      </c>
      <c r="H56" s="220">
        <v>3062140982.6400032</v>
      </c>
      <c r="I56" s="220">
        <v>2511509772.1100197</v>
      </c>
      <c r="J56" s="220">
        <v>2359050712.5100079</v>
      </c>
      <c r="K56" s="220">
        <v>2465048243.9300795</v>
      </c>
      <c r="L56" s="220">
        <v>2246176629.4599905</v>
      </c>
      <c r="M56" s="220">
        <v>963280167.98010433</v>
      </c>
      <c r="N56" s="220">
        <v>2443020990.9199934</v>
      </c>
      <c r="O56" s="220">
        <v>2618681808.4499412</v>
      </c>
      <c r="P56" s="220">
        <v>2840883669.4100046</v>
      </c>
      <c r="Q56" s="220">
        <v>3108189730.9099326</v>
      </c>
      <c r="R56" s="220">
        <v>2748811579.2999773</v>
      </c>
      <c r="S56" s="220">
        <v>3135005072.0800195</v>
      </c>
      <c r="T56" s="220">
        <v>3175413228.4499955</v>
      </c>
      <c r="U56" s="220">
        <v>3802794329.1999006</v>
      </c>
      <c r="V56" s="220">
        <v>4004792411.5500078</v>
      </c>
      <c r="W56" s="220">
        <v>4207302704.9799967</v>
      </c>
      <c r="X56" s="220">
        <v>4256140118.5400033</v>
      </c>
      <c r="Y56" s="220">
        <v>5693833551.7300034</v>
      </c>
      <c r="Z56" s="220">
        <v>3204681445.7300138</v>
      </c>
      <c r="AA56" s="220">
        <v>3208747533.9100022</v>
      </c>
      <c r="AB56" s="220">
        <v>3084902114.4299889</v>
      </c>
      <c r="AC56" s="220">
        <v>3199053081.0098853</v>
      </c>
      <c r="AD56" s="220">
        <v>4225907322.7699976</v>
      </c>
      <c r="AE56" s="220">
        <v>5523693962.9500179</v>
      </c>
      <c r="AF56" s="220">
        <v>4608837283.3200006</v>
      </c>
      <c r="AG56" s="220">
        <v>5351963291.8100147</v>
      </c>
      <c r="AH56" s="220">
        <v>6680382585.2700005</v>
      </c>
      <c r="AI56" s="220">
        <v>7689138145.2001133</v>
      </c>
      <c r="AJ56" s="220">
        <v>8142169874.2700129</v>
      </c>
      <c r="AK56" s="220">
        <v>8600560000.0000019</v>
      </c>
      <c r="AL56" s="220">
        <v>8206592087.6499949</v>
      </c>
      <c r="AM56" s="220">
        <v>8354276790.3800964</v>
      </c>
      <c r="AN56" s="220">
        <v>8396151464.999897</v>
      </c>
      <c r="AO56" s="220">
        <v>8861930190.7800751</v>
      </c>
      <c r="AP56" s="220">
        <v>8782201029.4500046</v>
      </c>
      <c r="AQ56" s="220">
        <v>8965102350.039999</v>
      </c>
      <c r="AR56" s="220">
        <v>8919570037.2999878</v>
      </c>
      <c r="AS56" s="221">
        <v>8773016973.549921</v>
      </c>
    </row>
    <row r="57" spans="1:45" s="4" customFormat="1" ht="14.5" thickTop="1">
      <c r="A57" s="21"/>
      <c r="B57" s="22"/>
      <c r="C57" s="22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45" s="4" customFormat="1" ht="14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AM58" s="140"/>
    </row>
    <row r="59" spans="1:45" s="4" customFormat="1" ht="14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45" s="4" customFormat="1" ht="14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45" s="4" customFormat="1" ht="14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</sheetData>
  <sheetProtection sheet="1" objects="1" scenarios="1"/>
  <hyperlinks>
    <hyperlink ref="A4" location="Índice!A1" display="Índice!A1" xr:uid="{DA54F0C2-26C8-459F-95BB-6B0067595C85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06264-C535-43FF-9D18-4AB50B2C322E}">
  <sheetPr codeName="Plan59">
    <tabColor rgb="FFFFC000"/>
  </sheetPr>
  <dimension ref="A1:AY58"/>
  <sheetViews>
    <sheetView showGridLines="0" showRowColHeaders="0" zoomScaleNormal="100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A35" sqref="A35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51" s="36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51" s="36" customFormat="1" ht="33" customHeight="1">
      <c r="A2" s="154" t="s">
        <v>629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51" s="36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51" s="36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51" s="3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51" s="53" customFormat="1" ht="14">
      <c r="A6" s="178" t="s">
        <v>114</v>
      </c>
      <c r="B6" s="161">
        <v>28011834470.069992</v>
      </c>
      <c r="C6" s="161">
        <v>29759672285.490002</v>
      </c>
      <c r="D6" s="161">
        <v>37696277687.029999</v>
      </c>
      <c r="E6" s="161">
        <v>38093401451.339989</v>
      </c>
      <c r="F6" s="161">
        <v>48606570102.82</v>
      </c>
      <c r="G6" s="161">
        <v>34410570457.060005</v>
      </c>
      <c r="H6" s="161">
        <v>63699450365.629997</v>
      </c>
      <c r="I6" s="161">
        <v>38727004838.410004</v>
      </c>
      <c r="J6" s="161">
        <v>30268536163.490005</v>
      </c>
      <c r="K6" s="161">
        <v>35662425694.240089</v>
      </c>
      <c r="L6" s="161">
        <v>45880301623.249992</v>
      </c>
      <c r="M6" s="161">
        <v>46655883969.520103</v>
      </c>
      <c r="N6" s="161">
        <v>37314733177.299995</v>
      </c>
      <c r="O6" s="161">
        <v>36642026762.479393</v>
      </c>
      <c r="P6" s="161">
        <v>30355676161.830006</v>
      </c>
      <c r="Q6" s="161">
        <v>33224591043.709999</v>
      </c>
      <c r="R6" s="161">
        <v>27568919946.869999</v>
      </c>
      <c r="S6" s="161">
        <v>44583262620.950005</v>
      </c>
      <c r="T6" s="161">
        <v>33451646509.779995</v>
      </c>
      <c r="U6" s="161">
        <v>26135012566.439892</v>
      </c>
      <c r="V6" s="161">
        <v>30161168321.560009</v>
      </c>
      <c r="W6" s="161">
        <v>29622152071.479996</v>
      </c>
      <c r="X6" s="161">
        <v>38994329836.670006</v>
      </c>
      <c r="Y6" s="161">
        <v>25581507597.360012</v>
      </c>
      <c r="Z6" s="161">
        <v>53556553020.419998</v>
      </c>
      <c r="AA6" s="161">
        <v>30973263189.27</v>
      </c>
      <c r="AB6" s="161">
        <v>26566871950.289989</v>
      </c>
      <c r="AC6" s="161">
        <v>14772989871.499899</v>
      </c>
      <c r="AD6" s="161">
        <v>32492372688.68</v>
      </c>
      <c r="AE6" s="161">
        <v>12450124236.640001</v>
      </c>
      <c r="AF6" s="161">
        <v>41108077381.160004</v>
      </c>
      <c r="AG6" s="161">
        <v>42529906082.350006</v>
      </c>
      <c r="AH6" s="161">
        <v>34422603068.660004</v>
      </c>
      <c r="AI6" s="161">
        <v>69599431892.100098</v>
      </c>
      <c r="AJ6" s="161">
        <v>72569296068.990005</v>
      </c>
      <c r="AK6" s="161">
        <v>55406042595.699997</v>
      </c>
      <c r="AL6" s="161">
        <v>61363393589.599991</v>
      </c>
      <c r="AM6" s="161">
        <v>62323621471.410103</v>
      </c>
      <c r="AN6" s="161">
        <v>75748225277.639893</v>
      </c>
      <c r="AO6" s="161">
        <v>63772372946.060097</v>
      </c>
      <c r="AP6" s="161">
        <v>69304032915.720001</v>
      </c>
      <c r="AQ6" s="161">
        <v>72687943188.029999</v>
      </c>
      <c r="AR6" s="161">
        <v>61404428554.349991</v>
      </c>
      <c r="AS6" s="151">
        <v>87534834359.029907</v>
      </c>
    </row>
    <row r="7" spans="1:51" s="53" customFormat="1" ht="14">
      <c r="A7" s="178" t="s">
        <v>115</v>
      </c>
      <c r="B7" s="161">
        <v>-17610326692.209999</v>
      </c>
      <c r="C7" s="161">
        <v>-19743736903.41</v>
      </c>
      <c r="D7" s="161">
        <v>-27020468477</v>
      </c>
      <c r="E7" s="161">
        <v>-26760989996.980003</v>
      </c>
      <c r="F7" s="161">
        <v>-36882621800.649994</v>
      </c>
      <c r="G7" s="161">
        <v>-22862037616.950005</v>
      </c>
      <c r="H7" s="161">
        <v>-51164997232.659996</v>
      </c>
      <c r="I7" s="161">
        <v>-25518137910.939999</v>
      </c>
      <c r="J7" s="161">
        <v>-16843786465.049999</v>
      </c>
      <c r="K7" s="161">
        <v>-22302008895.41</v>
      </c>
      <c r="L7" s="161">
        <v>-31735461964.43</v>
      </c>
      <c r="M7" s="161">
        <v>-32601836280.959999</v>
      </c>
      <c r="N7" s="161">
        <v>-23790477388.690002</v>
      </c>
      <c r="O7" s="161">
        <v>-23427788339.2495</v>
      </c>
      <c r="P7" s="161">
        <v>-17168337865.24</v>
      </c>
      <c r="Q7" s="161">
        <v>-20267996082.690002</v>
      </c>
      <c r="R7" s="161">
        <v>-15528192406.460001</v>
      </c>
      <c r="S7" s="161">
        <v>-31941204184.870003</v>
      </c>
      <c r="T7" s="161">
        <v>-20778296705.869999</v>
      </c>
      <c r="U7" s="161">
        <v>-13346599817.619999</v>
      </c>
      <c r="V7" s="161">
        <v>-17417381768.299999</v>
      </c>
      <c r="W7" s="161">
        <v>-16239008469.689999</v>
      </c>
      <c r="X7" s="161">
        <v>-25437511983.150002</v>
      </c>
      <c r="Y7" s="161">
        <v>-11318458458.9</v>
      </c>
      <c r="Z7" s="161">
        <v>-39494611211.369995</v>
      </c>
      <c r="AA7" s="161">
        <v>-16676617525.619999</v>
      </c>
      <c r="AB7" s="161">
        <v>-12550309336.08</v>
      </c>
      <c r="AC7" s="161">
        <v>-609040741.7200098</v>
      </c>
      <c r="AD7" s="161">
        <v>-17970449497.150002</v>
      </c>
      <c r="AE7" s="161">
        <v>1891754513.7900105</v>
      </c>
      <c r="AF7" s="161">
        <v>-25467301364.27</v>
      </c>
      <c r="AG7" s="161">
        <v>-27729264765.850002</v>
      </c>
      <c r="AH7" s="161">
        <v>-19090675231.590004</v>
      </c>
      <c r="AI7" s="161">
        <v>-52543658988.719986</v>
      </c>
      <c r="AJ7" s="161">
        <v>-53010942409.739998</v>
      </c>
      <c r="AK7" s="161">
        <v>-33955168636.069996</v>
      </c>
      <c r="AL7" s="161">
        <v>-40202389207.220001</v>
      </c>
      <c r="AM7" s="161">
        <v>-39436377489.110001</v>
      </c>
      <c r="AN7" s="161">
        <v>-52068452356.599998</v>
      </c>
      <c r="AO7" s="161">
        <v>-38003602343.889999</v>
      </c>
      <c r="AP7" s="161">
        <v>-43570338571.729996</v>
      </c>
      <c r="AQ7" s="161">
        <v>-47139007916.670006</v>
      </c>
      <c r="AR7" s="161">
        <v>-35534238110.040001</v>
      </c>
      <c r="AS7" s="151">
        <v>-60744131468.270004</v>
      </c>
    </row>
    <row r="8" spans="1:51" s="53" customFormat="1" ht="14">
      <c r="A8" s="1136" t="s">
        <v>123</v>
      </c>
      <c r="B8" s="1137">
        <v>10401507777.859993</v>
      </c>
      <c r="C8" s="1137">
        <v>10015935382.080002</v>
      </c>
      <c r="D8" s="1137">
        <v>10675809210.029999</v>
      </c>
      <c r="E8" s="1137">
        <v>11332411454.359985</v>
      </c>
      <c r="F8" s="1137">
        <v>11723948302.170006</v>
      </c>
      <c r="G8" s="1137">
        <v>11548532840.110001</v>
      </c>
      <c r="H8" s="1137">
        <v>12534453132.970001</v>
      </c>
      <c r="I8" s="1137">
        <v>13208866927.470005</v>
      </c>
      <c r="J8" s="1137">
        <v>13424749698.440006</v>
      </c>
      <c r="K8" s="1137">
        <v>13360416798.83009</v>
      </c>
      <c r="L8" s="1137">
        <v>14144839658.819992</v>
      </c>
      <c r="M8" s="1137">
        <v>14054047688.560104</v>
      </c>
      <c r="N8" s="1137">
        <v>13524255788.609993</v>
      </c>
      <c r="O8" s="1137">
        <v>13214238423.229893</v>
      </c>
      <c r="P8" s="1137">
        <v>13187338296.590006</v>
      </c>
      <c r="Q8" s="1137">
        <v>12956594961.019997</v>
      </c>
      <c r="R8" s="1137">
        <v>12040727540.409998</v>
      </c>
      <c r="S8" s="1137">
        <v>12642058436.080002</v>
      </c>
      <c r="T8" s="1137">
        <v>12673349803.909996</v>
      </c>
      <c r="U8" s="1137">
        <v>12788412748.819893</v>
      </c>
      <c r="V8" s="1137">
        <v>12743786553.26001</v>
      </c>
      <c r="W8" s="1137">
        <v>13383143601.789997</v>
      </c>
      <c r="X8" s="1137">
        <v>13556817853.520004</v>
      </c>
      <c r="Y8" s="1137">
        <v>14263049138.460012</v>
      </c>
      <c r="Z8" s="1137">
        <v>14061941809.050003</v>
      </c>
      <c r="AA8" s="1137">
        <v>14296645663.650002</v>
      </c>
      <c r="AB8" s="1137">
        <v>14016562614.20999</v>
      </c>
      <c r="AC8" s="1137">
        <v>14163949129.779888</v>
      </c>
      <c r="AD8" s="1137">
        <v>14521923191.529999</v>
      </c>
      <c r="AE8" s="1137">
        <v>14341878750.430012</v>
      </c>
      <c r="AF8" s="1137">
        <v>15640776016.890003</v>
      </c>
      <c r="AG8" s="1137">
        <v>14800641316.500004</v>
      </c>
      <c r="AH8" s="1137">
        <v>15331927837.07</v>
      </c>
      <c r="AI8" s="1137">
        <v>17055772903.380112</v>
      </c>
      <c r="AJ8" s="1137">
        <v>19558353659.250008</v>
      </c>
      <c r="AK8" s="1137">
        <v>21450873959.630001</v>
      </c>
      <c r="AL8" s="1137">
        <v>21161004382.37999</v>
      </c>
      <c r="AM8" s="1137">
        <v>22887243982.300102</v>
      </c>
      <c r="AN8" s="1137">
        <v>23679772921.039894</v>
      </c>
      <c r="AO8" s="1137">
        <v>25768770602.170097</v>
      </c>
      <c r="AP8" s="1137">
        <v>25733694343.990005</v>
      </c>
      <c r="AQ8" s="1137">
        <v>25548935271.359993</v>
      </c>
      <c r="AR8" s="1137">
        <v>25870190444.30999</v>
      </c>
      <c r="AS8" s="1138">
        <v>26790702890.759903</v>
      </c>
    </row>
    <row r="9" spans="1:51" s="53" customFormat="1" ht="14">
      <c r="A9" s="178" t="s">
        <v>124</v>
      </c>
      <c r="B9" s="161">
        <v>7163583578.9399929</v>
      </c>
      <c r="C9" s="161">
        <v>6450435983.9900017</v>
      </c>
      <c r="D9" s="161">
        <v>7070514926.8199978</v>
      </c>
      <c r="E9" s="161">
        <v>7269280025.389986</v>
      </c>
      <c r="F9" s="161">
        <v>6772284480.5300055</v>
      </c>
      <c r="G9" s="161">
        <v>7075607544.539999</v>
      </c>
      <c r="H9" s="161">
        <v>7200771123.5600014</v>
      </c>
      <c r="I9" s="161">
        <v>6921709867.8300056</v>
      </c>
      <c r="J9" s="161">
        <v>4901119283.5000067</v>
      </c>
      <c r="K9" s="161">
        <v>5945187684.370079</v>
      </c>
      <c r="L9" s="161">
        <v>8194118675.2199917</v>
      </c>
      <c r="M9" s="161">
        <v>7435494812.3301039</v>
      </c>
      <c r="N9" s="161">
        <v>7450209196.4699936</v>
      </c>
      <c r="O9" s="161">
        <v>7526128712.7998943</v>
      </c>
      <c r="P9" s="161">
        <v>7659230758.7400064</v>
      </c>
      <c r="Q9" s="161">
        <v>8535643645.9999962</v>
      </c>
      <c r="R9" s="161">
        <v>7513680823.8399982</v>
      </c>
      <c r="S9" s="161">
        <v>8784329377.0900002</v>
      </c>
      <c r="T9" s="161">
        <v>9165143058.7499962</v>
      </c>
      <c r="U9" s="161">
        <v>9101439433.4898911</v>
      </c>
      <c r="V9" s="161">
        <v>9352702971.2001095</v>
      </c>
      <c r="W9" s="161">
        <v>9287499239.1399975</v>
      </c>
      <c r="X9" s="161">
        <v>9636884993.3399048</v>
      </c>
      <c r="Y9" s="161">
        <v>10738477934.880013</v>
      </c>
      <c r="Z9" s="161">
        <v>8523243030.0300035</v>
      </c>
      <c r="AA9" s="161">
        <v>8577692220.5200014</v>
      </c>
      <c r="AB9" s="161">
        <v>8508688561.7899895</v>
      </c>
      <c r="AC9" s="161">
        <v>9006507860.4798889</v>
      </c>
      <c r="AD9" s="161">
        <v>11998646638.139999</v>
      </c>
      <c r="AE9" s="161">
        <v>11471505251.840012</v>
      </c>
      <c r="AF9" s="161">
        <v>11717066407.730003</v>
      </c>
      <c r="AG9" s="161">
        <v>11010255304.560003</v>
      </c>
      <c r="AH9" s="161">
        <v>12573970489.279999</v>
      </c>
      <c r="AI9" s="161">
        <v>14118500791.490112</v>
      </c>
      <c r="AJ9" s="161">
        <v>15041199920.540009</v>
      </c>
      <c r="AK9" s="161">
        <v>14916518243.730001</v>
      </c>
      <c r="AL9" s="161">
        <v>15306166272.72999</v>
      </c>
      <c r="AM9" s="161">
        <v>15710919454.310104</v>
      </c>
      <c r="AN9" s="161">
        <v>16163389695.489895</v>
      </c>
      <c r="AO9" s="161">
        <v>15785324290.720098</v>
      </c>
      <c r="AP9" s="161">
        <v>17192584001.660004</v>
      </c>
      <c r="AQ9" s="161">
        <v>17741878776.159992</v>
      </c>
      <c r="AR9" s="161">
        <v>15783849990.539989</v>
      </c>
      <c r="AS9" s="151">
        <v>17527701544.899902</v>
      </c>
    </row>
    <row r="10" spans="1:51" s="53" customFormat="1" ht="14">
      <c r="A10" s="178" t="s">
        <v>126</v>
      </c>
      <c r="B10" s="161">
        <v>11146547392.829994</v>
      </c>
      <c r="C10" s="161">
        <v>10841416201.139992</v>
      </c>
      <c r="D10" s="161">
        <v>11583327765.429998</v>
      </c>
      <c r="E10" s="161">
        <v>12091262696.669987</v>
      </c>
      <c r="F10" s="161">
        <v>11069581091.120007</v>
      </c>
      <c r="G10" s="161">
        <v>11259949116.599998</v>
      </c>
      <c r="H10" s="161">
        <v>11737543123.680002</v>
      </c>
      <c r="I10" s="161">
        <v>11629580666.710018</v>
      </c>
      <c r="J10" s="161">
        <v>9188908323.0100079</v>
      </c>
      <c r="K10" s="161">
        <v>10647093504.720079</v>
      </c>
      <c r="L10" s="161">
        <v>12891823815.969992</v>
      </c>
      <c r="M10" s="161">
        <v>12426375823.880104</v>
      </c>
      <c r="N10" s="161">
        <v>12401181799.149994</v>
      </c>
      <c r="O10" s="161">
        <v>12726819934.469894</v>
      </c>
      <c r="P10" s="161">
        <v>12963510316.550007</v>
      </c>
      <c r="Q10" s="161">
        <v>14020566470.749996</v>
      </c>
      <c r="R10" s="161">
        <v>12901376753.949999</v>
      </c>
      <c r="S10" s="161">
        <v>14424861480.539989</v>
      </c>
      <c r="T10" s="161">
        <v>14922354614.719995</v>
      </c>
      <c r="U10" s="161">
        <v>15178579912.519892</v>
      </c>
      <c r="V10" s="161">
        <v>14976035085.020109</v>
      </c>
      <c r="W10" s="161">
        <v>15650482799.929996</v>
      </c>
      <c r="X10" s="161">
        <v>16148949860.719904</v>
      </c>
      <c r="Y10" s="161">
        <v>16991025902.630013</v>
      </c>
      <c r="Z10" s="161">
        <v>14502188838.980003</v>
      </c>
      <c r="AA10" s="161">
        <v>14338619133.860003</v>
      </c>
      <c r="AB10" s="161">
        <v>14571979692.80999</v>
      </c>
      <c r="AC10" s="161">
        <v>15058989270.199888</v>
      </c>
      <c r="AD10" s="161">
        <v>17669219525.519997</v>
      </c>
      <c r="AE10" s="161">
        <v>17351793572.63002</v>
      </c>
      <c r="AF10" s="161">
        <v>17796596303.350002</v>
      </c>
      <c r="AG10" s="161">
        <v>17722517051.530003</v>
      </c>
      <c r="AH10" s="161">
        <v>18720649007.049999</v>
      </c>
      <c r="AI10" s="161">
        <v>20513932237.270111</v>
      </c>
      <c r="AJ10" s="161">
        <v>21903951077.480011</v>
      </c>
      <c r="AK10" s="161">
        <v>21773188772.220009</v>
      </c>
      <c r="AL10" s="161">
        <v>21885949511.889992</v>
      </c>
      <c r="AM10" s="161">
        <v>22259454300.420097</v>
      </c>
      <c r="AN10" s="161">
        <v>23024365375.129894</v>
      </c>
      <c r="AO10" s="161">
        <v>22589341052.660088</v>
      </c>
      <c r="AP10" s="161">
        <v>23702956137.790005</v>
      </c>
      <c r="AQ10" s="161">
        <v>24649564187.029999</v>
      </c>
      <c r="AR10" s="161">
        <v>22969307874.409988</v>
      </c>
      <c r="AS10" s="151">
        <v>24672485981.689911</v>
      </c>
      <c r="AU10" s="811"/>
      <c r="AV10" s="812"/>
      <c r="AW10" s="812"/>
      <c r="AX10" s="812"/>
      <c r="AY10" s="14"/>
    </row>
    <row r="11" spans="1:51" s="53" customFormat="1" ht="14">
      <c r="A11" s="178" t="s">
        <v>129</v>
      </c>
      <c r="B11" s="161">
        <v>3877858399.5599942</v>
      </c>
      <c r="C11" s="161">
        <v>3562389898.9099917</v>
      </c>
      <c r="D11" s="161">
        <v>4053248726.7699995</v>
      </c>
      <c r="E11" s="161">
        <v>3983776422.9899764</v>
      </c>
      <c r="F11" s="161">
        <v>3348733907.2500072</v>
      </c>
      <c r="G11" s="161">
        <v>3401838132.9699979</v>
      </c>
      <c r="H11" s="161">
        <v>3750978365.6600018</v>
      </c>
      <c r="I11" s="161">
        <v>3082586416.1600175</v>
      </c>
      <c r="J11" s="161">
        <v>1263618585.2200072</v>
      </c>
      <c r="K11" s="161">
        <v>2582370753.450079</v>
      </c>
      <c r="L11" s="161">
        <v>4351664942.2699909</v>
      </c>
      <c r="M11" s="161">
        <v>3713894026.7701044</v>
      </c>
      <c r="N11" s="161">
        <v>4827169818.7199945</v>
      </c>
      <c r="O11" s="161">
        <v>5052651557.4598951</v>
      </c>
      <c r="P11" s="161">
        <v>5275787924.8600073</v>
      </c>
      <c r="Q11" s="161">
        <v>5986102521.6599941</v>
      </c>
      <c r="R11" s="161">
        <v>5338920356.4499989</v>
      </c>
      <c r="S11" s="161">
        <v>6541516463.6599894</v>
      </c>
      <c r="T11" s="161">
        <v>7198155827.5499954</v>
      </c>
      <c r="U11" s="161">
        <v>7129033200.0599012</v>
      </c>
      <c r="V11" s="161">
        <v>7282119766.3901091</v>
      </c>
      <c r="W11" s="161">
        <v>7870853214.5699978</v>
      </c>
      <c r="X11" s="161">
        <v>8322017524.4199038</v>
      </c>
      <c r="Y11" s="161">
        <v>8255676458.0400038</v>
      </c>
      <c r="Z11" s="161">
        <v>6617819824.7100134</v>
      </c>
      <c r="AA11" s="161">
        <v>6363325631.5700026</v>
      </c>
      <c r="AB11" s="161">
        <v>6607350394.1399889</v>
      </c>
      <c r="AC11" s="161">
        <v>6799202314.7398882</v>
      </c>
      <c r="AD11" s="161">
        <v>9767607880.6099968</v>
      </c>
      <c r="AE11" s="161">
        <v>9322778356.0700092</v>
      </c>
      <c r="AF11" s="161">
        <v>9706598535.7200012</v>
      </c>
      <c r="AG11" s="161">
        <v>9000687311.780014</v>
      </c>
      <c r="AH11" s="161">
        <v>10386829895.789999</v>
      </c>
      <c r="AI11" s="161">
        <v>12068580363.660112</v>
      </c>
      <c r="AJ11" s="161">
        <v>13301780032.770012</v>
      </c>
      <c r="AK11" s="161">
        <v>12634001321.410009</v>
      </c>
      <c r="AL11" s="161">
        <v>13103974150.329992</v>
      </c>
      <c r="AM11" s="161">
        <v>13113919554.050098</v>
      </c>
      <c r="AN11" s="161">
        <v>13723614298.029896</v>
      </c>
      <c r="AO11" s="161">
        <v>12847335522.970078</v>
      </c>
      <c r="AP11" s="161">
        <v>14535856128.390005</v>
      </c>
      <c r="AQ11" s="161">
        <v>15165486306.48</v>
      </c>
      <c r="AR11" s="161">
        <v>13394517804.429989</v>
      </c>
      <c r="AS11" s="151">
        <v>14962597263.30991</v>
      </c>
      <c r="AU11" s="811"/>
      <c r="AV11" s="812"/>
      <c r="AW11" s="812"/>
      <c r="AX11" s="812"/>
      <c r="AY11" s="14"/>
    </row>
    <row r="12" spans="1:51" s="53" customFormat="1" ht="14">
      <c r="A12" s="178" t="s">
        <v>118</v>
      </c>
      <c r="B12" s="161">
        <v>3709940079.2599945</v>
      </c>
      <c r="C12" s="161">
        <v>4485729778.8799915</v>
      </c>
      <c r="D12" s="161">
        <v>4050631063.7099996</v>
      </c>
      <c r="E12" s="161">
        <v>4331931190.119978</v>
      </c>
      <c r="F12" s="161">
        <v>4035059998.0900073</v>
      </c>
      <c r="G12" s="161">
        <v>4094809351.7199984</v>
      </c>
      <c r="H12" s="161">
        <v>4066641399.9300027</v>
      </c>
      <c r="I12" s="161">
        <v>3571254714.5150194</v>
      </c>
      <c r="J12" s="161">
        <v>1164991558.0000076</v>
      </c>
      <c r="K12" s="161">
        <v>2400313026.2600794</v>
      </c>
      <c r="L12" s="161">
        <v>4071395056.0099907</v>
      </c>
      <c r="M12" s="161">
        <v>3079708442.5601044</v>
      </c>
      <c r="N12" s="161">
        <v>4168526568.9599934</v>
      </c>
      <c r="O12" s="161">
        <v>4671149590.3299408</v>
      </c>
      <c r="P12" s="161">
        <v>4296328102.3100052</v>
      </c>
      <c r="Q12" s="161">
        <v>5427437305.8099318</v>
      </c>
      <c r="R12" s="161">
        <v>4735959850.3199768</v>
      </c>
      <c r="S12" s="161">
        <v>5860802148.2400198</v>
      </c>
      <c r="T12" s="161">
        <v>5952960509.1199951</v>
      </c>
      <c r="U12" s="161">
        <v>6551722832.6699009</v>
      </c>
      <c r="V12" s="161">
        <v>5955537004.3200083</v>
      </c>
      <c r="W12" s="161">
        <v>6060703321.0899973</v>
      </c>
      <c r="X12" s="161">
        <v>6353157960.8600035</v>
      </c>
      <c r="Y12" s="161">
        <v>6545843302.9300041</v>
      </c>
      <c r="Z12" s="161">
        <v>5291851928.9900141</v>
      </c>
      <c r="AA12" s="161">
        <v>5052272611.420002</v>
      </c>
      <c r="AB12" s="161">
        <v>5311144264.019989</v>
      </c>
      <c r="AC12" s="161">
        <v>4445671089.3398867</v>
      </c>
      <c r="AD12" s="161">
        <v>6960446873.1899977</v>
      </c>
      <c r="AE12" s="161">
        <v>7096290998.0600185</v>
      </c>
      <c r="AF12" s="161">
        <v>8295056721.4400005</v>
      </c>
      <c r="AG12" s="161">
        <v>8754201502.1300144</v>
      </c>
      <c r="AH12" s="161">
        <v>9570126828.4099998</v>
      </c>
      <c r="AI12" s="161">
        <v>11877793979.970112</v>
      </c>
      <c r="AJ12" s="161">
        <v>13162231590.700012</v>
      </c>
      <c r="AK12" s="161">
        <v>14100884238.080002</v>
      </c>
      <c r="AL12" s="161">
        <v>12910181078.569994</v>
      </c>
      <c r="AM12" s="161">
        <v>13039428890.920097</v>
      </c>
      <c r="AN12" s="161">
        <v>12963712656.929895</v>
      </c>
      <c r="AO12" s="161">
        <v>13088326615.340076</v>
      </c>
      <c r="AP12" s="161">
        <v>13789757033.150005</v>
      </c>
      <c r="AQ12" s="161">
        <v>14088800434.839998</v>
      </c>
      <c r="AR12" s="161">
        <v>12039686223.559988</v>
      </c>
      <c r="AS12" s="151">
        <v>13831806831.549919</v>
      </c>
    </row>
    <row r="13" spans="1:51" s="53" customFormat="1" ht="14">
      <c r="A13" s="178" t="s">
        <v>120</v>
      </c>
      <c r="B13" s="161">
        <v>3735572366.2699947</v>
      </c>
      <c r="C13" s="161">
        <v>4523370713.6999912</v>
      </c>
      <c r="D13" s="161">
        <v>4093723599.2299995</v>
      </c>
      <c r="E13" s="161">
        <v>4369392685.8899784</v>
      </c>
      <c r="F13" s="161">
        <v>4035442896.1700072</v>
      </c>
      <c r="G13" s="161">
        <v>4163094422.3999949</v>
      </c>
      <c r="H13" s="161">
        <v>4135479343.2100029</v>
      </c>
      <c r="I13" s="161">
        <v>3599812317.1450195</v>
      </c>
      <c r="J13" s="161">
        <v>1201583726.0500076</v>
      </c>
      <c r="K13" s="161">
        <v>2472000736.9000793</v>
      </c>
      <c r="L13" s="161">
        <v>4126465052.6599908</v>
      </c>
      <c r="M13" s="161">
        <v>3143489604.5801044</v>
      </c>
      <c r="N13" s="161">
        <v>4213641292.7499933</v>
      </c>
      <c r="O13" s="161">
        <v>4730625293.6199408</v>
      </c>
      <c r="P13" s="161">
        <v>4330112582.7500048</v>
      </c>
      <c r="Q13" s="161">
        <v>5475337090.6799326</v>
      </c>
      <c r="R13" s="161">
        <v>4776006683.7499771</v>
      </c>
      <c r="S13" s="161">
        <v>5923811961.58002</v>
      </c>
      <c r="T13" s="161">
        <v>6015758297.449995</v>
      </c>
      <c r="U13" s="161">
        <v>6603798448.049901</v>
      </c>
      <c r="V13" s="161">
        <v>6033601394.9900084</v>
      </c>
      <c r="W13" s="161">
        <v>6037282574.159997</v>
      </c>
      <c r="X13" s="161">
        <v>6397680802.3500032</v>
      </c>
      <c r="Y13" s="161">
        <v>6569888954.2400036</v>
      </c>
      <c r="Z13" s="161">
        <v>5339090993.7400141</v>
      </c>
      <c r="AA13" s="161">
        <v>5119604282.3500023</v>
      </c>
      <c r="AB13" s="161">
        <v>5354070698.769989</v>
      </c>
      <c r="AC13" s="161">
        <v>4443075821.3098869</v>
      </c>
      <c r="AD13" s="161">
        <v>7083202107.9299974</v>
      </c>
      <c r="AE13" s="161">
        <v>7144046547.6700182</v>
      </c>
      <c r="AF13" s="161">
        <v>8359067832.4200001</v>
      </c>
      <c r="AG13" s="161">
        <v>8765737405.6400146</v>
      </c>
      <c r="AH13" s="161">
        <v>9567455885.4400005</v>
      </c>
      <c r="AI13" s="161">
        <v>11956257028.080112</v>
      </c>
      <c r="AJ13" s="161">
        <v>13202263516.040012</v>
      </c>
      <c r="AK13" s="161">
        <v>14126224063.380001</v>
      </c>
      <c r="AL13" s="161">
        <v>13017042290.009995</v>
      </c>
      <c r="AM13" s="161">
        <v>13090656946.060097</v>
      </c>
      <c r="AN13" s="161">
        <v>13004774217.969896</v>
      </c>
      <c r="AO13" s="161">
        <v>13142702901.550076</v>
      </c>
      <c r="AP13" s="161">
        <v>13837345563.410006</v>
      </c>
      <c r="AQ13" s="161">
        <v>14144831870.919998</v>
      </c>
      <c r="AR13" s="161">
        <v>12129259464.899988</v>
      </c>
      <c r="AS13" s="151">
        <v>13912144015.16992</v>
      </c>
    </row>
    <row r="14" spans="1:51" s="1139" customFormat="1" ht="14">
      <c r="A14" s="216" t="s">
        <v>131</v>
      </c>
      <c r="B14" s="217">
        <v>2436449823.0899949</v>
      </c>
      <c r="C14" s="217">
        <v>3001786806.0699911</v>
      </c>
      <c r="D14" s="217">
        <v>2884605658.0499992</v>
      </c>
      <c r="E14" s="217">
        <v>3020345642.4199781</v>
      </c>
      <c r="F14" s="217">
        <v>3025107648.720005</v>
      </c>
      <c r="G14" s="217">
        <v>3040034329.7899981</v>
      </c>
      <c r="H14" s="217">
        <v>2881495087.5600028</v>
      </c>
      <c r="I14" s="217">
        <v>2647708491.4950199</v>
      </c>
      <c r="J14" s="217">
        <v>1285955407.7500076</v>
      </c>
      <c r="K14" s="217">
        <v>1800630306.3500793</v>
      </c>
      <c r="L14" s="217">
        <v>2337195148.7599907</v>
      </c>
      <c r="M14" s="217">
        <v>1747056267.7801044</v>
      </c>
      <c r="N14" s="217">
        <v>2514776255.7499933</v>
      </c>
      <c r="O14" s="217">
        <v>2649027976.1699409</v>
      </c>
      <c r="P14" s="217">
        <v>2708053456.8000045</v>
      </c>
      <c r="Q14" s="217">
        <v>3188055285.6799326</v>
      </c>
      <c r="R14" s="217">
        <v>3026290933.8099771</v>
      </c>
      <c r="S14" s="217">
        <v>3240147891.1500196</v>
      </c>
      <c r="T14" s="217">
        <v>3402023015.3399954</v>
      </c>
      <c r="U14" s="217">
        <v>3844556879.4599009</v>
      </c>
      <c r="V14" s="217">
        <v>4247119823.810008</v>
      </c>
      <c r="W14" s="217">
        <v>4432344080.8999968</v>
      </c>
      <c r="X14" s="217">
        <v>4542773376.1500034</v>
      </c>
      <c r="Y14" s="217">
        <v>4625264296.1300039</v>
      </c>
      <c r="Z14" s="217">
        <v>3395348421.090014</v>
      </c>
      <c r="AA14" s="217">
        <v>3311130195.7200022</v>
      </c>
      <c r="AB14" s="217">
        <v>3482066368.6999888</v>
      </c>
      <c r="AC14" s="217">
        <v>3695271539.3598852</v>
      </c>
      <c r="AD14" s="217">
        <v>4912928390.3399973</v>
      </c>
      <c r="AE14" s="217">
        <v>5039056384.9200182</v>
      </c>
      <c r="AF14" s="217">
        <v>5138705196.9000006</v>
      </c>
      <c r="AG14" s="217">
        <v>5930431362.8100147</v>
      </c>
      <c r="AH14" s="217">
        <v>6633062193.7800007</v>
      </c>
      <c r="AI14" s="217">
        <v>7867148069.480113</v>
      </c>
      <c r="AJ14" s="217">
        <v>8402879683.7100124</v>
      </c>
      <c r="AK14" s="217">
        <v>9012237117.8700027</v>
      </c>
      <c r="AL14" s="217">
        <v>8549533390.7899952</v>
      </c>
      <c r="AM14" s="217">
        <v>8785081568.3700962</v>
      </c>
      <c r="AN14" s="217">
        <v>8784807074.3998966</v>
      </c>
      <c r="AO14" s="217">
        <v>9442219575.3300743</v>
      </c>
      <c r="AP14" s="217">
        <v>9300259685.760004</v>
      </c>
      <c r="AQ14" s="217">
        <v>9501715146.2799988</v>
      </c>
      <c r="AR14" s="217">
        <v>9514622307.349987</v>
      </c>
      <c r="AS14" s="218">
        <v>9579716064.5399208</v>
      </c>
    </row>
    <row r="15" spans="1:51" s="1139" customFormat="1" ht="14">
      <c r="A15" s="149" t="s">
        <v>132</v>
      </c>
      <c r="B15" s="160">
        <v>241148309.77000001</v>
      </c>
      <c r="C15" s="160">
        <v>-173210587.29000005</v>
      </c>
      <c r="D15" s="160">
        <v>-104209276.70999998</v>
      </c>
      <c r="E15" s="160">
        <v>-60903354.05999998</v>
      </c>
      <c r="F15" s="160">
        <v>2793242571.2600002</v>
      </c>
      <c r="G15" s="160">
        <v>-32476826.830000021</v>
      </c>
      <c r="H15" s="160">
        <v>180645895.08000016</v>
      </c>
      <c r="I15" s="160">
        <v>-136198719.38500011</v>
      </c>
      <c r="J15" s="160">
        <v>1073095304.76</v>
      </c>
      <c r="K15" s="160">
        <v>664417937.58000004</v>
      </c>
      <c r="L15" s="160">
        <v>-91018519.300000027</v>
      </c>
      <c r="M15" s="160">
        <v>-783776099.80000007</v>
      </c>
      <c r="N15" s="160">
        <v>-71755264.829999983</v>
      </c>
      <c r="O15" s="160">
        <v>-30346167.720000003</v>
      </c>
      <c r="P15" s="160">
        <v>132830212.60999998</v>
      </c>
      <c r="Q15" s="160">
        <v>-79865554.769999996</v>
      </c>
      <c r="R15" s="160">
        <v>-277479354.50999999</v>
      </c>
      <c r="S15" s="160">
        <v>-105142819.06999999</v>
      </c>
      <c r="T15" s="160">
        <v>-226609786.88999999</v>
      </c>
      <c r="U15" s="160">
        <v>-41762550.260000005</v>
      </c>
      <c r="V15" s="160">
        <v>-242327412.25999999</v>
      </c>
      <c r="W15" s="160">
        <v>-225041375.91999984</v>
      </c>
      <c r="X15" s="160">
        <v>-286633257.61000007</v>
      </c>
      <c r="Y15" s="160">
        <v>1068569255.5999994</v>
      </c>
      <c r="Z15" s="160">
        <v>-190666975.36000001</v>
      </c>
      <c r="AA15" s="160">
        <v>-102382661.80999999</v>
      </c>
      <c r="AB15" s="160">
        <v>-397164254.26999998</v>
      </c>
      <c r="AC15" s="160">
        <v>-496218458.35000008</v>
      </c>
      <c r="AD15" s="160">
        <v>-687021067.56999993</v>
      </c>
      <c r="AE15" s="160">
        <v>484637578.02999997</v>
      </c>
      <c r="AF15" s="160">
        <v>-529867913.58000004</v>
      </c>
      <c r="AG15" s="160">
        <v>-578468071</v>
      </c>
      <c r="AH15" s="160">
        <v>47320391.489999935</v>
      </c>
      <c r="AI15" s="160">
        <v>-178009924.28000003</v>
      </c>
      <c r="AJ15" s="160">
        <v>-260709809.44000003</v>
      </c>
      <c r="AK15" s="160">
        <v>-411677117.87</v>
      </c>
      <c r="AL15" s="160">
        <v>-342941303.14000005</v>
      </c>
      <c r="AM15" s="160">
        <v>-430804777.98999995</v>
      </c>
      <c r="AN15" s="160">
        <v>-388655609.40000004</v>
      </c>
      <c r="AO15" s="160">
        <v>-580289384.54999995</v>
      </c>
      <c r="AP15" s="160">
        <v>-518058656.30999994</v>
      </c>
      <c r="AQ15" s="160">
        <v>-536612796.24000001</v>
      </c>
      <c r="AR15" s="160">
        <v>-595052270.05000007</v>
      </c>
      <c r="AS15" s="150">
        <v>-806699090.99000001</v>
      </c>
    </row>
    <row r="16" spans="1:51" s="1139" customFormat="1" ht="14">
      <c r="A16" s="176" t="s">
        <v>770</v>
      </c>
      <c r="B16" s="161">
        <v>-343472371.94999999</v>
      </c>
      <c r="C16" s="161">
        <v>-328151369.55000001</v>
      </c>
      <c r="D16" s="161">
        <v>-247957670.13999999</v>
      </c>
      <c r="E16" s="161">
        <v>-386931019.39999998</v>
      </c>
      <c r="F16" s="161">
        <v>-187892774.72999999</v>
      </c>
      <c r="G16" s="161">
        <v>32991525.559999999</v>
      </c>
      <c r="H16" s="161">
        <v>-247457772.19999999</v>
      </c>
      <c r="I16" s="161">
        <v>-259404.70000000301</v>
      </c>
      <c r="J16" s="161">
        <v>-382324332.47000003</v>
      </c>
      <c r="K16" s="161">
        <v>-185170154.25999999</v>
      </c>
      <c r="L16" s="161">
        <v>-322882450.48000002</v>
      </c>
      <c r="M16" s="161">
        <v>-181674011.71000001</v>
      </c>
      <c r="N16" s="161">
        <v>-226592860.97999999</v>
      </c>
      <c r="O16" s="161">
        <v>-64192177.590000004</v>
      </c>
      <c r="P16" s="161">
        <v>-279890233.80000001</v>
      </c>
      <c r="Q16" s="161">
        <v>-293673635.74000001</v>
      </c>
      <c r="R16" s="161">
        <v>-538581695.00999999</v>
      </c>
      <c r="S16" s="161">
        <v>-503403870.94999999</v>
      </c>
      <c r="T16" s="161">
        <v>-444019578.01999998</v>
      </c>
      <c r="U16" s="161">
        <v>-546531886</v>
      </c>
      <c r="V16" s="161">
        <v>-463795333</v>
      </c>
      <c r="W16" s="161">
        <v>-547352736</v>
      </c>
      <c r="X16" s="161">
        <v>-992648464</v>
      </c>
      <c r="Y16" s="161">
        <v>-1270104050</v>
      </c>
      <c r="Z16" s="161">
        <v>-350094995</v>
      </c>
      <c r="AA16" s="161">
        <v>-198089501.00999999</v>
      </c>
      <c r="AB16" s="161">
        <v>-578999369.86000001</v>
      </c>
      <c r="AC16" s="161">
        <v>-375844124.13</v>
      </c>
      <c r="AD16" s="161">
        <v>-531589915.94</v>
      </c>
      <c r="AE16" s="161">
        <v>-372756938.47000003</v>
      </c>
      <c r="AF16" s="161">
        <v>-399345967.44</v>
      </c>
      <c r="AG16" s="161">
        <v>-502732111.32999998</v>
      </c>
      <c r="AH16" s="161">
        <v>-554249114.47000003</v>
      </c>
      <c r="AI16" s="161">
        <v>-495883519.11000001</v>
      </c>
      <c r="AJ16" s="161">
        <v>-508848115.98000002</v>
      </c>
      <c r="AK16" s="161">
        <v>-808678708.63</v>
      </c>
      <c r="AL16" s="161">
        <v>-662110538.69000006</v>
      </c>
      <c r="AM16" s="161">
        <v>-831746952.05999994</v>
      </c>
      <c r="AN16" s="161">
        <v>-750370318.60000002</v>
      </c>
      <c r="AO16" s="161">
        <v>-1120354164.01</v>
      </c>
      <c r="AP16" s="161">
        <v>-1008762754.08</v>
      </c>
      <c r="AQ16" s="161">
        <v>-1036028569.12</v>
      </c>
      <c r="AR16" s="161">
        <v>-1148856598.6600001</v>
      </c>
      <c r="AS16" s="151">
        <v>-1557479267.73</v>
      </c>
    </row>
    <row r="17" spans="1:45" s="1139" customFormat="1" ht="14">
      <c r="A17" s="176" t="s">
        <v>409</v>
      </c>
      <c r="B17" s="161">
        <v>133044240.25</v>
      </c>
      <c r="C17" s="161">
        <v>162968835</v>
      </c>
      <c r="D17" s="161">
        <v>62507232.799999997</v>
      </c>
      <c r="E17" s="161">
        <v>45747543.990000002</v>
      </c>
      <c r="F17" s="161">
        <v>-558334490</v>
      </c>
      <c r="G17" s="161">
        <v>-207540080.72</v>
      </c>
      <c r="H17" s="161">
        <v>-1794052416.4200001</v>
      </c>
      <c r="I17" s="161">
        <v>502858459.52999997</v>
      </c>
      <c r="J17" s="161">
        <v>406656987.61000001</v>
      </c>
      <c r="K17" s="161">
        <v>258874785.99000001</v>
      </c>
      <c r="L17" s="161">
        <v>147154650.16</v>
      </c>
      <c r="M17" s="161">
        <v>69249890.959999993</v>
      </c>
      <c r="N17" s="161">
        <v>88056276</v>
      </c>
      <c r="O17" s="161">
        <v>5603383</v>
      </c>
      <c r="P17" s="161">
        <v>9648993</v>
      </c>
      <c r="Q17" s="161">
        <v>2564991.83</v>
      </c>
      <c r="R17" s="161">
        <v>2857350</v>
      </c>
      <c r="S17" s="161">
        <v>2352660</v>
      </c>
      <c r="T17" s="161">
        <v>6508183</v>
      </c>
      <c r="U17" s="161">
        <v>-633180719</v>
      </c>
      <c r="V17" s="161">
        <v>20200312</v>
      </c>
      <c r="W17" s="161">
        <v>3085660</v>
      </c>
      <c r="X17" s="161">
        <v>10621206</v>
      </c>
      <c r="Y17" s="161">
        <v>-2194960047.25</v>
      </c>
      <c r="Z17" s="161">
        <v>1118691</v>
      </c>
      <c r="AA17" s="161">
        <v>421157.93</v>
      </c>
      <c r="AB17" s="161">
        <v>1603565.19</v>
      </c>
      <c r="AC17" s="161">
        <v>3275770.31</v>
      </c>
      <c r="AD17" s="161">
        <v>0</v>
      </c>
      <c r="AE17" s="161">
        <v>0</v>
      </c>
      <c r="AF17" s="161">
        <v>0</v>
      </c>
      <c r="AG17" s="161">
        <v>0</v>
      </c>
      <c r="AH17" s="161">
        <v>0</v>
      </c>
      <c r="AI17" s="161">
        <v>0</v>
      </c>
      <c r="AJ17" s="161">
        <v>0</v>
      </c>
      <c r="AK17" s="161">
        <v>0</v>
      </c>
      <c r="AL17" s="161">
        <v>0</v>
      </c>
      <c r="AM17" s="161">
        <v>0</v>
      </c>
      <c r="AN17" s="161">
        <v>0</v>
      </c>
      <c r="AO17" s="161">
        <v>0</v>
      </c>
      <c r="AP17" s="161">
        <v>0</v>
      </c>
      <c r="AQ17" s="161">
        <v>0</v>
      </c>
      <c r="AR17" s="161">
        <v>0</v>
      </c>
      <c r="AS17" s="151">
        <v>0</v>
      </c>
    </row>
    <row r="18" spans="1:45" s="1139" customFormat="1" ht="14">
      <c r="A18" s="176" t="s">
        <v>407</v>
      </c>
      <c r="B18" s="161">
        <v>0</v>
      </c>
      <c r="C18" s="161">
        <v>-143143791.52000001</v>
      </c>
      <c r="D18" s="161">
        <v>0</v>
      </c>
      <c r="E18" s="161">
        <v>0</v>
      </c>
      <c r="F18" s="161">
        <v>0</v>
      </c>
      <c r="G18" s="161">
        <v>0</v>
      </c>
      <c r="H18" s="161">
        <v>-2370402868</v>
      </c>
      <c r="I18" s="161">
        <v>494862020.64499998</v>
      </c>
      <c r="J18" s="161">
        <v>2047472938.9000001</v>
      </c>
      <c r="K18" s="161">
        <v>1209075000</v>
      </c>
      <c r="L18" s="161">
        <v>0</v>
      </c>
      <c r="M18" s="161">
        <v>0</v>
      </c>
      <c r="N18" s="161">
        <v>0</v>
      </c>
      <c r="O18" s="161">
        <v>0</v>
      </c>
      <c r="P18" s="161">
        <v>0</v>
      </c>
      <c r="Q18" s="161">
        <v>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0</v>
      </c>
      <c r="X18" s="161">
        <v>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0</v>
      </c>
      <c r="AF18" s="161">
        <v>0</v>
      </c>
      <c r="AG18" s="161">
        <v>0</v>
      </c>
      <c r="AH18" s="161">
        <v>0</v>
      </c>
      <c r="AI18" s="161">
        <v>0</v>
      </c>
      <c r="AJ18" s="161">
        <v>0</v>
      </c>
      <c r="AK18" s="161">
        <v>0</v>
      </c>
      <c r="AL18" s="161">
        <v>0</v>
      </c>
      <c r="AM18" s="161">
        <v>0</v>
      </c>
      <c r="AN18" s="161">
        <v>0</v>
      </c>
      <c r="AO18" s="161">
        <v>0</v>
      </c>
      <c r="AP18" s="161">
        <v>0</v>
      </c>
      <c r="AQ18" s="161">
        <v>0</v>
      </c>
      <c r="AR18" s="161">
        <v>0</v>
      </c>
      <c r="AS18" s="151">
        <v>0</v>
      </c>
    </row>
    <row r="19" spans="1:45" s="1139" customFormat="1" ht="14">
      <c r="A19" s="176" t="s">
        <v>798</v>
      </c>
      <c r="B19" s="161">
        <v>384880840.56999999</v>
      </c>
      <c r="C19" s="161">
        <v>0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-1578640000</v>
      </c>
      <c r="X19" s="161">
        <v>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>
        <v>0</v>
      </c>
      <c r="AS19" s="151">
        <v>0</v>
      </c>
    </row>
    <row r="20" spans="1:45" s="1139" customFormat="1" ht="14">
      <c r="A20" s="176" t="s">
        <v>408</v>
      </c>
      <c r="B20" s="161">
        <v>260000000</v>
      </c>
      <c r="C20" s="161">
        <v>0</v>
      </c>
      <c r="D20" s="161">
        <v>0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0</v>
      </c>
      <c r="AP20" s="161">
        <v>0</v>
      </c>
      <c r="AQ20" s="161">
        <v>0</v>
      </c>
      <c r="AR20" s="161">
        <v>0</v>
      </c>
      <c r="AS20" s="151">
        <v>0</v>
      </c>
    </row>
    <row r="21" spans="1:45" s="1139" customFormat="1" ht="14">
      <c r="A21" s="176" t="s">
        <v>42</v>
      </c>
      <c r="B21" s="161">
        <v>0</v>
      </c>
      <c r="C21" s="161">
        <v>0</v>
      </c>
      <c r="D21" s="161">
        <v>0</v>
      </c>
      <c r="E21" s="161">
        <v>0</v>
      </c>
      <c r="F21" s="161">
        <v>0</v>
      </c>
      <c r="G21" s="161"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v>0</v>
      </c>
      <c r="M21" s="161">
        <v>0</v>
      </c>
      <c r="N21" s="161">
        <v>0</v>
      </c>
      <c r="O21" s="161">
        <v>0</v>
      </c>
      <c r="P21" s="161">
        <v>0</v>
      </c>
      <c r="Q21" s="161">
        <v>0</v>
      </c>
      <c r="R21" s="161">
        <v>0</v>
      </c>
      <c r="S21" s="161">
        <v>0</v>
      </c>
      <c r="T21" s="161">
        <v>0</v>
      </c>
      <c r="U21" s="161">
        <v>0</v>
      </c>
      <c r="V21" s="161">
        <v>0</v>
      </c>
      <c r="W21" s="161">
        <v>1033508989.86</v>
      </c>
      <c r="X21" s="161">
        <v>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  <c r="AG21" s="161">
        <v>0</v>
      </c>
      <c r="AH21" s="161">
        <v>0</v>
      </c>
      <c r="AI21" s="161">
        <v>0</v>
      </c>
      <c r="AJ21" s="161">
        <v>0</v>
      </c>
      <c r="AK21" s="161">
        <v>0</v>
      </c>
      <c r="AL21" s="161">
        <v>0</v>
      </c>
      <c r="AM21" s="161">
        <v>0</v>
      </c>
      <c r="AN21" s="161">
        <v>0</v>
      </c>
      <c r="AO21" s="161">
        <v>0</v>
      </c>
      <c r="AP21" s="161">
        <v>0</v>
      </c>
      <c r="AQ21" s="161">
        <v>0</v>
      </c>
      <c r="AR21" s="161">
        <v>0</v>
      </c>
      <c r="AS21" s="151">
        <v>0</v>
      </c>
    </row>
    <row r="22" spans="1:45" s="1139" customFormat="1" ht="14">
      <c r="A22" s="176" t="s">
        <v>641</v>
      </c>
      <c r="B22" s="161">
        <v>0</v>
      </c>
      <c r="C22" s="161">
        <v>0</v>
      </c>
      <c r="D22" s="161">
        <v>0</v>
      </c>
      <c r="E22" s="161">
        <v>0</v>
      </c>
      <c r="F22" s="161">
        <v>0</v>
      </c>
      <c r="G22" s="161">
        <v>0</v>
      </c>
      <c r="H22" s="161">
        <v>3404861967.02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4973394250.1499996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719640844.33000004</v>
      </c>
      <c r="AF22" s="161">
        <v>-360000000</v>
      </c>
      <c r="AG22" s="161">
        <v>-359640844.32999998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51">
        <v>0</v>
      </c>
    </row>
    <row r="23" spans="1:45" s="1139" customFormat="1" ht="14">
      <c r="A23" s="176" t="s">
        <v>737</v>
      </c>
      <c r="B23" s="161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-126609317.67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51">
        <v>0</v>
      </c>
    </row>
    <row r="24" spans="1:45" s="1139" customFormat="1" ht="14">
      <c r="A24" s="176" t="s">
        <v>640</v>
      </c>
      <c r="B24" s="161">
        <v>0</v>
      </c>
      <c r="C24" s="161">
        <v>0</v>
      </c>
      <c r="D24" s="161">
        <v>0</v>
      </c>
      <c r="E24" s="161">
        <v>0</v>
      </c>
      <c r="F24" s="161">
        <v>0</v>
      </c>
      <c r="G24" s="161">
        <v>0</v>
      </c>
      <c r="H24" s="161">
        <v>-765000000</v>
      </c>
      <c r="I24" s="161">
        <v>0</v>
      </c>
      <c r="J24" s="161">
        <v>0</v>
      </c>
      <c r="K24" s="161">
        <v>0</v>
      </c>
      <c r="L24" s="161">
        <v>0</v>
      </c>
      <c r="M24" s="161">
        <v>0</v>
      </c>
      <c r="N24" s="161">
        <v>0</v>
      </c>
      <c r="O24" s="161">
        <v>0</v>
      </c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0</v>
      </c>
      <c r="X24" s="161">
        <v>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  <c r="AG24" s="161">
        <v>0</v>
      </c>
      <c r="AH24" s="161">
        <v>0</v>
      </c>
      <c r="AI24" s="161">
        <v>0</v>
      </c>
      <c r="AJ24" s="161">
        <v>0</v>
      </c>
      <c r="AK24" s="161">
        <v>0</v>
      </c>
      <c r="AL24" s="161">
        <v>0</v>
      </c>
      <c r="AM24" s="161">
        <v>0</v>
      </c>
      <c r="AN24" s="161">
        <v>0</v>
      </c>
      <c r="AO24" s="161">
        <v>0</v>
      </c>
      <c r="AP24" s="161">
        <v>0</v>
      </c>
      <c r="AQ24" s="161">
        <v>0</v>
      </c>
      <c r="AR24" s="161">
        <v>0</v>
      </c>
      <c r="AS24" s="151">
        <v>0</v>
      </c>
    </row>
    <row r="25" spans="1:45" s="1139" customFormat="1" ht="14">
      <c r="A25" s="176" t="s">
        <v>525</v>
      </c>
      <c r="B25" s="161">
        <v>0</v>
      </c>
      <c r="C25" s="161">
        <v>0</v>
      </c>
      <c r="D25" s="161">
        <v>0</v>
      </c>
      <c r="E25" s="161">
        <v>0</v>
      </c>
      <c r="F25" s="161">
        <v>11572000000</v>
      </c>
      <c r="G25" s="161">
        <v>0</v>
      </c>
      <c r="H25" s="161">
        <v>0</v>
      </c>
      <c r="I25" s="161">
        <v>0</v>
      </c>
      <c r="J25" s="161">
        <v>0</v>
      </c>
      <c r="K25" s="161">
        <v>0</v>
      </c>
      <c r="L25" s="161">
        <v>0</v>
      </c>
      <c r="M25" s="161">
        <v>0</v>
      </c>
      <c r="N25" s="161">
        <v>0</v>
      </c>
      <c r="O25" s="161">
        <v>0</v>
      </c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0</v>
      </c>
      <c r="X25" s="161">
        <v>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0</v>
      </c>
      <c r="AF25" s="161">
        <v>0</v>
      </c>
      <c r="AG25" s="161">
        <v>0</v>
      </c>
      <c r="AH25" s="161">
        <v>0</v>
      </c>
      <c r="AI25" s="161">
        <v>0</v>
      </c>
      <c r="AJ25" s="161">
        <v>0</v>
      </c>
      <c r="AK25" s="161">
        <v>0</v>
      </c>
      <c r="AL25" s="161">
        <v>0</v>
      </c>
      <c r="AM25" s="161">
        <v>0</v>
      </c>
      <c r="AN25" s="161">
        <v>0</v>
      </c>
      <c r="AO25" s="161">
        <v>0</v>
      </c>
      <c r="AP25" s="161">
        <v>0</v>
      </c>
      <c r="AQ25" s="161">
        <v>0</v>
      </c>
      <c r="AR25" s="161">
        <v>0</v>
      </c>
      <c r="AS25" s="151">
        <v>0</v>
      </c>
    </row>
    <row r="26" spans="1:45" s="1139" customFormat="1" ht="14">
      <c r="A26" s="176" t="s">
        <v>725</v>
      </c>
      <c r="B26" s="161">
        <v>0</v>
      </c>
      <c r="C26" s="161">
        <v>0</v>
      </c>
      <c r="D26" s="161">
        <v>0</v>
      </c>
      <c r="E26" s="161">
        <v>0</v>
      </c>
      <c r="F26" s="161">
        <v>-3474188511.75</v>
      </c>
      <c r="G26" s="161">
        <v>0</v>
      </c>
      <c r="H26" s="161">
        <v>0</v>
      </c>
      <c r="I26" s="161">
        <v>0</v>
      </c>
      <c r="J26" s="161">
        <v>0</v>
      </c>
      <c r="K26" s="161">
        <v>0</v>
      </c>
      <c r="L26" s="161">
        <v>0</v>
      </c>
      <c r="M26" s="161">
        <v>0</v>
      </c>
      <c r="N26" s="161">
        <v>0</v>
      </c>
      <c r="O26" s="161">
        <v>0</v>
      </c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  <c r="AG26" s="161">
        <v>0</v>
      </c>
      <c r="AH26" s="161">
        <v>0</v>
      </c>
      <c r="AI26" s="161">
        <v>0</v>
      </c>
      <c r="AJ26" s="161">
        <v>0</v>
      </c>
      <c r="AK26" s="161">
        <v>0</v>
      </c>
      <c r="AL26" s="161">
        <v>0</v>
      </c>
      <c r="AM26" s="161">
        <v>0</v>
      </c>
      <c r="AN26" s="161">
        <v>0</v>
      </c>
      <c r="AO26" s="161">
        <v>0</v>
      </c>
      <c r="AP26" s="161">
        <v>0</v>
      </c>
      <c r="AQ26" s="161">
        <v>0</v>
      </c>
      <c r="AR26" s="161">
        <v>0</v>
      </c>
      <c r="AS26" s="151">
        <v>0</v>
      </c>
    </row>
    <row r="27" spans="1:45" s="1139" customFormat="1" ht="14">
      <c r="A27" s="176" t="s">
        <v>771</v>
      </c>
      <c r="B27" s="161">
        <v>0</v>
      </c>
      <c r="C27" s="161">
        <v>0</v>
      </c>
      <c r="D27" s="161">
        <v>0</v>
      </c>
      <c r="E27" s="161">
        <v>0</v>
      </c>
      <c r="F27" s="161">
        <v>0</v>
      </c>
      <c r="G27" s="161">
        <v>0</v>
      </c>
      <c r="H27" s="161">
        <v>-372493849.91000003</v>
      </c>
      <c r="I27" s="161">
        <v>0</v>
      </c>
      <c r="J27" s="161">
        <v>0</v>
      </c>
      <c r="K27" s="161">
        <v>0</v>
      </c>
      <c r="L27" s="161">
        <v>0</v>
      </c>
      <c r="M27" s="161">
        <v>-1400798144.7</v>
      </c>
      <c r="N27" s="161">
        <v>0</v>
      </c>
      <c r="O27" s="161">
        <v>0</v>
      </c>
      <c r="P27" s="161">
        <v>0</v>
      </c>
      <c r="Q27" s="161">
        <v>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0</v>
      </c>
      <c r="X27" s="161">
        <v>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  <c r="AG27" s="161">
        <v>0</v>
      </c>
      <c r="AH27" s="161">
        <v>0</v>
      </c>
      <c r="AI27" s="161">
        <v>0</v>
      </c>
      <c r="AJ27" s="161">
        <v>0</v>
      </c>
      <c r="AK27" s="161">
        <v>0</v>
      </c>
      <c r="AL27" s="161">
        <v>0</v>
      </c>
      <c r="AM27" s="161">
        <v>0</v>
      </c>
      <c r="AN27" s="161">
        <v>0</v>
      </c>
      <c r="AO27" s="161">
        <v>0</v>
      </c>
      <c r="AP27" s="161">
        <v>0</v>
      </c>
      <c r="AQ27" s="161">
        <v>0</v>
      </c>
      <c r="AR27" s="161">
        <v>0</v>
      </c>
      <c r="AS27" s="151">
        <v>0</v>
      </c>
    </row>
    <row r="28" spans="1:45" s="1139" customFormat="1" ht="14">
      <c r="A28" s="176" t="s">
        <v>410</v>
      </c>
      <c r="B28" s="161">
        <v>0</v>
      </c>
      <c r="C28" s="161">
        <v>0</v>
      </c>
      <c r="D28" s="161">
        <v>0</v>
      </c>
      <c r="E28" s="161">
        <v>-65123649.289999999</v>
      </c>
      <c r="F28" s="161">
        <v>0</v>
      </c>
      <c r="G28" s="161">
        <v>-74492347.420000002</v>
      </c>
      <c r="H28" s="161">
        <v>0</v>
      </c>
      <c r="I28" s="161">
        <v>0</v>
      </c>
      <c r="J28" s="161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0</v>
      </c>
      <c r="P28" s="161">
        <v>0</v>
      </c>
      <c r="Q28" s="161">
        <v>0</v>
      </c>
      <c r="R28" s="161">
        <v>0</v>
      </c>
      <c r="S28" s="161">
        <v>0</v>
      </c>
      <c r="T28" s="161">
        <v>0</v>
      </c>
      <c r="U28" s="161">
        <v>0</v>
      </c>
      <c r="V28" s="161">
        <v>0</v>
      </c>
      <c r="W28" s="161">
        <v>0</v>
      </c>
      <c r="X28" s="161">
        <v>0</v>
      </c>
      <c r="Y28" s="161">
        <v>0</v>
      </c>
      <c r="Z28" s="161">
        <v>0</v>
      </c>
      <c r="AA28" s="161">
        <v>0</v>
      </c>
      <c r="AB28" s="161">
        <v>0</v>
      </c>
      <c r="AC28" s="161">
        <v>0</v>
      </c>
      <c r="AD28" s="161">
        <v>0</v>
      </c>
      <c r="AE28" s="161">
        <v>0</v>
      </c>
      <c r="AF28" s="161">
        <v>0</v>
      </c>
      <c r="AG28" s="161">
        <v>0</v>
      </c>
      <c r="AH28" s="161">
        <v>0</v>
      </c>
      <c r="AI28" s="161">
        <v>0</v>
      </c>
      <c r="AJ28" s="161">
        <v>0</v>
      </c>
      <c r="AK28" s="161">
        <v>0</v>
      </c>
      <c r="AL28" s="161">
        <v>0</v>
      </c>
      <c r="AM28" s="161">
        <v>0</v>
      </c>
      <c r="AN28" s="161">
        <v>0</v>
      </c>
      <c r="AO28" s="161">
        <v>0</v>
      </c>
      <c r="AP28" s="161">
        <v>0</v>
      </c>
      <c r="AQ28" s="161">
        <v>0</v>
      </c>
      <c r="AR28" s="161">
        <v>0</v>
      </c>
      <c r="AS28" s="151">
        <v>0</v>
      </c>
    </row>
    <row r="29" spans="1:45" s="1139" customFormat="1" ht="14">
      <c r="A29" s="176" t="s">
        <v>639</v>
      </c>
      <c r="B29" s="161">
        <v>0</v>
      </c>
      <c r="C29" s="161">
        <v>0</v>
      </c>
      <c r="D29" s="161">
        <v>0</v>
      </c>
      <c r="E29" s="161">
        <v>325456658.24000001</v>
      </c>
      <c r="F29" s="161">
        <v>0</v>
      </c>
      <c r="G29" s="161">
        <v>385027602.51999998</v>
      </c>
      <c r="H29" s="161">
        <v>0</v>
      </c>
      <c r="I29" s="161">
        <v>0</v>
      </c>
      <c r="J29" s="161">
        <v>0</v>
      </c>
      <c r="K29" s="161">
        <v>0</v>
      </c>
      <c r="L29" s="161">
        <v>0</v>
      </c>
      <c r="M29" s="161">
        <v>0</v>
      </c>
      <c r="N29" s="161">
        <v>0</v>
      </c>
      <c r="O29" s="161">
        <v>0</v>
      </c>
      <c r="P29" s="161">
        <v>0</v>
      </c>
      <c r="Q29" s="161">
        <v>0</v>
      </c>
      <c r="R29" s="161">
        <v>0</v>
      </c>
      <c r="S29" s="161">
        <v>0</v>
      </c>
      <c r="T29" s="161">
        <v>0</v>
      </c>
      <c r="U29" s="161">
        <v>0</v>
      </c>
      <c r="V29" s="161">
        <v>0</v>
      </c>
      <c r="W29" s="161">
        <v>0</v>
      </c>
      <c r="X29" s="161">
        <v>0</v>
      </c>
      <c r="Y29" s="161">
        <v>0</v>
      </c>
      <c r="Z29" s="161">
        <v>0</v>
      </c>
      <c r="AA29" s="161">
        <v>0</v>
      </c>
      <c r="AB29" s="161">
        <v>0</v>
      </c>
      <c r="AC29" s="161">
        <v>0</v>
      </c>
      <c r="AD29" s="161">
        <v>0</v>
      </c>
      <c r="AE29" s="161">
        <v>0</v>
      </c>
      <c r="AF29" s="161">
        <v>0</v>
      </c>
      <c r="AG29" s="161">
        <v>0</v>
      </c>
      <c r="AH29" s="161">
        <v>0</v>
      </c>
      <c r="AI29" s="161">
        <v>0</v>
      </c>
      <c r="AJ29" s="161">
        <v>0</v>
      </c>
      <c r="AK29" s="161">
        <v>0</v>
      </c>
      <c r="AL29" s="161">
        <v>0</v>
      </c>
      <c r="AM29" s="161">
        <v>0</v>
      </c>
      <c r="AN29" s="161">
        <v>0</v>
      </c>
      <c r="AO29" s="161">
        <v>0</v>
      </c>
      <c r="AP29" s="161">
        <v>0</v>
      </c>
      <c r="AQ29" s="161">
        <v>0</v>
      </c>
      <c r="AR29" s="161">
        <v>0</v>
      </c>
      <c r="AS29" s="151">
        <v>0</v>
      </c>
    </row>
    <row r="30" spans="1:45" s="1139" customFormat="1" ht="14">
      <c r="A30" s="176" t="s">
        <v>715</v>
      </c>
      <c r="B30" s="161">
        <v>0</v>
      </c>
      <c r="C30" s="161">
        <v>0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-541312360.49000001</v>
      </c>
      <c r="J30" s="161">
        <v>0</v>
      </c>
      <c r="K30" s="161">
        <v>0</v>
      </c>
      <c r="L30" s="161">
        <v>0</v>
      </c>
      <c r="M30" s="161">
        <v>0</v>
      </c>
      <c r="N30" s="161">
        <v>0</v>
      </c>
      <c r="O30" s="161">
        <v>0</v>
      </c>
      <c r="P30" s="161">
        <v>0</v>
      </c>
      <c r="Q30" s="161">
        <v>0</v>
      </c>
      <c r="R30" s="161">
        <v>0</v>
      </c>
      <c r="S30" s="161">
        <v>0</v>
      </c>
      <c r="T30" s="161">
        <v>0</v>
      </c>
      <c r="U30" s="161">
        <v>0</v>
      </c>
      <c r="V30" s="161">
        <v>0</v>
      </c>
      <c r="W30" s="161">
        <v>0</v>
      </c>
      <c r="X30" s="161">
        <v>0</v>
      </c>
      <c r="Y30" s="161">
        <v>0</v>
      </c>
      <c r="Z30" s="161">
        <v>0</v>
      </c>
      <c r="AA30" s="161">
        <v>0</v>
      </c>
      <c r="AB30" s="161">
        <v>0</v>
      </c>
      <c r="AC30" s="161">
        <v>0</v>
      </c>
      <c r="AD30" s="161">
        <v>0</v>
      </c>
      <c r="AE30" s="161">
        <v>0</v>
      </c>
      <c r="AF30" s="161">
        <v>0</v>
      </c>
      <c r="AG30" s="161">
        <v>0</v>
      </c>
      <c r="AH30" s="161">
        <v>0</v>
      </c>
      <c r="AI30" s="161">
        <v>0</v>
      </c>
      <c r="AJ30" s="161">
        <v>0</v>
      </c>
      <c r="AK30" s="161">
        <v>0</v>
      </c>
      <c r="AL30" s="161">
        <v>0</v>
      </c>
      <c r="AM30" s="161">
        <v>0</v>
      </c>
      <c r="AN30" s="161">
        <v>0</v>
      </c>
      <c r="AO30" s="161">
        <v>0</v>
      </c>
      <c r="AP30" s="161">
        <v>0</v>
      </c>
      <c r="AQ30" s="161">
        <v>0</v>
      </c>
      <c r="AR30" s="161">
        <v>0</v>
      </c>
      <c r="AS30" s="151">
        <v>0</v>
      </c>
    </row>
    <row r="31" spans="1:45" s="1139" customFormat="1" ht="14">
      <c r="A31" s="176" t="s">
        <v>716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-321000000</v>
      </c>
      <c r="J31" s="161">
        <v>0</v>
      </c>
      <c r="K31" s="161">
        <v>0</v>
      </c>
      <c r="L31" s="161">
        <v>0</v>
      </c>
      <c r="M31" s="161">
        <v>0</v>
      </c>
      <c r="N31" s="161">
        <v>0</v>
      </c>
      <c r="O31" s="161">
        <v>0</v>
      </c>
      <c r="P31" s="161">
        <v>0</v>
      </c>
      <c r="Q31" s="161">
        <v>0</v>
      </c>
      <c r="R31" s="161">
        <v>0</v>
      </c>
      <c r="S31" s="161">
        <v>0</v>
      </c>
      <c r="T31" s="161">
        <v>0</v>
      </c>
      <c r="U31" s="161">
        <v>0</v>
      </c>
      <c r="V31" s="161">
        <v>0</v>
      </c>
      <c r="W31" s="161">
        <v>0</v>
      </c>
      <c r="X31" s="161">
        <v>0</v>
      </c>
      <c r="Y31" s="161">
        <v>0</v>
      </c>
      <c r="Z31" s="161">
        <v>0</v>
      </c>
      <c r="AA31" s="161">
        <v>0</v>
      </c>
      <c r="AB31" s="161">
        <v>0</v>
      </c>
      <c r="AC31" s="161">
        <v>0</v>
      </c>
      <c r="AD31" s="161">
        <v>0</v>
      </c>
      <c r="AE31" s="161">
        <v>0</v>
      </c>
      <c r="AF31" s="161">
        <v>0</v>
      </c>
      <c r="AG31" s="161">
        <v>0</v>
      </c>
      <c r="AH31" s="161">
        <v>0</v>
      </c>
      <c r="AI31" s="161">
        <v>0</v>
      </c>
      <c r="AJ31" s="161">
        <v>0</v>
      </c>
      <c r="AK31" s="161">
        <v>0</v>
      </c>
      <c r="AL31" s="161">
        <v>0</v>
      </c>
      <c r="AM31" s="161">
        <v>0</v>
      </c>
      <c r="AN31" s="161">
        <v>0</v>
      </c>
      <c r="AO31" s="161">
        <v>0</v>
      </c>
      <c r="AP31" s="161">
        <v>0</v>
      </c>
      <c r="AQ31" s="161">
        <v>0</v>
      </c>
      <c r="AR31" s="161">
        <v>0</v>
      </c>
      <c r="AS31" s="151">
        <v>0</v>
      </c>
    </row>
    <row r="32" spans="1:45" s="1139" customFormat="1" ht="14">
      <c r="A32" s="176" t="s">
        <v>748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173160651.24000001</v>
      </c>
      <c r="Q32" s="161">
        <v>0</v>
      </c>
      <c r="R32" s="161">
        <v>0</v>
      </c>
      <c r="S32" s="161">
        <v>0</v>
      </c>
      <c r="T32" s="161">
        <v>0</v>
      </c>
      <c r="U32" s="161">
        <v>0</v>
      </c>
      <c r="V32" s="161">
        <v>0</v>
      </c>
      <c r="W32" s="161">
        <v>0</v>
      </c>
      <c r="X32" s="161">
        <v>0</v>
      </c>
      <c r="Y32" s="161">
        <v>0</v>
      </c>
      <c r="Z32" s="161">
        <v>0</v>
      </c>
      <c r="AA32" s="161">
        <v>0</v>
      </c>
      <c r="AB32" s="161">
        <v>0</v>
      </c>
      <c r="AC32" s="161">
        <v>0</v>
      </c>
      <c r="AD32" s="161">
        <v>0</v>
      </c>
      <c r="AE32" s="161">
        <v>0</v>
      </c>
      <c r="AF32" s="161">
        <v>0</v>
      </c>
      <c r="AG32" s="161">
        <v>0</v>
      </c>
      <c r="AH32" s="161">
        <v>0</v>
      </c>
      <c r="AI32" s="161">
        <v>0</v>
      </c>
      <c r="AJ32" s="161">
        <v>0</v>
      </c>
      <c r="AK32" s="161">
        <v>0</v>
      </c>
      <c r="AL32" s="161">
        <v>0</v>
      </c>
      <c r="AM32" s="161">
        <v>0</v>
      </c>
      <c r="AN32" s="161">
        <v>0</v>
      </c>
      <c r="AO32" s="161">
        <v>0</v>
      </c>
      <c r="AP32" s="161">
        <v>0</v>
      </c>
      <c r="AQ32" s="161">
        <v>0</v>
      </c>
      <c r="AR32" s="161">
        <v>0</v>
      </c>
      <c r="AS32" s="151">
        <v>0</v>
      </c>
    </row>
    <row r="33" spans="1:45" s="1139" customFormat="1" ht="14">
      <c r="A33" s="176" t="s">
        <v>749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182930414.09999999</v>
      </c>
      <c r="Q33" s="161">
        <v>0</v>
      </c>
      <c r="R33" s="161">
        <v>0</v>
      </c>
      <c r="S33" s="161">
        <v>0</v>
      </c>
      <c r="T33" s="161">
        <v>0</v>
      </c>
      <c r="U33" s="161">
        <v>0</v>
      </c>
      <c r="V33" s="161">
        <v>0</v>
      </c>
      <c r="W33" s="161">
        <v>0</v>
      </c>
      <c r="X33" s="161">
        <v>0</v>
      </c>
      <c r="Y33" s="161">
        <v>0</v>
      </c>
      <c r="Z33" s="161">
        <v>0</v>
      </c>
      <c r="AA33" s="161">
        <v>0</v>
      </c>
      <c r="AB33" s="161">
        <v>0</v>
      </c>
      <c r="AC33" s="161">
        <v>0</v>
      </c>
      <c r="AD33" s="161">
        <v>0</v>
      </c>
      <c r="AE33" s="161">
        <v>0</v>
      </c>
      <c r="AF33" s="161">
        <v>0</v>
      </c>
      <c r="AG33" s="161">
        <v>0</v>
      </c>
      <c r="AH33" s="161">
        <v>0</v>
      </c>
      <c r="AI33" s="161">
        <v>0</v>
      </c>
      <c r="AJ33" s="161">
        <v>0</v>
      </c>
      <c r="AK33" s="161">
        <v>0</v>
      </c>
      <c r="AL33" s="161">
        <v>0</v>
      </c>
      <c r="AM33" s="161">
        <v>0</v>
      </c>
      <c r="AN33" s="161">
        <v>0</v>
      </c>
      <c r="AO33" s="161">
        <v>0</v>
      </c>
      <c r="AP33" s="161">
        <v>0</v>
      </c>
      <c r="AQ33" s="161">
        <v>0</v>
      </c>
      <c r="AR33" s="161">
        <v>0</v>
      </c>
      <c r="AS33" s="151">
        <v>0</v>
      </c>
    </row>
    <row r="34" spans="1:45" s="1139" customFormat="1" ht="14">
      <c r="A34" s="176" t="s">
        <v>753</v>
      </c>
      <c r="B34" s="161">
        <v>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-57875049.149999999</v>
      </c>
      <c r="R34" s="161">
        <v>0</v>
      </c>
      <c r="S34" s="161">
        <v>74829634.939999998</v>
      </c>
      <c r="T34" s="161">
        <v>0</v>
      </c>
      <c r="U34" s="161">
        <v>0</v>
      </c>
      <c r="V34" s="161">
        <v>0</v>
      </c>
      <c r="W34" s="161">
        <v>0</v>
      </c>
      <c r="X34" s="161">
        <v>0</v>
      </c>
      <c r="Y34" s="161">
        <v>0</v>
      </c>
      <c r="Z34" s="161">
        <v>0</v>
      </c>
      <c r="AA34" s="161">
        <v>0</v>
      </c>
      <c r="AB34" s="161">
        <v>0</v>
      </c>
      <c r="AC34" s="161">
        <v>0</v>
      </c>
      <c r="AD34" s="161">
        <v>0</v>
      </c>
      <c r="AE34" s="161">
        <v>0</v>
      </c>
      <c r="AF34" s="161">
        <v>0</v>
      </c>
      <c r="AG34" s="161">
        <v>0</v>
      </c>
      <c r="AH34" s="161">
        <v>0</v>
      </c>
      <c r="AI34" s="161">
        <v>0</v>
      </c>
      <c r="AJ34" s="161">
        <v>0</v>
      </c>
      <c r="AK34" s="161">
        <v>0</v>
      </c>
      <c r="AL34" s="161">
        <v>0</v>
      </c>
      <c r="AM34" s="161">
        <v>0</v>
      </c>
      <c r="AN34" s="161">
        <v>0</v>
      </c>
      <c r="AO34" s="161">
        <v>0</v>
      </c>
      <c r="AP34" s="161">
        <v>0</v>
      </c>
      <c r="AQ34" s="161">
        <v>0</v>
      </c>
      <c r="AR34" s="161">
        <v>0</v>
      </c>
      <c r="AS34" s="151">
        <v>0</v>
      </c>
    </row>
    <row r="35" spans="1:45" s="1139" customFormat="1" ht="14">
      <c r="A35" s="176" t="s">
        <v>754</v>
      </c>
      <c r="B35" s="161">
        <v>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199411720.5</v>
      </c>
      <c r="R35" s="161">
        <v>0</v>
      </c>
      <c r="S35" s="161">
        <v>0</v>
      </c>
      <c r="T35" s="161">
        <v>0</v>
      </c>
      <c r="U35" s="161">
        <v>0</v>
      </c>
      <c r="V35" s="161">
        <v>0</v>
      </c>
      <c r="W35" s="161">
        <v>0</v>
      </c>
      <c r="X35" s="161">
        <v>0</v>
      </c>
      <c r="Y35" s="161">
        <v>0</v>
      </c>
      <c r="Z35" s="161">
        <v>0</v>
      </c>
      <c r="AA35" s="161">
        <v>0</v>
      </c>
      <c r="AB35" s="161">
        <v>0</v>
      </c>
      <c r="AC35" s="161">
        <v>0</v>
      </c>
      <c r="AD35" s="161">
        <v>0</v>
      </c>
      <c r="AE35" s="161">
        <v>0</v>
      </c>
      <c r="AF35" s="161">
        <v>0</v>
      </c>
      <c r="AG35" s="161">
        <v>0</v>
      </c>
      <c r="AH35" s="161">
        <v>0</v>
      </c>
      <c r="AI35" s="161">
        <v>0</v>
      </c>
      <c r="AJ35" s="161">
        <v>0</v>
      </c>
      <c r="AK35" s="161">
        <v>0</v>
      </c>
      <c r="AL35" s="161">
        <v>0</v>
      </c>
      <c r="AM35" s="161">
        <v>0</v>
      </c>
      <c r="AN35" s="161">
        <v>0</v>
      </c>
      <c r="AO35" s="161">
        <v>0</v>
      </c>
      <c r="AP35" s="161">
        <v>0</v>
      </c>
      <c r="AQ35" s="161">
        <v>0</v>
      </c>
      <c r="AR35" s="161">
        <v>0</v>
      </c>
      <c r="AS35" s="151">
        <v>0</v>
      </c>
    </row>
    <row r="36" spans="1:45" s="1139" customFormat="1" ht="14">
      <c r="A36" s="176" t="s">
        <v>772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S36" s="161">
        <v>162000000</v>
      </c>
      <c r="T36" s="161">
        <v>0</v>
      </c>
      <c r="U36" s="161">
        <v>0</v>
      </c>
      <c r="V36" s="161">
        <v>0</v>
      </c>
      <c r="W36" s="161">
        <v>0</v>
      </c>
      <c r="X36" s="161">
        <v>0</v>
      </c>
      <c r="Y36" s="161">
        <v>0</v>
      </c>
      <c r="Z36" s="161">
        <v>0</v>
      </c>
      <c r="AA36" s="161">
        <v>0</v>
      </c>
      <c r="AB36" s="161">
        <v>0</v>
      </c>
      <c r="AC36" s="161">
        <v>0</v>
      </c>
      <c r="AD36" s="161">
        <v>0</v>
      </c>
      <c r="AE36" s="161">
        <v>0</v>
      </c>
      <c r="AF36" s="161">
        <v>0</v>
      </c>
      <c r="AG36" s="161">
        <v>0</v>
      </c>
      <c r="AH36" s="161">
        <v>0</v>
      </c>
      <c r="AI36" s="161">
        <v>0</v>
      </c>
      <c r="AJ36" s="161">
        <v>0</v>
      </c>
      <c r="AK36" s="161">
        <v>0</v>
      </c>
      <c r="AL36" s="161">
        <v>0</v>
      </c>
      <c r="AM36" s="161">
        <v>0</v>
      </c>
      <c r="AN36" s="161">
        <v>0</v>
      </c>
      <c r="AO36" s="161">
        <v>0</v>
      </c>
      <c r="AP36" s="161">
        <v>0</v>
      </c>
      <c r="AQ36" s="161">
        <v>0</v>
      </c>
      <c r="AR36" s="161">
        <v>0</v>
      </c>
      <c r="AS36" s="151">
        <v>0</v>
      </c>
    </row>
    <row r="37" spans="1:45" s="1139" customFormat="1" ht="14">
      <c r="A37" s="176" t="s">
        <v>785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S37" s="161">
        <v>0</v>
      </c>
      <c r="T37" s="161">
        <v>0</v>
      </c>
      <c r="U37" s="161">
        <v>776187859.38</v>
      </c>
      <c r="V37" s="161">
        <v>0</v>
      </c>
      <c r="W37" s="161">
        <v>0</v>
      </c>
      <c r="X37" s="161">
        <v>0</v>
      </c>
      <c r="Y37" s="161">
        <v>0</v>
      </c>
      <c r="Z37" s="161">
        <v>0</v>
      </c>
      <c r="AA37" s="161">
        <v>0</v>
      </c>
      <c r="AB37" s="161">
        <v>0</v>
      </c>
      <c r="AC37" s="161">
        <v>0</v>
      </c>
      <c r="AD37" s="161">
        <v>0</v>
      </c>
      <c r="AE37" s="161">
        <v>0</v>
      </c>
      <c r="AF37" s="161">
        <v>0</v>
      </c>
      <c r="AG37" s="161">
        <v>0</v>
      </c>
      <c r="AH37" s="161">
        <v>0</v>
      </c>
      <c r="AI37" s="161">
        <v>0</v>
      </c>
      <c r="AJ37" s="161">
        <v>0</v>
      </c>
      <c r="AK37" s="161">
        <v>0</v>
      </c>
      <c r="AL37" s="161">
        <v>0</v>
      </c>
      <c r="AM37" s="161">
        <v>0</v>
      </c>
      <c r="AN37" s="161">
        <v>0</v>
      </c>
      <c r="AO37" s="161">
        <v>0</v>
      </c>
      <c r="AP37" s="161">
        <v>0</v>
      </c>
      <c r="AQ37" s="161">
        <v>0</v>
      </c>
      <c r="AR37" s="161">
        <v>0</v>
      </c>
      <c r="AS37" s="151">
        <v>0</v>
      </c>
    </row>
    <row r="38" spans="1:45" s="1139" customFormat="1" ht="14">
      <c r="A38" s="176" t="s">
        <v>786</v>
      </c>
      <c r="B38" s="161">
        <v>0</v>
      </c>
      <c r="C38" s="161">
        <v>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S38" s="161">
        <v>0</v>
      </c>
      <c r="T38" s="161">
        <v>0</v>
      </c>
      <c r="U38" s="161">
        <v>411219843.99000001</v>
      </c>
      <c r="V38" s="161">
        <v>0</v>
      </c>
      <c r="W38" s="161">
        <v>0</v>
      </c>
      <c r="X38" s="161">
        <v>0</v>
      </c>
      <c r="Y38" s="161">
        <v>0</v>
      </c>
      <c r="Z38" s="161">
        <v>0</v>
      </c>
      <c r="AA38" s="161">
        <v>0</v>
      </c>
      <c r="AB38" s="161">
        <v>0</v>
      </c>
      <c r="AC38" s="161">
        <v>-585471601.58000004</v>
      </c>
      <c r="AD38" s="161">
        <v>0</v>
      </c>
      <c r="AE38" s="161">
        <v>0</v>
      </c>
      <c r="AF38" s="161">
        <v>0</v>
      </c>
      <c r="AG38" s="161">
        <v>0</v>
      </c>
      <c r="AH38" s="161">
        <v>0</v>
      </c>
      <c r="AI38" s="161">
        <v>0</v>
      </c>
      <c r="AJ38" s="161">
        <v>0</v>
      </c>
      <c r="AK38" s="161">
        <v>0</v>
      </c>
      <c r="AL38" s="161">
        <v>0</v>
      </c>
      <c r="AM38" s="161">
        <v>0</v>
      </c>
      <c r="AN38" s="161">
        <v>0</v>
      </c>
      <c r="AO38" s="161">
        <v>0</v>
      </c>
      <c r="AP38" s="161">
        <v>0</v>
      </c>
      <c r="AQ38" s="161">
        <v>0</v>
      </c>
      <c r="AR38" s="161">
        <v>0</v>
      </c>
      <c r="AS38" s="151">
        <v>0</v>
      </c>
    </row>
    <row r="39" spans="1:45" s="1139" customFormat="1" ht="14">
      <c r="A39" s="176" t="s">
        <v>787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S39" s="161">
        <v>0</v>
      </c>
      <c r="T39" s="161">
        <v>0</v>
      </c>
      <c r="U39" s="161">
        <v>-81584003.870000005</v>
      </c>
      <c r="V39" s="161">
        <v>0</v>
      </c>
      <c r="W39" s="161">
        <v>0</v>
      </c>
      <c r="X39" s="161">
        <v>0</v>
      </c>
      <c r="Y39" s="161">
        <v>0</v>
      </c>
      <c r="Z39" s="161">
        <v>0</v>
      </c>
      <c r="AA39" s="161">
        <v>0</v>
      </c>
      <c r="AB39" s="161">
        <v>0</v>
      </c>
      <c r="AC39" s="161">
        <v>0</v>
      </c>
      <c r="AD39" s="161">
        <v>0</v>
      </c>
      <c r="AE39" s="161">
        <v>0</v>
      </c>
      <c r="AF39" s="161">
        <v>0</v>
      </c>
      <c r="AG39" s="161">
        <v>0</v>
      </c>
      <c r="AH39" s="161">
        <v>0</v>
      </c>
      <c r="AI39" s="161">
        <v>0</v>
      </c>
      <c r="AJ39" s="161">
        <v>0</v>
      </c>
      <c r="AK39" s="161">
        <v>0</v>
      </c>
      <c r="AL39" s="161">
        <v>0</v>
      </c>
      <c r="AM39" s="161">
        <v>0</v>
      </c>
      <c r="AN39" s="161">
        <v>0</v>
      </c>
      <c r="AO39" s="161">
        <v>0</v>
      </c>
      <c r="AP39" s="161">
        <v>0</v>
      </c>
      <c r="AQ39" s="161">
        <v>0</v>
      </c>
      <c r="AR39" s="161">
        <v>0</v>
      </c>
      <c r="AS39" s="151">
        <v>0</v>
      </c>
    </row>
    <row r="40" spans="1:45" s="1139" customFormat="1" ht="14">
      <c r="A40" s="176" t="s">
        <v>794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S40" s="161">
        <v>0</v>
      </c>
      <c r="T40" s="161">
        <v>0</v>
      </c>
      <c r="U40" s="161">
        <v>0</v>
      </c>
      <c r="V40" s="161">
        <v>0</v>
      </c>
      <c r="W40" s="161">
        <v>0</v>
      </c>
      <c r="X40" s="161">
        <v>2733262999.6399999</v>
      </c>
      <c r="Y40" s="161">
        <v>0</v>
      </c>
      <c r="Z40" s="161">
        <v>0</v>
      </c>
      <c r="AA40" s="161">
        <v>0</v>
      </c>
      <c r="AB40" s="161">
        <v>0</v>
      </c>
      <c r="AC40" s="161">
        <v>0</v>
      </c>
      <c r="AD40" s="161">
        <v>0</v>
      </c>
      <c r="AE40" s="161">
        <v>0</v>
      </c>
      <c r="AF40" s="161">
        <v>0</v>
      </c>
      <c r="AG40" s="161">
        <v>0</v>
      </c>
      <c r="AH40" s="161">
        <v>0</v>
      </c>
      <c r="AI40" s="161">
        <v>0</v>
      </c>
      <c r="AJ40" s="161">
        <v>0</v>
      </c>
      <c r="AK40" s="161">
        <v>0</v>
      </c>
      <c r="AL40" s="161">
        <v>0</v>
      </c>
      <c r="AM40" s="161">
        <v>0</v>
      </c>
      <c r="AN40" s="161">
        <v>0</v>
      </c>
      <c r="AO40" s="161">
        <v>0</v>
      </c>
      <c r="AP40" s="161">
        <v>0</v>
      </c>
      <c r="AQ40" s="161">
        <v>0</v>
      </c>
      <c r="AR40" s="161">
        <v>0</v>
      </c>
      <c r="AS40" s="151">
        <v>0</v>
      </c>
    </row>
    <row r="41" spans="1:45" s="1139" customFormat="1" ht="14">
      <c r="A41" s="176" t="s">
        <v>795</v>
      </c>
      <c r="B41" s="161">
        <v>0</v>
      </c>
      <c r="C41" s="161">
        <v>0</v>
      </c>
      <c r="D41" s="161">
        <v>0</v>
      </c>
      <c r="E41" s="161">
        <v>0</v>
      </c>
      <c r="F41" s="161">
        <v>0</v>
      </c>
      <c r="G41" s="161">
        <v>0</v>
      </c>
      <c r="H41" s="161">
        <v>0</v>
      </c>
      <c r="I41" s="161">
        <v>0</v>
      </c>
      <c r="J41" s="161">
        <v>0</v>
      </c>
      <c r="K41" s="161">
        <v>0</v>
      </c>
      <c r="L41" s="161">
        <v>0</v>
      </c>
      <c r="M41" s="161">
        <v>0</v>
      </c>
      <c r="N41" s="161">
        <v>0</v>
      </c>
      <c r="O41" s="161">
        <v>0</v>
      </c>
      <c r="P41" s="161">
        <v>0</v>
      </c>
      <c r="Q41" s="161">
        <v>0</v>
      </c>
      <c r="R41" s="161">
        <v>0</v>
      </c>
      <c r="S41" s="161">
        <v>0</v>
      </c>
      <c r="T41" s="161">
        <v>0</v>
      </c>
      <c r="U41" s="161">
        <v>0</v>
      </c>
      <c r="V41" s="161">
        <v>0</v>
      </c>
      <c r="W41" s="161">
        <v>0</v>
      </c>
      <c r="X41" s="161">
        <v>-250455513.90000001</v>
      </c>
      <c r="Y41" s="161">
        <v>0</v>
      </c>
      <c r="Z41" s="161">
        <v>0</v>
      </c>
      <c r="AA41" s="161">
        <v>0</v>
      </c>
      <c r="AB41" s="161">
        <v>0</v>
      </c>
      <c r="AC41" s="161">
        <v>0</v>
      </c>
      <c r="AD41" s="161">
        <v>0</v>
      </c>
      <c r="AE41" s="161">
        <v>0</v>
      </c>
      <c r="AF41" s="161">
        <v>0</v>
      </c>
      <c r="AG41" s="161">
        <v>0</v>
      </c>
      <c r="AH41" s="161">
        <v>0</v>
      </c>
      <c r="AI41" s="161">
        <v>0</v>
      </c>
      <c r="AJ41" s="161">
        <v>0</v>
      </c>
      <c r="AK41" s="161">
        <v>0</v>
      </c>
      <c r="AL41" s="161">
        <v>0</v>
      </c>
      <c r="AM41" s="161">
        <v>0</v>
      </c>
      <c r="AN41" s="161">
        <v>0</v>
      </c>
      <c r="AO41" s="161">
        <v>0</v>
      </c>
      <c r="AP41" s="161">
        <v>0</v>
      </c>
      <c r="AQ41" s="161">
        <v>0</v>
      </c>
      <c r="AR41" s="161">
        <v>0</v>
      </c>
      <c r="AS41" s="151">
        <v>0</v>
      </c>
    </row>
    <row r="42" spans="1:45" s="1139" customFormat="1" ht="14">
      <c r="A42" s="176" t="s">
        <v>796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1">
        <v>0</v>
      </c>
      <c r="H42" s="161">
        <v>0</v>
      </c>
      <c r="I42" s="161">
        <v>0</v>
      </c>
      <c r="J42" s="161">
        <v>0</v>
      </c>
      <c r="K42" s="161">
        <v>0</v>
      </c>
      <c r="L42" s="161">
        <v>0</v>
      </c>
      <c r="M42" s="161">
        <v>0</v>
      </c>
      <c r="N42" s="161">
        <v>0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  <c r="X42" s="161">
        <v>-982690003.10000002</v>
      </c>
      <c r="Y42" s="161">
        <v>0</v>
      </c>
      <c r="Z42" s="161">
        <v>0</v>
      </c>
      <c r="AA42" s="161">
        <v>0</v>
      </c>
      <c r="AB42" s="161">
        <v>0</v>
      </c>
      <c r="AC42" s="161">
        <v>0</v>
      </c>
      <c r="AD42" s="161">
        <v>0</v>
      </c>
      <c r="AE42" s="161">
        <v>0</v>
      </c>
      <c r="AF42" s="161">
        <v>0</v>
      </c>
      <c r="AG42" s="161">
        <v>0</v>
      </c>
      <c r="AH42" s="161">
        <v>0</v>
      </c>
      <c r="AI42" s="161">
        <v>0</v>
      </c>
      <c r="AJ42" s="161">
        <v>0</v>
      </c>
      <c r="AK42" s="161">
        <v>0</v>
      </c>
      <c r="AL42" s="161">
        <v>0</v>
      </c>
      <c r="AM42" s="161">
        <v>0</v>
      </c>
      <c r="AN42" s="161">
        <v>0</v>
      </c>
      <c r="AO42" s="161">
        <v>0</v>
      </c>
      <c r="AP42" s="161">
        <v>0</v>
      </c>
      <c r="AQ42" s="161">
        <v>0</v>
      </c>
      <c r="AR42" s="161">
        <v>0</v>
      </c>
      <c r="AS42" s="151">
        <v>0</v>
      </c>
    </row>
    <row r="43" spans="1:45" s="1139" customFormat="1" ht="14">
      <c r="A43" s="176" t="s">
        <v>797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1">
        <v>0</v>
      </c>
      <c r="H43" s="161">
        <v>0</v>
      </c>
      <c r="I43" s="161">
        <v>0</v>
      </c>
      <c r="J43" s="161">
        <v>0</v>
      </c>
      <c r="K43" s="161">
        <v>0</v>
      </c>
      <c r="L43" s="161">
        <v>0</v>
      </c>
      <c r="M43" s="161">
        <v>0</v>
      </c>
      <c r="N43" s="161">
        <v>0</v>
      </c>
      <c r="O43" s="161">
        <v>0</v>
      </c>
      <c r="P43" s="161">
        <v>0</v>
      </c>
      <c r="Q43" s="161">
        <v>0</v>
      </c>
      <c r="R43" s="161">
        <v>0</v>
      </c>
      <c r="S43" s="161">
        <v>0</v>
      </c>
      <c r="T43" s="161">
        <v>0</v>
      </c>
      <c r="U43" s="161">
        <v>0</v>
      </c>
      <c r="V43" s="161">
        <v>0</v>
      </c>
      <c r="W43" s="161">
        <v>0</v>
      </c>
      <c r="X43" s="161">
        <v>-853383501.21000004</v>
      </c>
      <c r="Y43" s="161">
        <v>0</v>
      </c>
      <c r="Z43" s="161">
        <v>0</v>
      </c>
      <c r="AA43" s="161">
        <v>0</v>
      </c>
      <c r="AB43" s="161">
        <v>0</v>
      </c>
      <c r="AC43" s="161">
        <v>0</v>
      </c>
      <c r="AD43" s="161">
        <v>0</v>
      </c>
      <c r="AE43" s="161">
        <v>0</v>
      </c>
      <c r="AF43" s="161">
        <v>0</v>
      </c>
      <c r="AG43" s="161">
        <v>0</v>
      </c>
      <c r="AH43" s="161">
        <v>0</v>
      </c>
      <c r="AI43" s="161">
        <v>0</v>
      </c>
      <c r="AJ43" s="161">
        <v>0</v>
      </c>
      <c r="AK43" s="161">
        <v>0</v>
      </c>
      <c r="AL43" s="161">
        <v>0</v>
      </c>
      <c r="AM43" s="161">
        <v>0</v>
      </c>
      <c r="AN43" s="161">
        <v>0</v>
      </c>
      <c r="AO43" s="161">
        <v>0</v>
      </c>
      <c r="AP43" s="161">
        <v>0</v>
      </c>
      <c r="AQ43" s="161">
        <v>0</v>
      </c>
      <c r="AR43" s="161">
        <v>0</v>
      </c>
      <c r="AS43" s="151">
        <v>0</v>
      </c>
    </row>
    <row r="44" spans="1:45" s="1139" customFormat="1" ht="14">
      <c r="A44" s="176" t="s">
        <v>799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1">
        <v>0</v>
      </c>
      <c r="H44" s="161">
        <v>0</v>
      </c>
      <c r="I44" s="161">
        <v>0</v>
      </c>
      <c r="J44" s="161">
        <v>0</v>
      </c>
      <c r="K44" s="161">
        <v>0</v>
      </c>
      <c r="L44" s="161">
        <v>0</v>
      </c>
      <c r="M44" s="16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  <c r="X44" s="161">
        <v>0</v>
      </c>
      <c r="Y44" s="161">
        <v>-2934353216.8800001</v>
      </c>
      <c r="Z44" s="161">
        <v>0</v>
      </c>
      <c r="AA44" s="161">
        <v>0</v>
      </c>
      <c r="AB44" s="161">
        <v>0</v>
      </c>
      <c r="AC44" s="161">
        <v>0</v>
      </c>
      <c r="AD44" s="161">
        <v>0</v>
      </c>
      <c r="AE44" s="161">
        <v>0</v>
      </c>
      <c r="AF44" s="161">
        <v>0</v>
      </c>
      <c r="AG44" s="161">
        <v>0</v>
      </c>
      <c r="AH44" s="161">
        <v>0</v>
      </c>
      <c r="AI44" s="161">
        <v>0</v>
      </c>
      <c r="AJ44" s="161">
        <v>0</v>
      </c>
      <c r="AK44" s="161">
        <v>0</v>
      </c>
      <c r="AL44" s="161">
        <v>0</v>
      </c>
      <c r="AM44" s="161">
        <v>0</v>
      </c>
      <c r="AN44" s="161">
        <v>0</v>
      </c>
      <c r="AO44" s="161">
        <v>0</v>
      </c>
      <c r="AP44" s="161">
        <v>0</v>
      </c>
      <c r="AQ44" s="161">
        <v>0</v>
      </c>
      <c r="AR44" s="161">
        <v>0</v>
      </c>
      <c r="AS44" s="151">
        <v>0</v>
      </c>
    </row>
    <row r="45" spans="1:45" s="1139" customFormat="1" ht="14">
      <c r="A45" s="176" t="s">
        <v>882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1">
        <v>0</v>
      </c>
      <c r="N45" s="161">
        <v>0</v>
      </c>
      <c r="O45" s="161">
        <v>0</v>
      </c>
      <c r="P45" s="161">
        <v>0</v>
      </c>
      <c r="Q45" s="161">
        <v>0</v>
      </c>
      <c r="R45" s="161">
        <v>0</v>
      </c>
      <c r="S45" s="161">
        <v>0</v>
      </c>
      <c r="T45" s="161">
        <v>0</v>
      </c>
      <c r="U45" s="161">
        <v>0</v>
      </c>
      <c r="V45" s="161">
        <v>0</v>
      </c>
      <c r="W45" s="161">
        <v>0</v>
      </c>
      <c r="X45" s="161">
        <v>0</v>
      </c>
      <c r="Y45" s="161">
        <v>0</v>
      </c>
      <c r="Z45" s="161">
        <v>0</v>
      </c>
      <c r="AA45" s="161">
        <v>0</v>
      </c>
      <c r="AB45" s="161">
        <v>-189402000</v>
      </c>
      <c r="AC45" s="161">
        <v>0</v>
      </c>
      <c r="AD45" s="161">
        <v>0</v>
      </c>
      <c r="AE45" s="161">
        <v>0</v>
      </c>
      <c r="AF45" s="161">
        <v>0</v>
      </c>
      <c r="AG45" s="161">
        <v>0</v>
      </c>
      <c r="AH45" s="161">
        <v>0</v>
      </c>
      <c r="AI45" s="161">
        <v>0</v>
      </c>
      <c r="AJ45" s="161">
        <v>0</v>
      </c>
      <c r="AK45" s="161">
        <v>0</v>
      </c>
      <c r="AL45" s="161">
        <v>0</v>
      </c>
      <c r="AM45" s="161">
        <v>0</v>
      </c>
      <c r="AN45" s="161">
        <v>0</v>
      </c>
      <c r="AO45" s="161">
        <v>0</v>
      </c>
      <c r="AP45" s="161">
        <v>0</v>
      </c>
      <c r="AQ45" s="161">
        <v>0</v>
      </c>
      <c r="AR45" s="161">
        <v>0</v>
      </c>
      <c r="AS45" s="151">
        <v>0</v>
      </c>
    </row>
    <row r="46" spans="1:45" s="1139" customFormat="1" ht="14">
      <c r="A46" s="176" t="s">
        <v>895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1">
        <v>0</v>
      </c>
      <c r="K46" s="161">
        <v>0</v>
      </c>
      <c r="L46" s="161">
        <v>0</v>
      </c>
      <c r="M46" s="161">
        <v>0</v>
      </c>
      <c r="N46" s="161">
        <v>0</v>
      </c>
      <c r="O46" s="161">
        <v>0</v>
      </c>
      <c r="P46" s="161">
        <v>0</v>
      </c>
      <c r="Q46" s="161">
        <v>0</v>
      </c>
      <c r="R46" s="161">
        <v>0</v>
      </c>
      <c r="S46" s="161">
        <v>0</v>
      </c>
      <c r="T46" s="161">
        <v>0</v>
      </c>
      <c r="U46" s="161">
        <v>0</v>
      </c>
      <c r="V46" s="161">
        <v>0</v>
      </c>
      <c r="W46" s="161">
        <v>0</v>
      </c>
      <c r="X46" s="161">
        <v>0</v>
      </c>
      <c r="Y46" s="161">
        <v>0</v>
      </c>
      <c r="Z46" s="161">
        <v>0</v>
      </c>
      <c r="AA46" s="161">
        <v>0</v>
      </c>
      <c r="AB46" s="161">
        <v>0</v>
      </c>
      <c r="AC46" s="161">
        <v>0</v>
      </c>
      <c r="AD46" s="161">
        <v>-794829167.92999995</v>
      </c>
      <c r="AE46" s="161">
        <v>0</v>
      </c>
      <c r="AF46" s="161">
        <v>0</v>
      </c>
      <c r="AG46" s="161">
        <v>0</v>
      </c>
      <c r="AH46" s="161">
        <v>0</v>
      </c>
      <c r="AI46" s="161">
        <v>0</v>
      </c>
      <c r="AJ46" s="161">
        <v>0</v>
      </c>
      <c r="AK46" s="161">
        <v>0</v>
      </c>
      <c r="AL46" s="161">
        <v>0</v>
      </c>
      <c r="AM46" s="161">
        <v>0</v>
      </c>
      <c r="AN46" s="161">
        <v>0</v>
      </c>
      <c r="AO46" s="161">
        <v>0</v>
      </c>
      <c r="AP46" s="161">
        <v>0</v>
      </c>
      <c r="AQ46" s="161">
        <v>0</v>
      </c>
      <c r="AR46" s="161">
        <v>0</v>
      </c>
      <c r="AS46" s="151">
        <v>0</v>
      </c>
    </row>
    <row r="47" spans="1:45" s="1139" customFormat="1" ht="14">
      <c r="A47" s="176" t="s">
        <v>906</v>
      </c>
      <c r="B47" s="161">
        <v>0</v>
      </c>
      <c r="C47" s="161">
        <v>0</v>
      </c>
      <c r="D47" s="161">
        <v>0</v>
      </c>
      <c r="E47" s="161">
        <v>0</v>
      </c>
      <c r="F47" s="161">
        <v>0</v>
      </c>
      <c r="G47" s="161">
        <v>0</v>
      </c>
      <c r="H47" s="161">
        <v>0</v>
      </c>
      <c r="I47" s="161">
        <v>0</v>
      </c>
      <c r="J47" s="161">
        <v>0</v>
      </c>
      <c r="K47" s="161">
        <v>0</v>
      </c>
      <c r="L47" s="161">
        <v>0</v>
      </c>
      <c r="M47" s="161">
        <v>0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0</v>
      </c>
      <c r="T47" s="161">
        <v>0</v>
      </c>
      <c r="U47" s="161">
        <v>0</v>
      </c>
      <c r="V47" s="161">
        <v>0</v>
      </c>
      <c r="W47" s="161">
        <v>0</v>
      </c>
      <c r="X47" s="161">
        <v>0</v>
      </c>
      <c r="Y47" s="161">
        <v>0</v>
      </c>
      <c r="Z47" s="161">
        <v>0</v>
      </c>
      <c r="AA47" s="161">
        <v>0</v>
      </c>
      <c r="AB47" s="161">
        <v>0</v>
      </c>
      <c r="AC47" s="161">
        <v>0</v>
      </c>
      <c r="AD47" s="161">
        <v>0</v>
      </c>
      <c r="AE47" s="161">
        <v>0</v>
      </c>
      <c r="AF47" s="161">
        <v>0</v>
      </c>
      <c r="AG47" s="161">
        <v>0</v>
      </c>
      <c r="AH47" s="161">
        <v>337850605.77999997</v>
      </c>
      <c r="AI47" s="161">
        <v>0</v>
      </c>
      <c r="AJ47" s="161">
        <v>0</v>
      </c>
      <c r="AK47" s="161">
        <v>0</v>
      </c>
      <c r="AL47" s="161">
        <v>0</v>
      </c>
      <c r="AM47" s="161">
        <v>0</v>
      </c>
      <c r="AN47" s="161">
        <v>0</v>
      </c>
      <c r="AO47" s="161">
        <v>0</v>
      </c>
      <c r="AP47" s="161">
        <v>0</v>
      </c>
      <c r="AQ47" s="161">
        <v>0</v>
      </c>
      <c r="AR47" s="161">
        <v>0</v>
      </c>
      <c r="AS47" s="151">
        <v>0</v>
      </c>
    </row>
    <row r="48" spans="1:45" s="1139" customFormat="1" ht="14">
      <c r="A48" s="176" t="s">
        <v>907</v>
      </c>
      <c r="B48" s="161">
        <v>0</v>
      </c>
      <c r="C48" s="161">
        <v>0</v>
      </c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  <c r="J48" s="161">
        <v>0</v>
      </c>
      <c r="K48" s="161">
        <v>0</v>
      </c>
      <c r="L48" s="161">
        <v>0</v>
      </c>
      <c r="M48" s="161">
        <v>0</v>
      </c>
      <c r="N48" s="161">
        <v>0</v>
      </c>
      <c r="O48" s="161">
        <v>0</v>
      </c>
      <c r="P48" s="161">
        <v>0</v>
      </c>
      <c r="Q48" s="161">
        <v>0</v>
      </c>
      <c r="R48" s="161">
        <v>0</v>
      </c>
      <c r="S48" s="161">
        <v>0</v>
      </c>
      <c r="T48" s="161">
        <v>0</v>
      </c>
      <c r="U48" s="161">
        <v>0</v>
      </c>
      <c r="V48" s="161">
        <v>0</v>
      </c>
      <c r="W48" s="161">
        <v>0</v>
      </c>
      <c r="X48" s="161">
        <v>0</v>
      </c>
      <c r="Y48" s="161">
        <v>0</v>
      </c>
      <c r="Z48" s="161">
        <v>0</v>
      </c>
      <c r="AA48" s="161">
        <v>0</v>
      </c>
      <c r="AB48" s="161">
        <v>0</v>
      </c>
      <c r="AC48" s="161">
        <v>0</v>
      </c>
      <c r="AD48" s="161">
        <v>0</v>
      </c>
      <c r="AE48" s="161">
        <v>0</v>
      </c>
      <c r="AF48" s="161">
        <v>0</v>
      </c>
      <c r="AG48" s="161">
        <v>0</v>
      </c>
      <c r="AH48" s="161">
        <v>240189007.38</v>
      </c>
      <c r="AI48" s="161">
        <v>0</v>
      </c>
      <c r="AJ48" s="161">
        <v>0</v>
      </c>
      <c r="AK48" s="161">
        <v>0</v>
      </c>
      <c r="AL48" s="161">
        <v>0</v>
      </c>
      <c r="AM48" s="161">
        <v>0</v>
      </c>
      <c r="AN48" s="161">
        <v>0</v>
      </c>
      <c r="AO48" s="161">
        <v>0</v>
      </c>
      <c r="AP48" s="161">
        <v>0</v>
      </c>
      <c r="AQ48" s="161">
        <v>0</v>
      </c>
      <c r="AR48" s="161">
        <v>0</v>
      </c>
      <c r="AS48" s="151">
        <v>0</v>
      </c>
    </row>
    <row r="49" spans="1:45" s="1139" customFormat="1" ht="14">
      <c r="A49" s="176" t="s">
        <v>908</v>
      </c>
      <c r="B49" s="161">
        <v>0</v>
      </c>
      <c r="C49" s="161">
        <v>0</v>
      </c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1">
        <v>0</v>
      </c>
      <c r="N49" s="161">
        <v>0</v>
      </c>
      <c r="O49" s="161">
        <v>0</v>
      </c>
      <c r="P49" s="161">
        <v>0</v>
      </c>
      <c r="Q49" s="161">
        <v>0</v>
      </c>
      <c r="R49" s="161">
        <v>0</v>
      </c>
      <c r="S49" s="161">
        <v>0</v>
      </c>
      <c r="T49" s="161">
        <v>0</v>
      </c>
      <c r="U49" s="161">
        <v>0</v>
      </c>
      <c r="V49" s="161">
        <v>0</v>
      </c>
      <c r="W49" s="161">
        <v>0</v>
      </c>
      <c r="X49" s="161">
        <v>0</v>
      </c>
      <c r="Y49" s="161">
        <v>0</v>
      </c>
      <c r="Z49" s="161">
        <v>0</v>
      </c>
      <c r="AA49" s="161">
        <v>0</v>
      </c>
      <c r="AB49" s="161">
        <v>0</v>
      </c>
      <c r="AC49" s="161">
        <v>0</v>
      </c>
      <c r="AD49" s="161">
        <v>0</v>
      </c>
      <c r="AE49" s="161">
        <v>0</v>
      </c>
      <c r="AF49" s="161">
        <v>0</v>
      </c>
      <c r="AG49" s="161">
        <v>0</v>
      </c>
      <c r="AH49" s="161">
        <v>0</v>
      </c>
      <c r="AI49" s="161">
        <v>83711647.390000001</v>
      </c>
      <c r="AJ49" s="161">
        <v>0</v>
      </c>
      <c r="AK49" s="161">
        <v>0</v>
      </c>
      <c r="AL49" s="161">
        <v>0</v>
      </c>
      <c r="AM49" s="161">
        <v>0</v>
      </c>
      <c r="AN49" s="161">
        <v>0</v>
      </c>
      <c r="AO49" s="161">
        <v>0</v>
      </c>
      <c r="AP49" s="161">
        <v>0</v>
      </c>
      <c r="AQ49" s="161">
        <v>0</v>
      </c>
      <c r="AR49" s="161">
        <v>0</v>
      </c>
      <c r="AS49" s="151">
        <v>0</v>
      </c>
    </row>
    <row r="50" spans="1:45" s="1139" customFormat="1" ht="14">
      <c r="A50" s="176" t="s">
        <v>959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161">
        <v>0</v>
      </c>
      <c r="AF50" s="161">
        <v>0</v>
      </c>
      <c r="AG50" s="161">
        <v>0</v>
      </c>
      <c r="AH50" s="161">
        <v>0</v>
      </c>
      <c r="AI50" s="161">
        <v>0</v>
      </c>
      <c r="AJ50" s="161">
        <v>0</v>
      </c>
      <c r="AK50" s="161">
        <v>0</v>
      </c>
      <c r="AL50" s="161">
        <v>0</v>
      </c>
      <c r="AM50" s="161">
        <v>0</v>
      </c>
      <c r="AN50" s="161">
        <v>0</v>
      </c>
      <c r="AO50" s="161">
        <v>0</v>
      </c>
      <c r="AP50" s="161">
        <v>-1716950947.1300001</v>
      </c>
      <c r="AQ50" s="161">
        <v>0</v>
      </c>
      <c r="AR50" s="161">
        <v>0</v>
      </c>
      <c r="AS50" s="151">
        <v>0</v>
      </c>
    </row>
    <row r="51" spans="1:45" s="1139" customFormat="1" ht="14">
      <c r="A51" s="176" t="s">
        <v>962</v>
      </c>
      <c r="B51" s="161">
        <v>0</v>
      </c>
      <c r="C51" s="161">
        <v>0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61">
        <v>0</v>
      </c>
      <c r="Z51" s="161">
        <v>0</v>
      </c>
      <c r="AA51" s="161">
        <v>0</v>
      </c>
      <c r="AB51" s="161">
        <v>0</v>
      </c>
      <c r="AC51" s="161">
        <v>0</v>
      </c>
      <c r="AD51" s="161">
        <v>0</v>
      </c>
      <c r="AE51" s="161">
        <v>0</v>
      </c>
      <c r="AF51" s="161">
        <v>0</v>
      </c>
      <c r="AG51" s="161">
        <v>0</v>
      </c>
      <c r="AH51" s="161">
        <v>0</v>
      </c>
      <c r="AI51" s="161">
        <v>0</v>
      </c>
      <c r="AJ51" s="161">
        <v>0</v>
      </c>
      <c r="AK51" s="161">
        <v>0</v>
      </c>
      <c r="AL51" s="161">
        <v>0</v>
      </c>
      <c r="AM51" s="161">
        <v>0</v>
      </c>
      <c r="AN51" s="161">
        <v>0</v>
      </c>
      <c r="AO51" s="161">
        <v>0</v>
      </c>
      <c r="AP51" s="161">
        <v>949029000</v>
      </c>
      <c r="AQ51" s="161">
        <v>0</v>
      </c>
      <c r="AR51" s="161">
        <v>0</v>
      </c>
      <c r="AS51" s="151">
        <v>0</v>
      </c>
    </row>
    <row r="52" spans="1:45" s="1139" customFormat="1" ht="14">
      <c r="A52" s="176" t="s">
        <v>724</v>
      </c>
      <c r="B52" s="161">
        <v>-193304399.09999999</v>
      </c>
      <c r="C52" s="161">
        <v>135115738.78</v>
      </c>
      <c r="D52" s="161">
        <v>81241160.629999995</v>
      </c>
      <c r="E52" s="161">
        <v>19947112.399999999</v>
      </c>
      <c r="F52" s="161">
        <v>-4558341652.2600002</v>
      </c>
      <c r="G52" s="161">
        <v>-41854209.100000001</v>
      </c>
      <c r="H52" s="161">
        <v>2325190834.5900002</v>
      </c>
      <c r="I52" s="161">
        <v>-271347434.37</v>
      </c>
      <c r="J52" s="161">
        <v>-998710289.27999997</v>
      </c>
      <c r="K52" s="161">
        <v>-618361694.14999998</v>
      </c>
      <c r="L52" s="161">
        <v>84709281.019999996</v>
      </c>
      <c r="M52" s="161">
        <v>729446165.64999998</v>
      </c>
      <c r="N52" s="161">
        <v>66781320.149999999</v>
      </c>
      <c r="O52" s="161">
        <v>28242626.870000001</v>
      </c>
      <c r="P52" s="161">
        <v>46980388.07</v>
      </c>
      <c r="Q52" s="161">
        <v>69706417.790000007</v>
      </c>
      <c r="R52" s="161">
        <v>258244990.5</v>
      </c>
      <c r="S52" s="161">
        <v>159078756.94</v>
      </c>
      <c r="T52" s="161">
        <v>210901608.13</v>
      </c>
      <c r="U52" s="161">
        <v>32126355.239999998</v>
      </c>
      <c r="V52" s="161">
        <v>201267608.74000001</v>
      </c>
      <c r="W52" s="161">
        <v>864356710.22000003</v>
      </c>
      <c r="X52" s="161">
        <v>48660018.960000202</v>
      </c>
      <c r="Y52" s="161">
        <v>2494592319.5799999</v>
      </c>
      <c r="Z52" s="161">
        <v>158309328.63999999</v>
      </c>
      <c r="AA52" s="161">
        <v>95285681.269999996</v>
      </c>
      <c r="AB52" s="161">
        <v>369633550.39999998</v>
      </c>
      <c r="AC52" s="161">
        <v>461821497.05000001</v>
      </c>
      <c r="AD52" s="161">
        <v>639398016.29999995</v>
      </c>
      <c r="AE52" s="161">
        <v>137753672.16999999</v>
      </c>
      <c r="AF52" s="161">
        <v>229478053.86000001</v>
      </c>
      <c r="AG52" s="161">
        <v>283904884.66000003</v>
      </c>
      <c r="AH52" s="161">
        <v>23529892.800000001</v>
      </c>
      <c r="AI52" s="161">
        <v>234161947.44</v>
      </c>
      <c r="AJ52" s="161">
        <v>248138306.53999999</v>
      </c>
      <c r="AK52" s="161">
        <v>397001590.75999999</v>
      </c>
      <c r="AL52" s="161">
        <v>319169235.55000001</v>
      </c>
      <c r="AM52" s="161">
        <v>400942174.06999999</v>
      </c>
      <c r="AN52" s="161">
        <v>361714709.19999999</v>
      </c>
      <c r="AO52" s="161">
        <v>540064779.46000004</v>
      </c>
      <c r="AP52" s="161">
        <v>1258626044.9000001</v>
      </c>
      <c r="AQ52" s="161">
        <v>499415772.88</v>
      </c>
      <c r="AR52" s="161">
        <v>553804328.61000001</v>
      </c>
      <c r="AS52" s="151">
        <v>750780176.74000001</v>
      </c>
    </row>
    <row r="53" spans="1:45" s="1139" customFormat="1" ht="14.5" thickBot="1">
      <c r="A53" s="213" t="s">
        <v>133</v>
      </c>
      <c r="B53" s="214">
        <v>2677598132.8599949</v>
      </c>
      <c r="C53" s="214">
        <v>2828576218.7799911</v>
      </c>
      <c r="D53" s="214">
        <v>2780396381.3399992</v>
      </c>
      <c r="E53" s="214">
        <v>2959442288.3599782</v>
      </c>
      <c r="F53" s="214">
        <v>5818350219.9800053</v>
      </c>
      <c r="G53" s="214">
        <v>3007557502.9599981</v>
      </c>
      <c r="H53" s="214">
        <v>3062140982.6400032</v>
      </c>
      <c r="I53" s="214">
        <v>2511509772.1100197</v>
      </c>
      <c r="J53" s="214">
        <v>2359050712.5100079</v>
      </c>
      <c r="K53" s="214">
        <v>2465048243.9300795</v>
      </c>
      <c r="L53" s="214">
        <v>2246176629.4599905</v>
      </c>
      <c r="M53" s="214">
        <v>963280167.98010433</v>
      </c>
      <c r="N53" s="214">
        <v>2443020990.9199934</v>
      </c>
      <c r="O53" s="214">
        <v>2618681808.4499412</v>
      </c>
      <c r="P53" s="214">
        <v>2840883669.4100046</v>
      </c>
      <c r="Q53" s="214">
        <v>3108189730.9099326</v>
      </c>
      <c r="R53" s="214">
        <v>2748811579.2999773</v>
      </c>
      <c r="S53" s="214">
        <v>3135005072.0800195</v>
      </c>
      <c r="T53" s="214">
        <v>3175413228.4499955</v>
      </c>
      <c r="U53" s="214">
        <v>3802794329.1999006</v>
      </c>
      <c r="V53" s="214">
        <v>4004792411.5500078</v>
      </c>
      <c r="W53" s="214">
        <v>4207302704.9799967</v>
      </c>
      <c r="X53" s="214">
        <v>4256140118.5400033</v>
      </c>
      <c r="Y53" s="214">
        <v>5693833551.7300034</v>
      </c>
      <c r="Z53" s="214">
        <v>3204681445.7300138</v>
      </c>
      <c r="AA53" s="214">
        <v>3208747533.9100022</v>
      </c>
      <c r="AB53" s="214">
        <v>3084902114.4299889</v>
      </c>
      <c r="AC53" s="214">
        <v>3199053081.0098853</v>
      </c>
      <c r="AD53" s="214">
        <v>4225907322.7699976</v>
      </c>
      <c r="AE53" s="214">
        <v>5523693962.9500179</v>
      </c>
      <c r="AF53" s="214">
        <v>4608837283.3200006</v>
      </c>
      <c r="AG53" s="214">
        <v>5351963291.8100147</v>
      </c>
      <c r="AH53" s="214">
        <v>6680382585.2700005</v>
      </c>
      <c r="AI53" s="214">
        <v>7689138145.2001133</v>
      </c>
      <c r="AJ53" s="214">
        <v>8142169874.2700129</v>
      </c>
      <c r="AK53" s="214">
        <v>8600560000.0000019</v>
      </c>
      <c r="AL53" s="214">
        <v>8206592087.6499949</v>
      </c>
      <c r="AM53" s="214">
        <v>8354276790.3800964</v>
      </c>
      <c r="AN53" s="214">
        <v>8396151464.999897</v>
      </c>
      <c r="AO53" s="214">
        <v>8861930190.7800751</v>
      </c>
      <c r="AP53" s="214">
        <v>8782201029.4500046</v>
      </c>
      <c r="AQ53" s="214">
        <v>8965102350.039999</v>
      </c>
      <c r="AR53" s="214">
        <v>8919570037.2999878</v>
      </c>
      <c r="AS53" s="215">
        <v>8773016973.549921</v>
      </c>
    </row>
    <row r="54" spans="1:45" s="38" customFormat="1" ht="14.5" thickTop="1">
      <c r="A54" s="36"/>
      <c r="B54" s="39"/>
      <c r="C54" s="39"/>
    </row>
    <row r="55" spans="1:45" s="38" customFormat="1" ht="14">
      <c r="A55" s="36"/>
      <c r="B55" s="39"/>
      <c r="C55" s="39"/>
    </row>
    <row r="56" spans="1:45" s="38" customFormat="1" ht="14">
      <c r="A56" s="36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  <row r="57" spans="1:45" s="38" customFormat="1" ht="14">
      <c r="A57" s="36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45" s="38" customFormat="1" ht="14">
      <c r="A58" s="3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</row>
  </sheetData>
  <sheetProtection sheet="1" objects="1" scenarios="1"/>
  <phoneticPr fontId="16" type="noConversion"/>
  <hyperlinks>
    <hyperlink ref="A4" location="'Índice'!B36" display="Índice!A1" xr:uid="{6B72DF7E-AA3F-4EF2-9AB8-91701CDD3768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253F-3B71-4B63-8A6E-15B96FDE5472}">
  <sheetPr codeName="Plan61">
    <tabColor rgb="FFFFC000"/>
  </sheetPr>
  <dimension ref="A1:AW22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9" s="24" customFormat="1" ht="16.399999999999999" customHeight="1">
      <c r="A1" s="17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</row>
    <row r="2" spans="1:49" s="25" customFormat="1" ht="33" customHeight="1">
      <c r="A2" s="154" t="s">
        <v>123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</row>
    <row r="3" spans="1:49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</row>
    <row r="4" spans="1:49" s="26" customFormat="1" ht="16.399999999999999" customHeight="1">
      <c r="A4" s="843" t="s">
        <v>531</v>
      </c>
      <c r="B4" s="158" t="s">
        <v>647</v>
      </c>
      <c r="C4" s="158" t="s">
        <v>648</v>
      </c>
      <c r="D4" s="158" t="s">
        <v>649</v>
      </c>
      <c r="E4" s="158" t="s">
        <v>650</v>
      </c>
      <c r="F4" s="159" t="s">
        <v>656</v>
      </c>
      <c r="G4" s="159" t="s">
        <v>657</v>
      </c>
      <c r="H4" s="159" t="s">
        <v>658</v>
      </c>
      <c r="I4" s="159" t="s">
        <v>659</v>
      </c>
      <c r="J4" s="159" t="s">
        <v>1269</v>
      </c>
      <c r="K4" s="159" t="s">
        <v>1270</v>
      </c>
      <c r="L4" s="159" t="s">
        <v>1271</v>
      </c>
      <c r="M4" s="159" t="s">
        <v>1272</v>
      </c>
      <c r="N4" s="159" t="s">
        <v>1273</v>
      </c>
      <c r="O4" s="159" t="s">
        <v>1274</v>
      </c>
      <c r="P4" s="159" t="s">
        <v>1275</v>
      </c>
      <c r="Q4" s="159" t="s">
        <v>1276</v>
      </c>
      <c r="R4" s="159" t="s">
        <v>972</v>
      </c>
      <c r="S4" s="159" t="s">
        <v>973</v>
      </c>
      <c r="T4" s="159" t="s">
        <v>974</v>
      </c>
      <c r="U4" s="159" t="s">
        <v>975</v>
      </c>
      <c r="V4" s="159" t="s">
        <v>1277</v>
      </c>
      <c r="W4" s="159" t="s">
        <v>1278</v>
      </c>
      <c r="X4" s="159" t="s">
        <v>1279</v>
      </c>
      <c r="Y4" s="159" t="s">
        <v>1280</v>
      </c>
      <c r="Z4" s="159" t="s">
        <v>1019</v>
      </c>
      <c r="AA4" s="159" t="s">
        <v>1020</v>
      </c>
      <c r="AB4" s="159" t="s">
        <v>1021</v>
      </c>
      <c r="AC4" s="159" t="s">
        <v>889</v>
      </c>
      <c r="AD4" s="159" t="s">
        <v>911</v>
      </c>
      <c r="AE4" s="159" t="s">
        <v>913</v>
      </c>
      <c r="AF4" s="159" t="s">
        <v>915</v>
      </c>
      <c r="AG4" s="159" t="s">
        <v>1281</v>
      </c>
      <c r="AH4" s="159" t="s">
        <v>1282</v>
      </c>
      <c r="AI4" s="159" t="s">
        <v>1283</v>
      </c>
      <c r="AJ4" s="159" t="s">
        <v>1284</v>
      </c>
      <c r="AK4" s="159" t="s">
        <v>1285</v>
      </c>
      <c r="AL4" s="159" t="s">
        <v>1286</v>
      </c>
      <c r="AM4" s="159" t="s">
        <v>1287</v>
      </c>
      <c r="AN4" s="159" t="s">
        <v>1288</v>
      </c>
      <c r="AO4" s="159" t="s">
        <v>1289</v>
      </c>
      <c r="AP4" s="159" t="s">
        <v>1076</v>
      </c>
      <c r="AQ4" s="159" t="s">
        <v>1078</v>
      </c>
      <c r="AR4" s="159" t="s">
        <v>1080</v>
      </c>
      <c r="AS4" s="159" t="s">
        <v>1082</v>
      </c>
      <c r="AT4" s="159" t="s">
        <v>1145</v>
      </c>
      <c r="AU4" s="159" t="s">
        <v>1146</v>
      </c>
      <c r="AV4" s="159" t="s">
        <v>1147</v>
      </c>
      <c r="AW4" s="156" t="s">
        <v>1148</v>
      </c>
    </row>
    <row r="5" spans="1:49" s="2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86"/>
    </row>
    <row r="6" spans="1:49" s="14" customFormat="1" ht="14">
      <c r="A6" s="191" t="s">
        <v>801</v>
      </c>
      <c r="B6" s="194">
        <v>7446.6284279189531</v>
      </c>
      <c r="C6" s="194">
        <v>12043.2046313137</v>
      </c>
      <c r="D6" s="194">
        <v>7714.8372907329094</v>
      </c>
      <c r="E6" s="194">
        <v>8544.4161129676413</v>
      </c>
      <c r="F6" s="194">
        <v>11882.42734310862</v>
      </c>
      <c r="G6" s="194">
        <v>12378.124046484611</v>
      </c>
      <c r="H6" s="194">
        <v>12601.882768800493</v>
      </c>
      <c r="I6" s="194">
        <v>13483.205187960019</v>
      </c>
      <c r="J6" s="194">
        <v>13821.420699189988</v>
      </c>
      <c r="K6" s="194">
        <v>13683.989168945016</v>
      </c>
      <c r="L6" s="194">
        <v>14364.345502984987</v>
      </c>
      <c r="M6" s="194">
        <v>15501.32876223498</v>
      </c>
      <c r="N6" s="194">
        <v>15292.620934909992</v>
      </c>
      <c r="O6" s="194">
        <v>15930.83530009001</v>
      </c>
      <c r="P6" s="194">
        <v>16278.859056195002</v>
      </c>
      <c r="Q6" s="194">
        <v>16463.298477145003</v>
      </c>
      <c r="R6" s="1140"/>
      <c r="S6" s="1140"/>
      <c r="T6" s="1140"/>
      <c r="U6" s="1140"/>
      <c r="V6" s="1140"/>
      <c r="W6" s="1140"/>
      <c r="X6" s="1140"/>
      <c r="Y6" s="1140"/>
      <c r="Z6" s="1140"/>
      <c r="AA6" s="1140"/>
      <c r="AB6" s="1140"/>
      <c r="AC6" s="1140"/>
      <c r="AD6" s="1140"/>
      <c r="AE6" s="1140"/>
      <c r="AF6" s="1140"/>
      <c r="AG6" s="1140"/>
      <c r="AH6" s="1140"/>
      <c r="AI6" s="1140"/>
      <c r="AJ6" s="1140"/>
      <c r="AK6" s="1140"/>
      <c r="AL6" s="1140"/>
      <c r="AM6" s="1140"/>
      <c r="AN6" s="1140"/>
      <c r="AO6" s="1140"/>
      <c r="AP6" s="1140"/>
      <c r="AQ6" s="1140"/>
      <c r="AR6" s="1140"/>
      <c r="AS6" s="1140"/>
      <c r="AT6" s="1140"/>
      <c r="AU6" s="1140"/>
      <c r="AV6" s="1140"/>
      <c r="AW6" s="1141"/>
    </row>
    <row r="7" spans="1:49" s="14" customFormat="1" ht="14">
      <c r="A7" s="193" t="s">
        <v>554</v>
      </c>
      <c r="B7" s="195">
        <v>16694.938040425001</v>
      </c>
      <c r="C7" s="195">
        <v>16196.558070445006</v>
      </c>
      <c r="D7" s="195">
        <v>17909.332675345002</v>
      </c>
      <c r="E7" s="195">
        <v>18845.511975534999</v>
      </c>
      <c r="F7" s="195">
        <v>19836.248990185002</v>
      </c>
      <c r="G7" s="195">
        <v>20911.312931389988</v>
      </c>
      <c r="H7" s="195">
        <v>21454.934575389991</v>
      </c>
      <c r="I7" s="195">
        <v>22291.276335515016</v>
      </c>
      <c r="J7" s="195">
        <v>22777.106215624994</v>
      </c>
      <c r="K7" s="195">
        <v>23749.66701235501</v>
      </c>
      <c r="L7" s="195">
        <v>25598.814555334979</v>
      </c>
      <c r="M7" s="195">
        <v>26393.494475090025</v>
      </c>
      <c r="N7" s="195">
        <v>26289.770306504997</v>
      </c>
      <c r="O7" s="195">
        <v>26367.427519515008</v>
      </c>
      <c r="P7" s="195">
        <v>27204.308883615002</v>
      </c>
      <c r="Q7" s="195">
        <v>26184.524643295001</v>
      </c>
      <c r="R7" s="1142"/>
      <c r="S7" s="1142"/>
      <c r="T7" s="1142"/>
      <c r="U7" s="1142"/>
      <c r="V7" s="1142"/>
      <c r="W7" s="1142"/>
      <c r="X7" s="1142"/>
      <c r="Y7" s="1142"/>
      <c r="Z7" s="1142"/>
      <c r="AA7" s="1142"/>
      <c r="AB7" s="1142"/>
      <c r="AC7" s="1142"/>
      <c r="AD7" s="1142"/>
      <c r="AE7" s="1142"/>
      <c r="AF7" s="1142"/>
      <c r="AG7" s="1142"/>
      <c r="AH7" s="1142"/>
      <c r="AI7" s="1142"/>
      <c r="AJ7" s="1142"/>
      <c r="AK7" s="1142"/>
      <c r="AL7" s="1142"/>
      <c r="AM7" s="1142"/>
      <c r="AN7" s="1142"/>
      <c r="AO7" s="1142"/>
      <c r="AP7" s="1142"/>
      <c r="AQ7" s="1142"/>
      <c r="AR7" s="1142"/>
      <c r="AS7" s="1142"/>
      <c r="AT7" s="1142"/>
      <c r="AU7" s="1142"/>
      <c r="AV7" s="1142"/>
      <c r="AW7" s="1143"/>
    </row>
    <row r="8" spans="1:49" s="14" customFormat="1" ht="14">
      <c r="A8" s="193" t="s">
        <v>555</v>
      </c>
      <c r="B8" s="195">
        <v>-5257.6920550349996</v>
      </c>
      <c r="C8" s="195">
        <v>-5018.4383481449995</v>
      </c>
      <c r="D8" s="195">
        <v>-5629.6893337000001</v>
      </c>
      <c r="E8" s="195">
        <v>-6010.7857376750035</v>
      </c>
      <c r="F8" s="195">
        <v>-7948.0533897649975</v>
      </c>
      <c r="G8" s="195">
        <v>-8398.7120494500068</v>
      </c>
      <c r="H8" s="195">
        <v>-8993.3620903149986</v>
      </c>
      <c r="I8" s="195">
        <v>-9183.8249217900011</v>
      </c>
      <c r="J8" s="195">
        <v>-9382.4669986200006</v>
      </c>
      <c r="K8" s="195">
        <v>-10377.996944659999</v>
      </c>
      <c r="L8" s="195">
        <v>-11699.791781454998</v>
      </c>
      <c r="M8" s="195">
        <v>-11380.6792346</v>
      </c>
      <c r="N8" s="195">
        <v>-11008.429601915001</v>
      </c>
      <c r="O8" s="195">
        <v>-11106.36839396</v>
      </c>
      <c r="P8" s="195">
        <v>-11429.32936335</v>
      </c>
      <c r="Q8" s="195">
        <v>-10875.254381875</v>
      </c>
      <c r="R8" s="1142"/>
      <c r="S8" s="1142"/>
      <c r="T8" s="1142"/>
      <c r="U8" s="1142"/>
      <c r="V8" s="1142"/>
      <c r="W8" s="1142"/>
      <c r="X8" s="1142"/>
      <c r="Y8" s="1142"/>
      <c r="Z8" s="1142"/>
      <c r="AA8" s="1142"/>
      <c r="AB8" s="1142"/>
      <c r="AC8" s="1142"/>
      <c r="AD8" s="1142"/>
      <c r="AE8" s="1142"/>
      <c r="AF8" s="1142"/>
      <c r="AG8" s="1142"/>
      <c r="AH8" s="1142"/>
      <c r="AI8" s="1142"/>
      <c r="AJ8" s="1142"/>
      <c r="AK8" s="1142"/>
      <c r="AL8" s="1142"/>
      <c r="AM8" s="1142"/>
      <c r="AN8" s="1142"/>
      <c r="AO8" s="1142"/>
      <c r="AP8" s="1142"/>
      <c r="AQ8" s="1142"/>
      <c r="AR8" s="1142"/>
      <c r="AS8" s="1142"/>
      <c r="AT8" s="1142"/>
      <c r="AU8" s="1142"/>
      <c r="AV8" s="1142"/>
      <c r="AW8" s="1143"/>
    </row>
    <row r="9" spans="1:49" s="14" customFormat="1" ht="14">
      <c r="A9" s="193" t="s">
        <v>556</v>
      </c>
      <c r="B9" s="195">
        <v>-2239.9538287050004</v>
      </c>
      <c r="C9" s="195">
        <v>-2966.1296723649994</v>
      </c>
      <c r="D9" s="195">
        <v>-3731.1841006199998</v>
      </c>
      <c r="E9" s="195">
        <v>-4909.1993348250007</v>
      </c>
      <c r="F9" s="195">
        <v>-3203.9986800099996</v>
      </c>
      <c r="G9" s="195">
        <v>-3292.8567702250002</v>
      </c>
      <c r="H9" s="195">
        <v>-3191.4481064049996</v>
      </c>
      <c r="I9" s="195">
        <v>-3296.0577671249944</v>
      </c>
      <c r="J9" s="195">
        <v>-3624.2547635049978</v>
      </c>
      <c r="K9" s="195">
        <v>-3665.3779611950004</v>
      </c>
      <c r="L9" s="195">
        <v>-4129.9715544799947</v>
      </c>
      <c r="M9" s="195">
        <v>-4158.896284965007</v>
      </c>
      <c r="N9" s="195">
        <v>-4043.9708665749977</v>
      </c>
      <c r="O9" s="195">
        <v>-4105.7327274099971</v>
      </c>
      <c r="P9" s="195">
        <v>-4075.8024908749994</v>
      </c>
      <c r="Q9" s="195">
        <v>-3797.3160716800012</v>
      </c>
      <c r="R9" s="1142"/>
      <c r="S9" s="1142"/>
      <c r="T9" s="1142"/>
      <c r="U9" s="1142"/>
      <c r="V9" s="1142"/>
      <c r="W9" s="1142"/>
      <c r="X9" s="1142"/>
      <c r="Y9" s="1142"/>
      <c r="Z9" s="1142"/>
      <c r="AA9" s="1142"/>
      <c r="AB9" s="1142"/>
      <c r="AC9" s="1142"/>
      <c r="AD9" s="1142"/>
      <c r="AE9" s="1142"/>
      <c r="AF9" s="1142"/>
      <c r="AG9" s="1142"/>
      <c r="AH9" s="1142"/>
      <c r="AI9" s="1142"/>
      <c r="AJ9" s="1142"/>
      <c r="AK9" s="1142"/>
      <c r="AL9" s="1142"/>
      <c r="AM9" s="1142"/>
      <c r="AN9" s="1142"/>
      <c r="AO9" s="1142"/>
      <c r="AP9" s="1142"/>
      <c r="AQ9" s="1142"/>
      <c r="AR9" s="1142"/>
      <c r="AS9" s="1142"/>
      <c r="AT9" s="1142"/>
      <c r="AU9" s="1142"/>
      <c r="AV9" s="1142"/>
      <c r="AW9" s="1143"/>
    </row>
    <row r="10" spans="1:49" s="14" customFormat="1" ht="14.5" thickBot="1">
      <c r="A10" s="222" t="s">
        <v>559</v>
      </c>
      <c r="B10" s="223">
        <v>-2444.7396319760464</v>
      </c>
      <c r="C10" s="223">
        <v>2650.6579523036944</v>
      </c>
      <c r="D10" s="223">
        <v>-1670.0123413220924</v>
      </c>
      <c r="E10" s="223">
        <v>-100.32405942235346</v>
      </c>
      <c r="F10" s="223">
        <v>2389.3557831536168</v>
      </c>
      <c r="G10" s="223">
        <v>2286.871248372528</v>
      </c>
      <c r="H10" s="223">
        <v>2428.9029667355235</v>
      </c>
      <c r="I10" s="223">
        <v>2606.9312188550057</v>
      </c>
      <c r="J10" s="223">
        <v>3128.1945624749928</v>
      </c>
      <c r="K10" s="223">
        <v>2991.0911757650038</v>
      </c>
      <c r="L10" s="223">
        <v>3791.5695263150014</v>
      </c>
      <c r="M10" s="223">
        <v>3301.7629517499631</v>
      </c>
      <c r="N10" s="223">
        <v>3122.4242271299936</v>
      </c>
      <c r="O10" s="223">
        <v>3318.915067805</v>
      </c>
      <c r="P10" s="223">
        <v>3520.782667089999</v>
      </c>
      <c r="Q10" s="223">
        <v>3456.6270584550034</v>
      </c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4"/>
      <c r="AG10" s="1144"/>
      <c r="AH10" s="1144"/>
      <c r="AI10" s="1144"/>
      <c r="AJ10" s="1144"/>
      <c r="AK10" s="1144"/>
      <c r="AL10" s="1144"/>
      <c r="AM10" s="1144"/>
      <c r="AN10" s="1144"/>
      <c r="AO10" s="1144"/>
      <c r="AP10" s="1144"/>
      <c r="AQ10" s="1144"/>
      <c r="AR10" s="1144"/>
      <c r="AS10" s="1144"/>
      <c r="AT10" s="1144"/>
      <c r="AU10" s="1144"/>
      <c r="AV10" s="1144"/>
      <c r="AW10" s="1145"/>
    </row>
    <row r="11" spans="1:49" s="1149" customFormat="1" ht="14.5" thickTop="1">
      <c r="A11" s="180"/>
      <c r="B11" s="1146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7"/>
      <c r="AG11" s="1147"/>
      <c r="AH11" s="1147"/>
      <c r="AI11" s="1147"/>
      <c r="AJ11" s="1147"/>
      <c r="AK11" s="1147"/>
      <c r="AL11" s="1147"/>
      <c r="AM11" s="1147"/>
      <c r="AN11" s="1147"/>
      <c r="AO11" s="1147"/>
      <c r="AP11" s="1147"/>
      <c r="AQ11" s="1147"/>
      <c r="AR11" s="1147"/>
      <c r="AS11" s="1147"/>
      <c r="AT11" s="1147"/>
      <c r="AU11" s="1147"/>
      <c r="AV11" s="1147"/>
      <c r="AW11" s="1148"/>
    </row>
    <row r="12" spans="1:49" s="14" customFormat="1" ht="14">
      <c r="A12" s="599" t="s">
        <v>800</v>
      </c>
      <c r="B12" s="600"/>
      <c r="C12" s="600"/>
      <c r="D12" s="600"/>
      <c r="E12" s="600"/>
      <c r="F12" s="601">
        <v>10401507777.859989</v>
      </c>
      <c r="G12" s="601">
        <v>10015935382.079998</v>
      </c>
      <c r="H12" s="601">
        <v>10675809210.029995</v>
      </c>
      <c r="I12" s="601">
        <v>11332411454.359989</v>
      </c>
      <c r="J12" s="601">
        <v>11723948302.170004</v>
      </c>
      <c r="K12" s="601">
        <v>11548532840.110023</v>
      </c>
      <c r="L12" s="601">
        <v>12534453132.970001</v>
      </c>
      <c r="M12" s="601">
        <v>13208866927.470005</v>
      </c>
      <c r="N12" s="601">
        <v>13424749698.440002</v>
      </c>
      <c r="O12" s="601">
        <v>13360416798.830105</v>
      </c>
      <c r="P12" s="601">
        <v>14144839658.820002</v>
      </c>
      <c r="Q12" s="601">
        <v>14054047688.56011</v>
      </c>
      <c r="R12" s="601">
        <v>13524255788.609982</v>
      </c>
      <c r="S12" s="601">
        <v>13214238423.229895</v>
      </c>
      <c r="T12" s="601">
        <v>13187338296.590017</v>
      </c>
      <c r="U12" s="601">
        <v>12956594961.019997</v>
      </c>
      <c r="V12" s="601">
        <v>12040727540.409992</v>
      </c>
      <c r="W12" s="601">
        <v>12642058436.079992</v>
      </c>
      <c r="X12" s="601">
        <v>12673349803.910006</v>
      </c>
      <c r="Y12" s="601">
        <v>12788412748.819899</v>
      </c>
      <c r="Z12" s="601">
        <v>12743786553.26001</v>
      </c>
      <c r="AA12" s="601">
        <v>13383143601.790005</v>
      </c>
      <c r="AB12" s="601">
        <v>13556817853.52</v>
      </c>
      <c r="AC12" s="601">
        <v>14263049138.460018</v>
      </c>
      <c r="AD12" s="601">
        <v>14061941809.049999</v>
      </c>
      <c r="AE12" s="601">
        <v>14296645663.649992</v>
      </c>
      <c r="AF12" s="601">
        <v>14016562614.209997</v>
      </c>
      <c r="AG12" s="601">
        <v>14163949129.7799</v>
      </c>
      <c r="AH12" s="601">
        <v>14521923191.529999</v>
      </c>
      <c r="AI12" s="601">
        <v>14341878750.430008</v>
      </c>
      <c r="AJ12" s="601">
        <v>15640776016.890015</v>
      </c>
      <c r="AK12" s="601">
        <v>14800641316.500013</v>
      </c>
      <c r="AL12" s="601">
        <v>15331927837.069996</v>
      </c>
      <c r="AM12" s="601">
        <v>17055772903.380121</v>
      </c>
      <c r="AN12" s="601">
        <v>19558353659.249992</v>
      </c>
      <c r="AO12" s="601">
        <v>21450873959.629993</v>
      </c>
      <c r="AP12" s="601">
        <v>21161004382.379982</v>
      </c>
      <c r="AQ12" s="601">
        <v>22887243982.300098</v>
      </c>
      <c r="AR12" s="601">
        <v>23679772921.039883</v>
      </c>
      <c r="AS12" s="601">
        <v>25768770602.170101</v>
      </c>
      <c r="AT12" s="601">
        <v>25733694343.990013</v>
      </c>
      <c r="AU12" s="601">
        <v>0</v>
      </c>
      <c r="AV12" s="601">
        <v>25870190444.309879</v>
      </c>
      <c r="AW12" s="602">
        <v>26790702890.760002</v>
      </c>
    </row>
    <row r="13" spans="1:49" s="14" customFormat="1" ht="14">
      <c r="A13" s="193" t="s">
        <v>554</v>
      </c>
      <c r="B13" s="195"/>
      <c r="C13" s="195"/>
      <c r="D13" s="195"/>
      <c r="E13" s="195"/>
      <c r="F13" s="202">
        <v>18881843779.500008</v>
      </c>
      <c r="G13" s="202">
        <v>19754068954.089985</v>
      </c>
      <c r="H13" s="202">
        <v>20935378493.98999</v>
      </c>
      <c r="I13" s="202">
        <v>21813131498.959999</v>
      </c>
      <c r="J13" s="202">
        <v>22994322071.809994</v>
      </c>
      <c r="K13" s="202">
        <v>22972368651.290001</v>
      </c>
      <c r="L13" s="202">
        <v>26636572752.29998</v>
      </c>
      <c r="M13" s="202">
        <v>25333465309.090019</v>
      </c>
      <c r="N13" s="202">
        <v>25106720772.599998</v>
      </c>
      <c r="O13" s="202">
        <v>25346556793.78001</v>
      </c>
      <c r="P13" s="202">
        <v>26169350360.489994</v>
      </c>
      <c r="Q13" s="202">
        <v>25168912469.190006</v>
      </c>
      <c r="R13" s="202">
        <v>23689157862.040005</v>
      </c>
      <c r="S13" s="202">
        <v>21950876011.079987</v>
      </c>
      <c r="T13" s="202">
        <v>21802263595.879997</v>
      </c>
      <c r="U13" s="202">
        <v>19890064437.269997</v>
      </c>
      <c r="V13" s="202">
        <v>18855796777.540005</v>
      </c>
      <c r="W13" s="202">
        <v>18935009426.960003</v>
      </c>
      <c r="X13" s="202">
        <v>19031288267.09</v>
      </c>
      <c r="Y13" s="202">
        <v>18954379087.75</v>
      </c>
      <c r="Z13" s="202">
        <v>18783920071.480003</v>
      </c>
      <c r="AA13" s="202">
        <v>18976733496.170013</v>
      </c>
      <c r="AB13" s="202">
        <v>18523888817.530003</v>
      </c>
      <c r="AC13" s="202">
        <v>18409603711.97998</v>
      </c>
      <c r="AD13" s="202">
        <v>17687958075.220001</v>
      </c>
      <c r="AE13" s="202">
        <v>17498810238.080002</v>
      </c>
      <c r="AF13" s="202">
        <v>16930043270.480003</v>
      </c>
      <c r="AG13" s="202">
        <v>17104662282.260002</v>
      </c>
      <c r="AH13" s="202">
        <v>17243151686.639999</v>
      </c>
      <c r="AI13" s="202">
        <v>18064622977.189991</v>
      </c>
      <c r="AJ13" s="202">
        <v>19169195722.490002</v>
      </c>
      <c r="AK13" s="202">
        <v>22001567458.639996</v>
      </c>
      <c r="AL13" s="202">
        <v>23903125503.540005</v>
      </c>
      <c r="AM13" s="202">
        <v>26195925640.649979</v>
      </c>
      <c r="AN13" s="202">
        <v>28874998470.049995</v>
      </c>
      <c r="AO13" s="202">
        <v>30888759019.049984</v>
      </c>
      <c r="AP13" s="202">
        <v>32304148162.110001</v>
      </c>
      <c r="AQ13" s="202">
        <v>33614104429.599987</v>
      </c>
      <c r="AR13" s="202">
        <v>34430342107.449982</v>
      </c>
      <c r="AS13" s="202">
        <v>35146179202.750008</v>
      </c>
      <c r="AT13" s="202">
        <v>34298595777.12001</v>
      </c>
      <c r="AU13" s="202">
        <v>0</v>
      </c>
      <c r="AV13" s="202">
        <v>35412427274.779999</v>
      </c>
      <c r="AW13" s="200">
        <v>37101762336.399994</v>
      </c>
    </row>
    <row r="14" spans="1:49" s="14" customFormat="1" ht="14">
      <c r="A14" s="193" t="s">
        <v>555</v>
      </c>
      <c r="B14" s="195"/>
      <c r="C14" s="195"/>
      <c r="D14" s="195"/>
      <c r="E14" s="195"/>
      <c r="F14" s="202">
        <v>-7790671522.5299978</v>
      </c>
      <c r="G14" s="202">
        <v>-8244229613.3400059</v>
      </c>
      <c r="H14" s="202">
        <v>-8842430102.2299995</v>
      </c>
      <c r="I14" s="202">
        <v>-9064190506.3300018</v>
      </c>
      <c r="J14" s="202">
        <v>-9295450162.0099983</v>
      </c>
      <c r="K14" s="202">
        <v>-10291005387.689999</v>
      </c>
      <c r="L14" s="202">
        <v>-11600394709.000002</v>
      </c>
      <c r="M14" s="202">
        <v>-11290499004.700001</v>
      </c>
      <c r="N14" s="202">
        <v>-10920840015.710003</v>
      </c>
      <c r="O14" s="202">
        <v>-11022187437.110003</v>
      </c>
      <c r="P14" s="202">
        <v>-11351831276.909998</v>
      </c>
      <c r="Q14" s="202">
        <v>-10794828078.620001</v>
      </c>
      <c r="R14" s="202">
        <v>-9747570822.8000011</v>
      </c>
      <c r="S14" s="202">
        <v>-8400149318.7899961</v>
      </c>
      <c r="T14" s="202">
        <v>-7811750719.3199997</v>
      </c>
      <c r="U14" s="202">
        <v>-6467053405.499999</v>
      </c>
      <c r="V14" s="202">
        <v>-5993873870.4800005</v>
      </c>
      <c r="W14" s="202">
        <v>-5963283345.0699997</v>
      </c>
      <c r="X14" s="202">
        <v>-6182962334.1300001</v>
      </c>
      <c r="Y14" s="202">
        <v>-6434519802.6800003</v>
      </c>
      <c r="Z14" s="202">
        <v>-6377239112.4100008</v>
      </c>
      <c r="AA14" s="202">
        <v>-6578600746.9799986</v>
      </c>
      <c r="AB14" s="202">
        <v>-6211522332.9899998</v>
      </c>
      <c r="AC14" s="202">
        <v>-5305765645.0099993</v>
      </c>
      <c r="AD14" s="202">
        <v>-4453505318.2200003</v>
      </c>
      <c r="AE14" s="202">
        <v>-3727716650.9100003</v>
      </c>
      <c r="AF14" s="202">
        <v>-3092972880.2199998</v>
      </c>
      <c r="AG14" s="202">
        <v>-3060343672.1500001</v>
      </c>
      <c r="AH14" s="202">
        <v>-3264588571</v>
      </c>
      <c r="AI14" s="202">
        <v>-4522288893.750001</v>
      </c>
      <c r="AJ14" s="202">
        <v>-6324816575.6999979</v>
      </c>
      <c r="AK14" s="202">
        <v>-9099536974.2999973</v>
      </c>
      <c r="AL14" s="202">
        <v>-11873593981.59</v>
      </c>
      <c r="AM14" s="202">
        <v>-13826766675.710001</v>
      </c>
      <c r="AN14" s="202">
        <v>-16761818676.68</v>
      </c>
      <c r="AO14" s="202">
        <v>-17522370694.060001</v>
      </c>
      <c r="AP14" s="202">
        <v>-18072964983.310001</v>
      </c>
      <c r="AQ14" s="202">
        <v>-19194539023.48</v>
      </c>
      <c r="AR14" s="202">
        <v>-20821360678.489998</v>
      </c>
      <c r="AS14" s="202">
        <v>-19532046723.889999</v>
      </c>
      <c r="AT14" s="202">
        <v>-17285222513.470001</v>
      </c>
      <c r="AU14" s="202">
        <v>0</v>
      </c>
      <c r="AV14" s="202">
        <v>-17091494112.559999</v>
      </c>
      <c r="AW14" s="200">
        <v>-18383513823.400002</v>
      </c>
    </row>
    <row r="15" spans="1:49" s="14" customFormat="1" ht="14">
      <c r="A15" s="193" t="s">
        <v>556</v>
      </c>
      <c r="B15" s="195"/>
      <c r="C15" s="195"/>
      <c r="D15" s="195"/>
      <c r="E15" s="195"/>
      <c r="F15" s="202">
        <v>-2678959050.1899991</v>
      </c>
      <c r="G15" s="202">
        <v>-3464509443.9499993</v>
      </c>
      <c r="H15" s="202">
        <v>-2997421603.8899994</v>
      </c>
      <c r="I15" s="202">
        <v>-3093413989.54</v>
      </c>
      <c r="J15" s="202">
        <v>-3421295172.2800002</v>
      </c>
      <c r="K15" s="202">
        <v>-3459758730.3099985</v>
      </c>
      <c r="L15" s="202">
        <v>-3895324822.3199983</v>
      </c>
      <c r="M15" s="202">
        <v>-3930540048.9300013</v>
      </c>
      <c r="N15" s="202">
        <v>-3840581496.7799997</v>
      </c>
      <c r="O15" s="202">
        <v>-3689473476.9100018</v>
      </c>
      <c r="P15" s="202">
        <v>-3733242511.6900001</v>
      </c>
      <c r="Q15" s="202">
        <v>-3760229449.3900008</v>
      </c>
      <c r="R15" s="202">
        <v>-3583690575.1299996</v>
      </c>
      <c r="S15" s="202">
        <v>-3274527154.0500011</v>
      </c>
      <c r="T15" s="202">
        <v>-3428173053.8099999</v>
      </c>
      <c r="U15" s="202">
        <v>-3050659247.3200006</v>
      </c>
      <c r="V15" s="202">
        <v>-3067046286.3800001</v>
      </c>
      <c r="W15" s="202">
        <v>-3105005973.3799996</v>
      </c>
      <c r="X15" s="202">
        <v>-3072402837.6700001</v>
      </c>
      <c r="Y15" s="202">
        <v>-2917550694.4000001</v>
      </c>
      <c r="Z15" s="202">
        <v>-2720789756.5899997</v>
      </c>
      <c r="AA15" s="202">
        <v>-2892572862.21</v>
      </c>
      <c r="AB15" s="202">
        <v>-2803482730.0599985</v>
      </c>
      <c r="AC15" s="202">
        <v>-2707052652.4600019</v>
      </c>
      <c r="AD15" s="202">
        <v>-2723333881.6199999</v>
      </c>
      <c r="AE15" s="202">
        <v>-2580379782.0200019</v>
      </c>
      <c r="AF15" s="202">
        <v>-2586722608.3200002</v>
      </c>
      <c r="AG15" s="202">
        <v>-2572484153.1699991</v>
      </c>
      <c r="AH15" s="202">
        <v>-2474442495.1199999</v>
      </c>
      <c r="AI15" s="202">
        <v>-2355266338.6400003</v>
      </c>
      <c r="AJ15" s="202">
        <v>-2409471676.0200005</v>
      </c>
      <c r="AK15" s="202">
        <v>-2649936554.5199986</v>
      </c>
      <c r="AL15" s="202">
        <v>-2557564105.27</v>
      </c>
      <c r="AM15" s="202">
        <v>-2766000781.4699993</v>
      </c>
      <c r="AN15" s="202">
        <v>-2709376398.2200003</v>
      </c>
      <c r="AO15" s="202">
        <v>-2852641848.3900003</v>
      </c>
      <c r="AP15" s="202">
        <v>-3155859926.4099998</v>
      </c>
      <c r="AQ15" s="202">
        <v>-3163008272.0500016</v>
      </c>
      <c r="AR15" s="202">
        <v>-2991753916.9099998</v>
      </c>
      <c r="AS15" s="202">
        <v>-3197961636.2300005</v>
      </c>
      <c r="AT15" s="202">
        <v>-3241321031.1700001</v>
      </c>
      <c r="AU15" s="202">
        <v>0</v>
      </c>
      <c r="AV15" s="202">
        <v>-3318696613.1199999</v>
      </c>
      <c r="AW15" s="200">
        <v>-3718868563.7200007</v>
      </c>
    </row>
    <row r="16" spans="1:49" s="14" customFormat="1" ht="14.5" thickBot="1">
      <c r="A16" s="222" t="s">
        <v>559</v>
      </c>
      <c r="B16" s="223"/>
      <c r="C16" s="223"/>
      <c r="D16" s="223"/>
      <c r="E16" s="223"/>
      <c r="F16" s="605">
        <v>1989294571.0799809</v>
      </c>
      <c r="G16" s="605">
        <v>1970605485.2800181</v>
      </c>
      <c r="H16" s="605">
        <v>1580282422.1600018</v>
      </c>
      <c r="I16" s="605">
        <v>1676884451.2699945</v>
      </c>
      <c r="J16" s="605">
        <v>1446371564.6500092</v>
      </c>
      <c r="K16" s="605">
        <v>2326928306.8200197</v>
      </c>
      <c r="L16" s="605">
        <v>1393599911.9900208</v>
      </c>
      <c r="M16" s="605">
        <v>3096440672.0099888</v>
      </c>
      <c r="N16" s="605">
        <v>3079450438.3300071</v>
      </c>
      <c r="O16" s="605">
        <v>2725520919.0700974</v>
      </c>
      <c r="P16" s="605">
        <v>3060563086.9300022</v>
      </c>
      <c r="Q16" s="605">
        <v>3440192747.3801093</v>
      </c>
      <c r="R16" s="605">
        <v>3166359324.4999781</v>
      </c>
      <c r="S16" s="605">
        <v>2938038884.9899077</v>
      </c>
      <c r="T16" s="605">
        <v>2624998473.8400187</v>
      </c>
      <c r="U16" s="605">
        <v>2584243176.5700011</v>
      </c>
      <c r="V16" s="605">
        <v>2245850919.7299867</v>
      </c>
      <c r="W16" s="605">
        <v>2775338327.5699883</v>
      </c>
      <c r="X16" s="605">
        <v>2897426708.6200047</v>
      </c>
      <c r="Y16" s="605">
        <v>3186104158.1498995</v>
      </c>
      <c r="Z16" s="605">
        <v>3057895350.7800069</v>
      </c>
      <c r="AA16" s="605">
        <v>3877583714.8099914</v>
      </c>
      <c r="AB16" s="605">
        <v>4047934099.0399981</v>
      </c>
      <c r="AC16" s="605">
        <v>3866263723.9500399</v>
      </c>
      <c r="AD16" s="605">
        <v>3550822933.6699996</v>
      </c>
      <c r="AE16" s="605">
        <v>3105931858.4999928</v>
      </c>
      <c r="AF16" s="605">
        <v>2766214832.2699933</v>
      </c>
      <c r="AG16" s="605">
        <v>2692114672.8398967</v>
      </c>
      <c r="AH16" s="605">
        <v>3017802571.0099993</v>
      </c>
      <c r="AI16" s="605">
        <v>3154811005.6300144</v>
      </c>
      <c r="AJ16" s="605">
        <v>5205868546.1200113</v>
      </c>
      <c r="AK16" s="605">
        <v>4548547386.6800117</v>
      </c>
      <c r="AL16" s="605">
        <v>5859960420.3899918</v>
      </c>
      <c r="AM16" s="605">
        <v>7452614719.9101419</v>
      </c>
      <c r="AN16" s="605">
        <v>10154550264.100002</v>
      </c>
      <c r="AO16" s="605">
        <v>10937127483.030012</v>
      </c>
      <c r="AP16" s="605">
        <v>10085681129.989983</v>
      </c>
      <c r="AQ16" s="605">
        <v>11630686848.230112</v>
      </c>
      <c r="AR16" s="605">
        <v>13062545408.989895</v>
      </c>
      <c r="AS16" s="605">
        <v>13352599759.540096</v>
      </c>
      <c r="AT16" s="605">
        <v>11961642111.510002</v>
      </c>
      <c r="AU16" s="605">
        <v>0</v>
      </c>
      <c r="AV16" s="605">
        <v>10867953895.209879</v>
      </c>
      <c r="AW16" s="606">
        <v>11791322941.480007</v>
      </c>
    </row>
    <row r="17" spans="1:26" s="14" customFormat="1" ht="14.5" thickTop="1">
      <c r="A17" s="115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s="14" customFormat="1" ht="14">
      <c r="A18" s="811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s="14" customFormat="1" ht="14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s="14" customFormat="1" ht="34.4" customHeight="1">
      <c r="A20" s="116" t="s">
        <v>885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s="14" customFormat="1" ht="34.4" customHeight="1">
      <c r="A21" s="116" t="s">
        <v>557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26.25" customHeight="1"/>
  </sheetData>
  <sheetProtection sheet="1" objects="1" scenarios="1"/>
  <hyperlinks>
    <hyperlink ref="A4" location="Índice!A1" display="Índice!A1" xr:uid="{E41A4F0F-3E83-4B0A-8EA5-471DC8EED60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81BCC-7D8D-4DB7-B7C2-28BB0B672022}">
  <sheetPr codeName="Plan73">
    <tabColor rgb="FFFFC000"/>
  </sheetPr>
  <dimension ref="A1:BC16"/>
  <sheetViews>
    <sheetView showGridLines="0" showRowColHeaders="0" zoomScale="115" zoomScaleNormal="115" workbookViewId="0">
      <pane xSplit="1" ySplit="5" topLeftCell="AQ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55" s="24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</row>
    <row r="2" spans="1:55" s="25" customFormat="1" ht="33" customHeight="1">
      <c r="A2" s="154" t="s">
        <v>951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</row>
    <row r="3" spans="1:55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</row>
    <row r="4" spans="1:55" s="26" customFormat="1" ht="16.399999999999999" customHeight="1">
      <c r="A4" s="843" t="s">
        <v>531</v>
      </c>
      <c r="B4" s="158" t="s">
        <v>647</v>
      </c>
      <c r="C4" s="158" t="s">
        <v>648</v>
      </c>
      <c r="D4" s="158" t="s">
        <v>649</v>
      </c>
      <c r="E4" s="158" t="s">
        <v>650</v>
      </c>
      <c r="F4" s="159" t="s">
        <v>656</v>
      </c>
      <c r="G4" s="159" t="s">
        <v>657</v>
      </c>
      <c r="H4" s="159" t="s">
        <v>658</v>
      </c>
      <c r="I4" s="159" t="s">
        <v>659</v>
      </c>
      <c r="J4" s="159" t="s">
        <v>1269</v>
      </c>
      <c r="K4" s="159" t="s">
        <v>1270</v>
      </c>
      <c r="L4" s="159" t="s">
        <v>1271</v>
      </c>
      <c r="M4" s="159" t="s">
        <v>1272</v>
      </c>
      <c r="N4" s="159" t="s">
        <v>1273</v>
      </c>
      <c r="O4" s="159" t="s">
        <v>1274</v>
      </c>
      <c r="P4" s="159" t="s">
        <v>1275</v>
      </c>
      <c r="Q4" s="159" t="s">
        <v>1276</v>
      </c>
      <c r="R4" s="159" t="s">
        <v>972</v>
      </c>
      <c r="S4" s="159" t="s">
        <v>973</v>
      </c>
      <c r="T4" s="159" t="s">
        <v>974</v>
      </c>
      <c r="U4" s="159" t="s">
        <v>975</v>
      </c>
      <c r="V4" s="159" t="s">
        <v>1277</v>
      </c>
      <c r="W4" s="159" t="s">
        <v>1278</v>
      </c>
      <c r="X4" s="159" t="s">
        <v>1279</v>
      </c>
      <c r="Y4" s="159" t="s">
        <v>1280</v>
      </c>
      <c r="Z4" s="159" t="s">
        <v>1019</v>
      </c>
      <c r="AA4" s="159" t="s">
        <v>1020</v>
      </c>
      <c r="AB4" s="159" t="s">
        <v>1021</v>
      </c>
      <c r="AC4" s="159" t="s">
        <v>889</v>
      </c>
      <c r="AD4" s="159" t="s">
        <v>911</v>
      </c>
      <c r="AE4" s="159" t="s">
        <v>913</v>
      </c>
      <c r="AF4" s="159" t="s">
        <v>915</v>
      </c>
      <c r="AG4" s="159" t="s">
        <v>1281</v>
      </c>
      <c r="AH4" s="159" t="s">
        <v>1282</v>
      </c>
      <c r="AI4" s="159" t="s">
        <v>1283</v>
      </c>
      <c r="AJ4" s="159" t="s">
        <v>1284</v>
      </c>
      <c r="AK4" s="159" t="s">
        <v>1285</v>
      </c>
      <c r="AL4" s="159" t="s">
        <v>1286</v>
      </c>
      <c r="AM4" s="159" t="s">
        <v>1287</v>
      </c>
      <c r="AN4" s="159" t="s">
        <v>1288</v>
      </c>
      <c r="AO4" s="159" t="s">
        <v>1289</v>
      </c>
      <c r="AP4" s="159" t="s">
        <v>1076</v>
      </c>
      <c r="AQ4" s="159" t="s">
        <v>1078</v>
      </c>
      <c r="AR4" s="159" t="s">
        <v>1080</v>
      </c>
      <c r="AS4" s="159" t="s">
        <v>1082</v>
      </c>
      <c r="AT4" s="159" t="s">
        <v>1145</v>
      </c>
      <c r="AU4" s="159" t="s">
        <v>1146</v>
      </c>
      <c r="AV4" s="159" t="s">
        <v>1147</v>
      </c>
      <c r="AW4" s="156" t="s">
        <v>1148</v>
      </c>
    </row>
    <row r="5" spans="1:55" s="27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86"/>
    </row>
    <row r="6" spans="1:55" s="12" customFormat="1" ht="14">
      <c r="A6" s="32"/>
      <c r="B6" s="196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8"/>
    </row>
    <row r="7" spans="1:55" s="28" customFormat="1" ht="14">
      <c r="A7" s="599" t="s">
        <v>800</v>
      </c>
      <c r="B7" s="600"/>
      <c r="C7" s="600"/>
      <c r="D7" s="600"/>
      <c r="E7" s="600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1">
        <v>12743786553.26001</v>
      </c>
      <c r="AA7" s="601">
        <v>13383143601.790005</v>
      </c>
      <c r="AB7" s="601">
        <v>13556817853.52</v>
      </c>
      <c r="AC7" s="601">
        <v>14263049138.460018</v>
      </c>
      <c r="AD7" s="601">
        <v>14061941809.049999</v>
      </c>
      <c r="AE7" s="601">
        <v>14296645663.649992</v>
      </c>
      <c r="AF7" s="601">
        <v>14016562614.209997</v>
      </c>
      <c r="AG7" s="601">
        <v>14163949129.7799</v>
      </c>
      <c r="AH7" s="601">
        <v>14521923191.529999</v>
      </c>
      <c r="AI7" s="601">
        <v>14341878750.430008</v>
      </c>
      <c r="AJ7" s="601">
        <v>15640776016.890015</v>
      </c>
      <c r="AK7" s="601">
        <v>14800641316.500013</v>
      </c>
      <c r="AL7" s="601">
        <v>15331927837.069996</v>
      </c>
      <c r="AM7" s="601">
        <v>17055772903.380121</v>
      </c>
      <c r="AN7" s="601">
        <v>19558353659.249992</v>
      </c>
      <c r="AO7" s="601">
        <v>21450873959.629993</v>
      </c>
      <c r="AP7" s="601">
        <v>21161004382.379982</v>
      </c>
      <c r="AQ7" s="601">
        <v>22887243982.300098</v>
      </c>
      <c r="AR7" s="601">
        <v>23679772921.039883</v>
      </c>
      <c r="AS7" s="601">
        <v>25768770602.170101</v>
      </c>
      <c r="AT7" s="601">
        <v>25733694343.990013</v>
      </c>
      <c r="AU7" s="601">
        <v>0</v>
      </c>
      <c r="AV7" s="601">
        <v>25870190444.309879</v>
      </c>
      <c r="AW7" s="602">
        <v>26790702890.760002</v>
      </c>
      <c r="AY7" s="811"/>
      <c r="AZ7" s="812"/>
      <c r="BA7" s="812"/>
      <c r="BB7" s="812"/>
      <c r="BC7" s="14"/>
    </row>
    <row r="8" spans="1:55" s="28" customFormat="1" ht="14">
      <c r="A8" s="193" t="s">
        <v>946</v>
      </c>
      <c r="B8" s="195"/>
      <c r="C8" s="195"/>
      <c r="D8" s="195"/>
      <c r="E8" s="195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>
        <v>11296400873.58</v>
      </c>
      <c r="AA8" s="202">
        <v>11578769264.040014</v>
      </c>
      <c r="AB8" s="202">
        <v>11815757132.92</v>
      </c>
      <c r="AC8" s="202">
        <v>11925606276.659981</v>
      </c>
      <c r="AD8" s="202">
        <v>11531825801.189995</v>
      </c>
      <c r="AE8" s="202">
        <v>11974814130.999998</v>
      </c>
      <c r="AF8" s="202">
        <v>11919035797.780003</v>
      </c>
      <c r="AG8" s="202">
        <v>12050929619.910002</v>
      </c>
      <c r="AH8" s="202">
        <v>12147201438.310003</v>
      </c>
      <c r="AI8" s="202">
        <v>12688587351.569988</v>
      </c>
      <c r="AJ8" s="202">
        <v>13209784169.340002</v>
      </c>
      <c r="AK8" s="202">
        <v>14472185023.799995</v>
      </c>
      <c r="AL8" s="202">
        <v>15214419003.460005</v>
      </c>
      <c r="AM8" s="202">
        <v>17159098402.989979</v>
      </c>
      <c r="AN8" s="202">
        <v>18919788022.159996</v>
      </c>
      <c r="AO8" s="202">
        <v>19358786799.11998</v>
      </c>
      <c r="AP8" s="202">
        <v>19474609660.150002</v>
      </c>
      <c r="AQ8" s="202">
        <v>20049288419.389988</v>
      </c>
      <c r="AR8" s="202">
        <v>20573644909.799988</v>
      </c>
      <c r="AS8" s="202">
        <v>20160388264.37001</v>
      </c>
      <c r="AT8" s="202">
        <v>20277137349.700012</v>
      </c>
      <c r="AU8" s="202">
        <v>0</v>
      </c>
      <c r="AV8" s="202">
        <v>20758128227.18</v>
      </c>
      <c r="AW8" s="200">
        <v>20794914347.089981</v>
      </c>
    </row>
    <row r="9" spans="1:55" s="28" customFormat="1" ht="14">
      <c r="A9" s="205" t="s">
        <v>947</v>
      </c>
      <c r="B9" s="195"/>
      <c r="C9" s="195"/>
      <c r="D9" s="195"/>
      <c r="E9" s="195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>
        <v>627027134792.55029</v>
      </c>
      <c r="AA9" s="202">
        <v>623756140475.74023</v>
      </c>
      <c r="AB9" s="202">
        <v>622459198793.33008</v>
      </c>
      <c r="AC9" s="202">
        <v>625665954834.95325</v>
      </c>
      <c r="AD9" s="202">
        <v>625469161959.16321</v>
      </c>
      <c r="AE9" s="202">
        <v>656496362786.18994</v>
      </c>
      <c r="AF9" s="202">
        <v>657000326723.92346</v>
      </c>
      <c r="AG9" s="202">
        <v>668340281437.55334</v>
      </c>
      <c r="AH9" s="202">
        <v>681458635760.31995</v>
      </c>
      <c r="AI9" s="202">
        <v>695696506893.94983</v>
      </c>
      <c r="AJ9" s="202">
        <v>721820685874.69666</v>
      </c>
      <c r="AK9" s="202">
        <v>760409018416.58008</v>
      </c>
      <c r="AL9" s="202">
        <v>793546631900.46667</v>
      </c>
      <c r="AM9" s="202">
        <v>806985140969.08691</v>
      </c>
      <c r="AN9" s="202">
        <v>845281583318.00342</v>
      </c>
      <c r="AO9" s="202">
        <v>883989812112.22998</v>
      </c>
      <c r="AP9" s="202">
        <v>913998877684.18005</v>
      </c>
      <c r="AQ9" s="202">
        <v>933243013463.17664</v>
      </c>
      <c r="AR9" s="202">
        <v>950154014580.12341</v>
      </c>
      <c r="AS9" s="202">
        <v>979864976533.0166</v>
      </c>
      <c r="AT9" s="202">
        <v>1021535185715.3999</v>
      </c>
      <c r="AU9" s="202">
        <v>0</v>
      </c>
      <c r="AV9" s="202">
        <v>1074491015837.6069</v>
      </c>
      <c r="AW9" s="200">
        <v>1111291954261.6135</v>
      </c>
    </row>
    <row r="10" spans="1:55" s="28" customFormat="1" ht="14">
      <c r="A10" s="205" t="s">
        <v>948</v>
      </c>
      <c r="B10" s="195"/>
      <c r="C10" s="195"/>
      <c r="D10" s="195"/>
      <c r="E10" s="195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603">
        <v>7.4034145596179046E-2</v>
      </c>
      <c r="AA10" s="603">
        <v>7.634510644345216E-2</v>
      </c>
      <c r="AB10" s="603">
        <v>7.8118994672999431E-2</v>
      </c>
      <c r="AC10" s="603">
        <v>7.8450325780127228E-2</v>
      </c>
      <c r="AD10" s="603">
        <v>7.5813065599316776E-2</v>
      </c>
      <c r="AE10" s="603">
        <v>7.4982631345748452E-2</v>
      </c>
      <c r="AF10" s="603">
        <v>7.4565088561832749E-2</v>
      </c>
      <c r="AG10" s="603">
        <v>7.4098799291360651E-2</v>
      </c>
      <c r="AH10" s="603">
        <v>7.323038452501085E-2</v>
      </c>
      <c r="AI10" s="603">
        <v>7.4975004100107379E-2</v>
      </c>
      <c r="AJ10" s="603">
        <v>7.5236690606241607E-2</v>
      </c>
      <c r="AK10" s="603">
        <v>7.8329456774681283E-2</v>
      </c>
      <c r="AL10" s="603">
        <v>7.8924613898887941E-2</v>
      </c>
      <c r="AM10" s="603">
        <v>8.7804263956529516E-2</v>
      </c>
      <c r="AN10" s="603">
        <v>9.2582341720499839E-2</v>
      </c>
      <c r="AO10" s="603">
        <v>9.0517054465060198E-2</v>
      </c>
      <c r="AP10" s="603">
        <v>8.7990993956899688E-2</v>
      </c>
      <c r="AQ10" s="603">
        <v>8.8742946738827877E-2</v>
      </c>
      <c r="AR10" s="603">
        <v>8.9465763094523698E-2</v>
      </c>
      <c r="AS10" s="603">
        <v>8.4873555329356698E-2</v>
      </c>
      <c r="AT10" s="603">
        <v>8.1794179700256597E-2</v>
      </c>
      <c r="AU10" s="603">
        <v>0</v>
      </c>
      <c r="AV10" s="603">
        <v>7.9544466188613994E-2</v>
      </c>
      <c r="AW10" s="604">
        <v>7.6976759009791174E-2</v>
      </c>
    </row>
    <row r="11" spans="1:55" s="28" customFormat="1" ht="14.5" thickBot="1">
      <c r="A11" s="222" t="s">
        <v>949</v>
      </c>
      <c r="B11" s="223"/>
      <c r="C11" s="223"/>
      <c r="D11" s="223"/>
      <c r="E11" s="223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>
        <v>1447385679.6800361</v>
      </c>
      <c r="AA11" s="605">
        <v>1804374337.7499945</v>
      </c>
      <c r="AB11" s="605">
        <v>1741060720.5999758</v>
      </c>
      <c r="AC11" s="605">
        <v>2337442861.7999716</v>
      </c>
      <c r="AD11" s="605">
        <v>2530116007.8600345</v>
      </c>
      <c r="AE11" s="605">
        <v>2321831532.6499825</v>
      </c>
      <c r="AF11" s="605">
        <v>2097526816.4300091</v>
      </c>
      <c r="AG11" s="605">
        <v>2113019509.8699226</v>
      </c>
      <c r="AH11" s="605">
        <v>2374721753.2200103</v>
      </c>
      <c r="AI11" s="605">
        <v>1653291398.8600214</v>
      </c>
      <c r="AJ11" s="605">
        <v>2430991847.5500126</v>
      </c>
      <c r="AK11" s="605">
        <v>328456292.70002419</v>
      </c>
      <c r="AL11" s="605">
        <v>117508833.60997775</v>
      </c>
      <c r="AM11" s="605">
        <v>-103325499.60990399</v>
      </c>
      <c r="AN11" s="605">
        <v>638565637.09010243</v>
      </c>
      <c r="AO11" s="605">
        <v>2092087160.509984</v>
      </c>
      <c r="AP11" s="605">
        <v>1686394722.2300022</v>
      </c>
      <c r="AQ11" s="605">
        <v>2837955562.9101291</v>
      </c>
      <c r="AR11" s="605">
        <v>3106128011.2400055</v>
      </c>
      <c r="AS11" s="605">
        <v>5608382337.799943</v>
      </c>
      <c r="AT11" s="605">
        <v>5456585129.4599895</v>
      </c>
      <c r="AU11" s="605">
        <v>0</v>
      </c>
      <c r="AV11" s="605">
        <v>5112062217.1299992</v>
      </c>
      <c r="AW11" s="606">
        <v>5995788543.6700048</v>
      </c>
    </row>
    <row r="12" spans="1:55" s="28" customFormat="1" ht="14.5" thickTop="1">
      <c r="A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55" s="28" customFormat="1" ht="34.4" customHeight="1">
      <c r="A13" s="116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55" s="28" customFormat="1" ht="14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55" s="28" customFormat="1" ht="14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55" s="28" customFormat="1" ht="14"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</sheetData>
  <sheetProtection sheet="1" objects="1" scenarios="1"/>
  <hyperlinks>
    <hyperlink ref="A4" location="'Índice'!B38" display="Índice!A1" xr:uid="{96CED1A1-806C-4F8A-A403-DA50F05204B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9D40-A795-4140-9F82-963DA3F680FE}">
  <sheetPr codeName="Plan62">
    <tabColor rgb="FFFFC000"/>
  </sheetPr>
  <dimension ref="A1:AZ58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3" sqref="A23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52" s="24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52" s="25" customFormat="1" ht="33" customHeight="1">
      <c r="A2" s="154" t="s">
        <v>585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52" s="2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52" s="26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52" s="2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52" s="28" customFormat="1" ht="14">
      <c r="A6" s="203" t="s">
        <v>800</v>
      </c>
      <c r="B6" s="201">
        <v>10401507777.859989</v>
      </c>
      <c r="C6" s="201">
        <v>10015935382.079998</v>
      </c>
      <c r="D6" s="201">
        <v>10675809210.029995</v>
      </c>
      <c r="E6" s="201">
        <v>11332411454.359989</v>
      </c>
      <c r="F6" s="201">
        <v>11723948302.170004</v>
      </c>
      <c r="G6" s="201">
        <v>11548532840.110023</v>
      </c>
      <c r="H6" s="201">
        <v>12534453132.970001</v>
      </c>
      <c r="I6" s="201">
        <v>13208866927.470005</v>
      </c>
      <c r="J6" s="201">
        <v>13424749698.440002</v>
      </c>
      <c r="K6" s="201">
        <v>13360416798.830105</v>
      </c>
      <c r="L6" s="201">
        <v>14144839658.820002</v>
      </c>
      <c r="M6" s="201">
        <v>14054047688.56011</v>
      </c>
      <c r="N6" s="201">
        <v>13524255788.609982</v>
      </c>
      <c r="O6" s="201">
        <v>13214238423.229895</v>
      </c>
      <c r="P6" s="201">
        <v>13187338296.590017</v>
      </c>
      <c r="Q6" s="201">
        <v>12956594961.019997</v>
      </c>
      <c r="R6" s="201">
        <v>12040727540.409992</v>
      </c>
      <c r="S6" s="201">
        <v>12642058436.079992</v>
      </c>
      <c r="T6" s="201">
        <v>12673349803.910006</v>
      </c>
      <c r="U6" s="201">
        <v>12788412748.819899</v>
      </c>
      <c r="V6" s="201">
        <v>12743786553.26001</v>
      </c>
      <c r="W6" s="201">
        <v>13383143601.790005</v>
      </c>
      <c r="X6" s="201">
        <v>13556817853.52</v>
      </c>
      <c r="Y6" s="201">
        <v>14263049138.460018</v>
      </c>
      <c r="Z6" s="201">
        <v>14061941809.049999</v>
      </c>
      <c r="AA6" s="201">
        <v>14296645663.649992</v>
      </c>
      <c r="AB6" s="201">
        <v>14016562614.209997</v>
      </c>
      <c r="AC6" s="201">
        <v>14163949129.7799</v>
      </c>
      <c r="AD6" s="201">
        <v>14521923191.529999</v>
      </c>
      <c r="AE6" s="201">
        <v>14341878750.430008</v>
      </c>
      <c r="AF6" s="201">
        <v>15640776016.890015</v>
      </c>
      <c r="AG6" s="201">
        <v>14800641316.500013</v>
      </c>
      <c r="AH6" s="201">
        <v>15331927837.069996</v>
      </c>
      <c r="AI6" s="201">
        <v>17055772903.380121</v>
      </c>
      <c r="AJ6" s="201">
        <v>19558353659.249992</v>
      </c>
      <c r="AK6" s="201">
        <v>21450873959.629993</v>
      </c>
      <c r="AL6" s="201">
        <v>21161004382.379982</v>
      </c>
      <c r="AM6" s="201">
        <v>22887243982.300098</v>
      </c>
      <c r="AN6" s="201">
        <v>23679772921.039883</v>
      </c>
      <c r="AO6" s="201">
        <v>25768770602.170101</v>
      </c>
      <c r="AP6" s="201">
        <v>25733694343.990013</v>
      </c>
      <c r="AQ6" s="201">
        <v>0</v>
      </c>
      <c r="AR6" s="201">
        <v>25870190444.309879</v>
      </c>
      <c r="AS6" s="199">
        <v>26790702890.760002</v>
      </c>
    </row>
    <row r="7" spans="1:52" s="28" customFormat="1" ht="14">
      <c r="A7" s="204" t="s">
        <v>554</v>
      </c>
      <c r="B7" s="201">
        <v>18881843779.500008</v>
      </c>
      <c r="C7" s="201">
        <v>19754068954.089985</v>
      </c>
      <c r="D7" s="201">
        <v>20935378493.98999</v>
      </c>
      <c r="E7" s="201">
        <v>21813131498.959999</v>
      </c>
      <c r="F7" s="201">
        <v>22994322071.809994</v>
      </c>
      <c r="G7" s="201">
        <v>22972368651.290001</v>
      </c>
      <c r="H7" s="201">
        <v>26636572752.29998</v>
      </c>
      <c r="I7" s="201">
        <v>25333465309.090019</v>
      </c>
      <c r="J7" s="201">
        <v>25106720772.599998</v>
      </c>
      <c r="K7" s="201">
        <v>25346556793.78001</v>
      </c>
      <c r="L7" s="201">
        <v>26169350360.489994</v>
      </c>
      <c r="M7" s="201">
        <v>25168912469.190006</v>
      </c>
      <c r="N7" s="201">
        <v>23689157862.040005</v>
      </c>
      <c r="O7" s="201">
        <v>21950876011.079987</v>
      </c>
      <c r="P7" s="201">
        <v>21802263595.879997</v>
      </c>
      <c r="Q7" s="201">
        <v>19890064437.269997</v>
      </c>
      <c r="R7" s="201">
        <v>18855796777.540005</v>
      </c>
      <c r="S7" s="201">
        <v>18935009426.960003</v>
      </c>
      <c r="T7" s="201">
        <v>19031288267.09</v>
      </c>
      <c r="U7" s="201">
        <v>18954379087.75</v>
      </c>
      <c r="V7" s="201">
        <v>18783920071.480003</v>
      </c>
      <c r="W7" s="201">
        <v>18976733496.170013</v>
      </c>
      <c r="X7" s="201">
        <v>18523888817.530003</v>
      </c>
      <c r="Y7" s="201">
        <v>18409603711.97998</v>
      </c>
      <c r="Z7" s="201">
        <v>17687958075.220001</v>
      </c>
      <c r="AA7" s="201">
        <v>17498810238.080002</v>
      </c>
      <c r="AB7" s="201">
        <v>16930043270.480003</v>
      </c>
      <c r="AC7" s="201">
        <v>17104662282.260002</v>
      </c>
      <c r="AD7" s="201">
        <v>17243151686.639999</v>
      </c>
      <c r="AE7" s="201">
        <v>18064622977.189991</v>
      </c>
      <c r="AF7" s="201">
        <v>19169195722.490002</v>
      </c>
      <c r="AG7" s="201">
        <v>22001567458.639996</v>
      </c>
      <c r="AH7" s="201">
        <v>23903125503.540005</v>
      </c>
      <c r="AI7" s="201">
        <v>26195925640.649979</v>
      </c>
      <c r="AJ7" s="201">
        <v>28874998470.049995</v>
      </c>
      <c r="AK7" s="201">
        <v>30888759019.049984</v>
      </c>
      <c r="AL7" s="201">
        <v>32304148162.110001</v>
      </c>
      <c r="AM7" s="201">
        <v>33614104429.599987</v>
      </c>
      <c r="AN7" s="201">
        <v>34430342107.449982</v>
      </c>
      <c r="AO7" s="201">
        <v>35146179202.750008</v>
      </c>
      <c r="AP7" s="201">
        <v>34298595777.12001</v>
      </c>
      <c r="AQ7" s="201">
        <v>0</v>
      </c>
      <c r="AR7" s="201">
        <v>35412427274.779999</v>
      </c>
      <c r="AS7" s="199">
        <v>37101762336.399994</v>
      </c>
    </row>
    <row r="8" spans="1:52" s="28" customFormat="1" ht="14">
      <c r="A8" s="205" t="s">
        <v>1446</v>
      </c>
      <c r="B8" s="202" t="s">
        <v>40</v>
      </c>
      <c r="C8" s="202" t="s">
        <v>40</v>
      </c>
      <c r="D8" s="202" t="s">
        <v>40</v>
      </c>
      <c r="E8" s="202" t="s">
        <v>40</v>
      </c>
      <c r="F8" s="202" t="s">
        <v>40</v>
      </c>
      <c r="G8" s="202" t="s">
        <v>40</v>
      </c>
      <c r="H8" s="202" t="s">
        <v>40</v>
      </c>
      <c r="I8" s="202" t="s">
        <v>40</v>
      </c>
      <c r="J8" s="202" t="s">
        <v>40</v>
      </c>
      <c r="K8" s="202" t="s">
        <v>40</v>
      </c>
      <c r="L8" s="202" t="s">
        <v>40</v>
      </c>
      <c r="M8" s="202" t="s">
        <v>40</v>
      </c>
      <c r="N8" s="202" t="s">
        <v>40</v>
      </c>
      <c r="O8" s="202" t="s">
        <v>40</v>
      </c>
      <c r="P8" s="202" t="s">
        <v>40</v>
      </c>
      <c r="Q8" s="202" t="s">
        <v>40</v>
      </c>
      <c r="R8" s="202" t="s">
        <v>40</v>
      </c>
      <c r="S8" s="202" t="s">
        <v>40</v>
      </c>
      <c r="T8" s="202" t="s">
        <v>40</v>
      </c>
      <c r="U8" s="202" t="s">
        <v>40</v>
      </c>
      <c r="V8" s="202" t="s">
        <v>40</v>
      </c>
      <c r="W8" s="202" t="s">
        <v>40</v>
      </c>
      <c r="X8" s="202" t="s">
        <v>40</v>
      </c>
      <c r="Y8" s="202" t="s">
        <v>40</v>
      </c>
      <c r="Z8" s="202" t="s">
        <v>40</v>
      </c>
      <c r="AA8" s="202" t="s">
        <v>40</v>
      </c>
      <c r="AB8" s="202" t="s">
        <v>40</v>
      </c>
      <c r="AC8" s="202" t="s">
        <v>40</v>
      </c>
      <c r="AD8" s="202" t="s">
        <v>40</v>
      </c>
      <c r="AE8" s="202" t="s">
        <v>40</v>
      </c>
      <c r="AF8" s="202" t="s">
        <v>40</v>
      </c>
      <c r="AG8" s="202" t="s">
        <v>40</v>
      </c>
      <c r="AH8" s="202" t="s">
        <v>40</v>
      </c>
      <c r="AI8" s="202" t="s">
        <v>40</v>
      </c>
      <c r="AJ8" s="202" t="s">
        <v>40</v>
      </c>
      <c r="AK8" s="202" t="s">
        <v>40</v>
      </c>
      <c r="AL8" s="202" t="s">
        <v>40</v>
      </c>
      <c r="AM8" s="202" t="s">
        <v>40</v>
      </c>
      <c r="AN8" s="202" t="s">
        <v>40</v>
      </c>
      <c r="AO8" s="202" t="s">
        <v>40</v>
      </c>
      <c r="AP8" s="202" t="s">
        <v>40</v>
      </c>
      <c r="AQ8" s="202" t="s">
        <v>40</v>
      </c>
      <c r="AR8" s="202" t="s">
        <v>40</v>
      </c>
      <c r="AS8" s="200" t="s">
        <v>40</v>
      </c>
    </row>
    <row r="9" spans="1:52" s="28" customFormat="1" ht="14">
      <c r="A9" s="205" t="s">
        <v>560</v>
      </c>
      <c r="B9" s="202">
        <v>6784577653.5400028</v>
      </c>
      <c r="C9" s="202">
        <v>7092823636.3399925</v>
      </c>
      <c r="D9" s="202">
        <v>7404417324.8900003</v>
      </c>
      <c r="E9" s="202">
        <v>7519169941.6000013</v>
      </c>
      <c r="F9" s="202">
        <v>7601753992.4699984</v>
      </c>
      <c r="G9" s="202">
        <v>8151808922.3300009</v>
      </c>
      <c r="H9" s="202">
        <v>8736620090.8699951</v>
      </c>
      <c r="I9" s="202">
        <v>9197243933.5200043</v>
      </c>
      <c r="J9" s="202">
        <v>9412045747.2699947</v>
      </c>
      <c r="K9" s="202">
        <v>9831478768.0199986</v>
      </c>
      <c r="L9" s="202">
        <v>10559719965.199999</v>
      </c>
      <c r="M9" s="202">
        <v>10243270370.849993</v>
      </c>
      <c r="N9" s="202">
        <v>10014862155.080004</v>
      </c>
      <c r="O9" s="202">
        <v>9693661215.0999985</v>
      </c>
      <c r="P9" s="202">
        <v>10344174704.830004</v>
      </c>
      <c r="Q9" s="202">
        <v>9064372945.1999969</v>
      </c>
      <c r="R9" s="202">
        <v>8981496567.3300018</v>
      </c>
      <c r="S9" s="202">
        <v>9068874776.7200012</v>
      </c>
      <c r="T9" s="202">
        <v>9101120038.4699974</v>
      </c>
      <c r="U9" s="202">
        <v>9312338536.3200035</v>
      </c>
      <c r="V9" s="202">
        <v>9377000634.7300014</v>
      </c>
      <c r="W9" s="202">
        <v>9627589595.7000103</v>
      </c>
      <c r="X9" s="202">
        <v>9734563605.7499962</v>
      </c>
      <c r="Y9" s="202">
        <v>9802629879.239994</v>
      </c>
      <c r="Z9" s="202">
        <v>9549131346.5400009</v>
      </c>
      <c r="AA9" s="202">
        <v>9474670591.4800072</v>
      </c>
      <c r="AB9" s="202">
        <v>9310923589.5300045</v>
      </c>
      <c r="AC9" s="202">
        <v>9242369771.0999966</v>
      </c>
      <c r="AD9" s="202">
        <v>9251334878.5799999</v>
      </c>
      <c r="AE9" s="202">
        <v>9505965208.7099934</v>
      </c>
      <c r="AF9" s="202">
        <v>9837258644.1800041</v>
      </c>
      <c r="AG9" s="202">
        <v>10551141848.819988</v>
      </c>
      <c r="AH9" s="202">
        <v>11004946286.290001</v>
      </c>
      <c r="AI9" s="202">
        <v>11562523262.879978</v>
      </c>
      <c r="AJ9" s="202">
        <v>12491551231.559994</v>
      </c>
      <c r="AK9" s="202">
        <v>12733004242.93998</v>
      </c>
      <c r="AL9" s="202">
        <v>13030127189.459999</v>
      </c>
      <c r="AM9" s="202">
        <v>13443250634.269997</v>
      </c>
      <c r="AN9" s="202">
        <v>13913924754.409996</v>
      </c>
      <c r="AO9" s="202">
        <v>14071945102.750004</v>
      </c>
      <c r="AP9" s="202">
        <v>14020691853.970005</v>
      </c>
      <c r="AQ9" s="202">
        <v>0</v>
      </c>
      <c r="AR9" s="202">
        <v>14529382239.139996</v>
      </c>
      <c r="AS9" s="200">
        <v>14659435296.409992</v>
      </c>
      <c r="AV9" s="811"/>
      <c r="AW9" s="812"/>
      <c r="AX9" s="812"/>
      <c r="AY9" s="812"/>
      <c r="AZ9" s="14"/>
    </row>
    <row r="10" spans="1:52" s="28" customFormat="1" ht="14">
      <c r="A10" s="205" t="s">
        <v>561</v>
      </c>
      <c r="B10" s="202">
        <v>6995132720.4500036</v>
      </c>
      <c r="C10" s="202">
        <v>7404752357.6799917</v>
      </c>
      <c r="D10" s="202">
        <v>8461974419.2699957</v>
      </c>
      <c r="E10" s="202">
        <v>8780168609.5500031</v>
      </c>
      <c r="F10" s="202">
        <v>9528368758.8799953</v>
      </c>
      <c r="G10" s="202">
        <v>8866127396.3299999</v>
      </c>
      <c r="H10" s="202">
        <v>11073864694.279987</v>
      </c>
      <c r="I10" s="202">
        <v>9354887161.7300224</v>
      </c>
      <c r="J10" s="202">
        <v>9295968039.5000095</v>
      </c>
      <c r="K10" s="202">
        <v>9235691569.2300091</v>
      </c>
      <c r="L10" s="202">
        <v>8863867742.9399948</v>
      </c>
      <c r="M10" s="202">
        <v>8449407488.4800186</v>
      </c>
      <c r="N10" s="202">
        <v>7606889125.9200029</v>
      </c>
      <c r="O10" s="202">
        <v>6442796009.4599886</v>
      </c>
      <c r="P10" s="202">
        <v>5781224193.7799988</v>
      </c>
      <c r="Q10" s="202">
        <v>5432297809.8399963</v>
      </c>
      <c r="R10" s="202">
        <v>4961143796.7200041</v>
      </c>
      <c r="S10" s="202">
        <v>4833130002.6999998</v>
      </c>
      <c r="T10" s="202">
        <v>4856340478.6800013</v>
      </c>
      <c r="U10" s="202">
        <v>4673966805.0199986</v>
      </c>
      <c r="V10" s="202">
        <v>4586117606.1399994</v>
      </c>
      <c r="W10" s="202">
        <v>4491285015.5600033</v>
      </c>
      <c r="X10" s="202">
        <v>4135264559.7000046</v>
      </c>
      <c r="Y10" s="202">
        <v>3979377136.1399879</v>
      </c>
      <c r="Z10" s="202">
        <v>3982725825.3599992</v>
      </c>
      <c r="AA10" s="202">
        <v>3790539557.2999978</v>
      </c>
      <c r="AB10" s="202">
        <v>3567104578.3900013</v>
      </c>
      <c r="AC10" s="202">
        <v>3674145927.5400019</v>
      </c>
      <c r="AD10" s="202">
        <v>3847969467.5099998</v>
      </c>
      <c r="AE10" s="202">
        <v>4104730847.0599961</v>
      </c>
      <c r="AF10" s="202">
        <v>4887621135.7599964</v>
      </c>
      <c r="AG10" s="202">
        <v>5853629172.7700062</v>
      </c>
      <c r="AH10" s="202">
        <v>6529095494.7300043</v>
      </c>
      <c r="AI10" s="202">
        <v>7701576384.1799994</v>
      </c>
      <c r="AJ10" s="202">
        <v>8343790211.8599968</v>
      </c>
      <c r="AK10" s="202">
        <v>8987181275.6300011</v>
      </c>
      <c r="AL10" s="202">
        <v>9583711188.9200058</v>
      </c>
      <c r="AM10" s="202">
        <v>9721805373.859993</v>
      </c>
      <c r="AN10" s="202">
        <v>9873948363.9299946</v>
      </c>
      <c r="AO10" s="202">
        <v>10020254591.670004</v>
      </c>
      <c r="AP10" s="202">
        <v>9917452269.6199989</v>
      </c>
      <c r="AQ10" s="202">
        <v>0</v>
      </c>
      <c r="AR10" s="202">
        <v>9986510333.2599983</v>
      </c>
      <c r="AS10" s="200">
        <v>10623025215.919998</v>
      </c>
    </row>
    <row r="11" spans="1:52" s="28" customFormat="1" ht="14">
      <c r="A11" s="205" t="s">
        <v>562</v>
      </c>
      <c r="B11" s="202">
        <v>3468966045.6799998</v>
      </c>
      <c r="C11" s="202">
        <v>3624181985.2700019</v>
      </c>
      <c r="D11" s="202">
        <v>3865192982.5699997</v>
      </c>
      <c r="E11" s="202">
        <v>4121200162.4099989</v>
      </c>
      <c r="F11" s="202">
        <v>4358755961.6099987</v>
      </c>
      <c r="G11" s="202">
        <v>4577868001.1599998</v>
      </c>
      <c r="H11" s="202">
        <v>5051711021.7999992</v>
      </c>
      <c r="I11" s="202">
        <v>5314588454.1699963</v>
      </c>
      <c r="J11" s="202">
        <v>4749047369.0099974</v>
      </c>
      <c r="K11" s="202">
        <v>4940523807.9000044</v>
      </c>
      <c r="L11" s="202">
        <v>5299543069.130003</v>
      </c>
      <c r="M11" s="202">
        <v>5139170748.6999931</v>
      </c>
      <c r="N11" s="202">
        <v>4749069661.8799982</v>
      </c>
      <c r="O11" s="202">
        <v>4661362740.5700045</v>
      </c>
      <c r="P11" s="202">
        <v>4506556002.7799959</v>
      </c>
      <c r="Q11" s="202">
        <v>4065860483.6800022</v>
      </c>
      <c r="R11" s="202">
        <v>3775984588.920001</v>
      </c>
      <c r="S11" s="202">
        <v>3878942352.4900017</v>
      </c>
      <c r="T11" s="202">
        <v>3840287462.9000006</v>
      </c>
      <c r="U11" s="202">
        <v>3818795818.8600025</v>
      </c>
      <c r="V11" s="202">
        <v>3728509326.3899994</v>
      </c>
      <c r="W11" s="202">
        <v>3698301065.2000008</v>
      </c>
      <c r="X11" s="202">
        <v>3567053901.21</v>
      </c>
      <c r="Y11" s="202">
        <v>3506785708.0399961</v>
      </c>
      <c r="Z11" s="202">
        <v>3226099349.5499988</v>
      </c>
      <c r="AA11" s="202">
        <v>3204546547.0199981</v>
      </c>
      <c r="AB11" s="202">
        <v>3107003886.2299972</v>
      </c>
      <c r="AC11" s="202">
        <v>3225639940.8800025</v>
      </c>
      <c r="AD11" s="202">
        <v>3233812528.4200006</v>
      </c>
      <c r="AE11" s="202">
        <v>3490829017.9100032</v>
      </c>
      <c r="AF11" s="202">
        <v>3476022407.4000006</v>
      </c>
      <c r="AG11" s="202">
        <v>4421503447.2599993</v>
      </c>
      <c r="AH11" s="202">
        <v>5056475495.6399975</v>
      </c>
      <c r="AI11" s="202">
        <v>5552269933.9499989</v>
      </c>
      <c r="AJ11" s="202">
        <v>6414900158.8000031</v>
      </c>
      <c r="AK11" s="202">
        <v>7271901194.4799976</v>
      </c>
      <c r="AL11" s="202">
        <v>7695546523.8799992</v>
      </c>
      <c r="AM11" s="202">
        <v>8057500919.7299976</v>
      </c>
      <c r="AN11" s="202">
        <v>8321160393.8899975</v>
      </c>
      <c r="AO11" s="202">
        <v>8350472125.4400005</v>
      </c>
      <c r="AP11" s="202">
        <v>8304621392.7600069</v>
      </c>
      <c r="AQ11" s="202">
        <v>0</v>
      </c>
      <c r="AR11" s="202">
        <v>8853116284.8500042</v>
      </c>
      <c r="AS11" s="200">
        <v>9443254766.7899952</v>
      </c>
    </row>
    <row r="12" spans="1:52" s="28" customFormat="1" ht="14">
      <c r="A12" s="206" t="s">
        <v>563</v>
      </c>
      <c r="B12" s="202">
        <v>1202521896.9999998</v>
      </c>
      <c r="C12" s="202">
        <v>1280728379.2300003</v>
      </c>
      <c r="D12" s="202">
        <v>1406115058.22</v>
      </c>
      <c r="E12" s="202">
        <v>1564743287.2099998</v>
      </c>
      <c r="F12" s="202">
        <v>1800521966.27</v>
      </c>
      <c r="G12" s="202">
        <v>1801889165.3600001</v>
      </c>
      <c r="H12" s="202">
        <v>2003661408.9100001</v>
      </c>
      <c r="I12" s="202">
        <v>1962500442.8899996</v>
      </c>
      <c r="J12" s="202">
        <v>1382723710.48</v>
      </c>
      <c r="K12" s="202">
        <v>1416348847.7399998</v>
      </c>
      <c r="L12" s="202">
        <v>1706458340.04</v>
      </c>
      <c r="M12" s="202">
        <v>1722371540.5299997</v>
      </c>
      <c r="N12" s="202">
        <v>1415075239.27</v>
      </c>
      <c r="O12" s="202">
        <v>1385471482.9599996</v>
      </c>
      <c r="P12" s="202">
        <v>1184238502.77</v>
      </c>
      <c r="Q12" s="202">
        <v>985315351.71000051</v>
      </c>
      <c r="R12" s="202">
        <v>844384678.54999995</v>
      </c>
      <c r="S12" s="202">
        <v>821755112.32000017</v>
      </c>
      <c r="T12" s="202">
        <v>744542177.76999998</v>
      </c>
      <c r="U12" s="202">
        <v>841976108.51999998</v>
      </c>
      <c r="V12" s="202">
        <v>833776513.56999993</v>
      </c>
      <c r="W12" s="202">
        <v>763659892.16000009</v>
      </c>
      <c r="X12" s="202">
        <v>722280792.82999992</v>
      </c>
      <c r="Y12" s="202">
        <v>628198067.40999997</v>
      </c>
      <c r="Z12" s="202">
        <v>511750853.44999999</v>
      </c>
      <c r="AA12" s="202">
        <v>451668783.31</v>
      </c>
      <c r="AB12" s="202">
        <v>260961491.88</v>
      </c>
      <c r="AC12" s="202">
        <v>386737445.66999996</v>
      </c>
      <c r="AD12" s="202">
        <v>382695500.56999999</v>
      </c>
      <c r="AE12" s="202">
        <v>468964569.57999998</v>
      </c>
      <c r="AF12" s="202">
        <v>513488743.42000002</v>
      </c>
      <c r="AG12" s="202">
        <v>1045346883.97</v>
      </c>
      <c r="AH12" s="202">
        <v>1305014615.46</v>
      </c>
      <c r="AI12" s="202">
        <v>1419571300.2799997</v>
      </c>
      <c r="AJ12" s="202">
        <v>1547413174.3099999</v>
      </c>
      <c r="AK12" s="202">
        <v>1467761850.79</v>
      </c>
      <c r="AL12" s="202">
        <v>1429906289.74</v>
      </c>
      <c r="AM12" s="202">
        <v>1337278527.6400001</v>
      </c>
      <c r="AN12" s="202">
        <v>1213449005.3699999</v>
      </c>
      <c r="AO12" s="202">
        <v>979932720.48000002</v>
      </c>
      <c r="AP12" s="202">
        <v>868999243.44000006</v>
      </c>
      <c r="AQ12" s="202">
        <v>0</v>
      </c>
      <c r="AR12" s="202">
        <v>989610025.22000003</v>
      </c>
      <c r="AS12" s="200">
        <v>1241911659.3399999</v>
      </c>
    </row>
    <row r="13" spans="1:52" s="28" customFormat="1" ht="14">
      <c r="A13" s="205" t="s">
        <v>564</v>
      </c>
      <c r="B13" s="202">
        <v>1125219482.8100004</v>
      </c>
      <c r="C13" s="202">
        <v>1107257839.0099998</v>
      </c>
      <c r="D13" s="202">
        <v>744630014.03000009</v>
      </c>
      <c r="E13" s="202">
        <v>856553884.91999972</v>
      </c>
      <c r="F13" s="202">
        <v>936817670.22999954</v>
      </c>
      <c r="G13" s="202">
        <v>814839227.8900001</v>
      </c>
      <c r="H13" s="202">
        <v>1120942469.71</v>
      </c>
      <c r="I13" s="202">
        <v>680070059.4199996</v>
      </c>
      <c r="J13" s="202">
        <v>886743937.29999995</v>
      </c>
      <c r="K13" s="202">
        <v>579994971.3099997</v>
      </c>
      <c r="L13" s="202">
        <v>729814791.82000017</v>
      </c>
      <c r="M13" s="202">
        <v>676725746.83000064</v>
      </c>
      <c r="N13" s="202">
        <v>670210643.51999998</v>
      </c>
      <c r="O13" s="202">
        <v>684202191.42999935</v>
      </c>
      <c r="P13" s="202">
        <v>679049134.01000011</v>
      </c>
      <c r="Q13" s="202">
        <v>851162133.33000004</v>
      </c>
      <c r="R13" s="202">
        <v>729592634.90999973</v>
      </c>
      <c r="S13" s="202">
        <v>837271729.2900008</v>
      </c>
      <c r="T13" s="202">
        <v>874713361.62</v>
      </c>
      <c r="U13" s="202">
        <v>884664195.21000063</v>
      </c>
      <c r="V13" s="202">
        <v>763931034.21000016</v>
      </c>
      <c r="W13" s="202">
        <v>782028837.03000009</v>
      </c>
      <c r="X13" s="202">
        <v>737041570.79999983</v>
      </c>
      <c r="Y13" s="202">
        <v>798068806.96000087</v>
      </c>
      <c r="Z13" s="202">
        <v>658706565.62</v>
      </c>
      <c r="AA13" s="202">
        <v>731170180.41000021</v>
      </c>
      <c r="AB13" s="202">
        <v>654761743.57000017</v>
      </c>
      <c r="AC13" s="202">
        <v>695577126.39999986</v>
      </c>
      <c r="AD13" s="202">
        <v>667082668.68000007</v>
      </c>
      <c r="AE13" s="202">
        <v>659732334.13000011</v>
      </c>
      <c r="AF13" s="202">
        <v>622340126.39999986</v>
      </c>
      <c r="AG13" s="202">
        <v>718590102.57000041</v>
      </c>
      <c r="AH13" s="202">
        <v>784618927.15999973</v>
      </c>
      <c r="AI13" s="202">
        <v>743238272.9600004</v>
      </c>
      <c r="AJ13" s="202">
        <v>1016521319.4700001</v>
      </c>
      <c r="AK13" s="202">
        <v>1284026983.1099992</v>
      </c>
      <c r="AL13" s="202">
        <v>1218888371.0899997</v>
      </c>
      <c r="AM13" s="202">
        <v>1390872547.8799996</v>
      </c>
      <c r="AN13" s="202">
        <v>1456435182.7399993</v>
      </c>
      <c r="AO13" s="202">
        <v>1951148154.3899994</v>
      </c>
      <c r="AP13" s="202">
        <v>1308594210.0600004</v>
      </c>
      <c r="AQ13" s="202">
        <v>0</v>
      </c>
      <c r="AR13" s="202">
        <v>1418459881.0700002</v>
      </c>
      <c r="AS13" s="200">
        <v>1652602128.2899995</v>
      </c>
    </row>
    <row r="14" spans="1:52" s="28" customFormat="1" ht="14">
      <c r="A14" s="205" t="s">
        <v>565</v>
      </c>
      <c r="B14" s="202">
        <v>432297159.46000004</v>
      </c>
      <c r="C14" s="202">
        <v>454264961.92999995</v>
      </c>
      <c r="D14" s="202">
        <v>411209602.10000002</v>
      </c>
      <c r="E14" s="202">
        <v>444845258.69000006</v>
      </c>
      <c r="F14" s="202">
        <v>467637951.49000001</v>
      </c>
      <c r="G14" s="202">
        <v>469038212.3599999</v>
      </c>
      <c r="H14" s="202">
        <v>515183741.44000006</v>
      </c>
      <c r="I14" s="202">
        <v>643858432.38999987</v>
      </c>
      <c r="J14" s="202">
        <v>574712961.16999996</v>
      </c>
      <c r="K14" s="202">
        <v>571050453.95999992</v>
      </c>
      <c r="L14" s="202">
        <v>551819852.46000004</v>
      </c>
      <c r="M14" s="202">
        <v>486479877.85000002</v>
      </c>
      <c r="N14" s="202">
        <v>476416361.52999997</v>
      </c>
      <c r="O14" s="202">
        <v>386267914.85000002</v>
      </c>
      <c r="P14" s="202">
        <v>367275595.80000007</v>
      </c>
      <c r="Q14" s="202">
        <v>331390389.76999986</v>
      </c>
      <c r="R14" s="202">
        <v>266663967.38999999</v>
      </c>
      <c r="S14" s="202">
        <v>188061917.75999999</v>
      </c>
      <c r="T14" s="202">
        <v>203372567.81</v>
      </c>
      <c r="U14" s="202">
        <v>156386260.41000003</v>
      </c>
      <c r="V14" s="202">
        <v>135074323.40999997</v>
      </c>
      <c r="W14" s="202">
        <v>134408479.45000005</v>
      </c>
      <c r="X14" s="202">
        <v>121324173.72000001</v>
      </c>
      <c r="Y14" s="202">
        <v>97597201.709999993</v>
      </c>
      <c r="Z14" s="202">
        <v>78439483.399999991</v>
      </c>
      <c r="AA14" s="202">
        <v>88041654.470000014</v>
      </c>
      <c r="AB14" s="202">
        <v>92735756.099999994</v>
      </c>
      <c r="AC14" s="202">
        <v>76734911.609999985</v>
      </c>
      <c r="AD14" s="202">
        <v>64376532.259999998</v>
      </c>
      <c r="AE14" s="202">
        <v>85848256.300000042</v>
      </c>
      <c r="AF14" s="202">
        <v>110927193.69000001</v>
      </c>
      <c r="AG14" s="202">
        <v>132991301.75999998</v>
      </c>
      <c r="AH14" s="202">
        <v>112990291.02</v>
      </c>
      <c r="AI14" s="202">
        <v>91566418.269999996</v>
      </c>
      <c r="AJ14" s="202">
        <v>72423371.510000005</v>
      </c>
      <c r="AK14" s="202">
        <v>136890452.69999999</v>
      </c>
      <c r="AL14" s="202">
        <v>196366032.13</v>
      </c>
      <c r="AM14" s="202">
        <v>350398379.27999997</v>
      </c>
      <c r="AN14" s="202">
        <v>300314140.18000001</v>
      </c>
      <c r="AO14" s="202">
        <v>262084311.79000002</v>
      </c>
      <c r="AP14" s="202">
        <v>288902761.55000001</v>
      </c>
      <c r="AQ14" s="202">
        <v>0</v>
      </c>
      <c r="AR14" s="202">
        <v>245485001.84999999</v>
      </c>
      <c r="AS14" s="200">
        <v>283121494.75999999</v>
      </c>
    </row>
    <row r="15" spans="1:52" s="28" customFormat="1" ht="14">
      <c r="A15" s="205" t="s">
        <v>566</v>
      </c>
      <c r="B15" s="202">
        <v>42299662.679999985</v>
      </c>
      <c r="C15" s="202">
        <v>37903103.570000015</v>
      </c>
      <c r="D15" s="202">
        <v>12366181.920000006</v>
      </c>
      <c r="E15" s="202">
        <v>53370060.350000016</v>
      </c>
      <c r="F15" s="202">
        <v>59474689.160000004</v>
      </c>
      <c r="G15" s="202">
        <v>52815364.790000014</v>
      </c>
      <c r="H15" s="202">
        <v>87474185.959999964</v>
      </c>
      <c r="I15" s="202">
        <v>94264343.110000029</v>
      </c>
      <c r="J15" s="202">
        <v>148674961.28</v>
      </c>
      <c r="K15" s="202">
        <v>152250095.25999996</v>
      </c>
      <c r="L15" s="202">
        <v>127614923.48000006</v>
      </c>
      <c r="M15" s="202">
        <v>140559243.89999992</v>
      </c>
      <c r="N15" s="202">
        <v>140669681.36000001</v>
      </c>
      <c r="O15" s="202">
        <v>53857066.030000031</v>
      </c>
      <c r="P15" s="202">
        <v>98658030.350000009</v>
      </c>
      <c r="Q15" s="202">
        <v>121663471.24999999</v>
      </c>
      <c r="R15" s="202">
        <v>120615096.34999999</v>
      </c>
      <c r="S15" s="202">
        <v>110886068.43000001</v>
      </c>
      <c r="T15" s="202">
        <v>139704779.52999997</v>
      </c>
      <c r="U15" s="202">
        <v>94642886.920000017</v>
      </c>
      <c r="V15" s="202">
        <v>180852181.61000001</v>
      </c>
      <c r="W15" s="202">
        <v>232185323.88000005</v>
      </c>
      <c r="X15" s="202">
        <v>218330077.76999995</v>
      </c>
      <c r="Y15" s="202">
        <v>216591787.92000011</v>
      </c>
      <c r="Z15" s="202">
        <v>185081403.03999999</v>
      </c>
      <c r="AA15" s="202">
        <v>202553187.02999982</v>
      </c>
      <c r="AB15" s="202">
        <v>190753370.98000005</v>
      </c>
      <c r="AC15" s="202">
        <v>183878493.34</v>
      </c>
      <c r="AD15" s="202">
        <v>172623822.31</v>
      </c>
      <c r="AE15" s="202">
        <v>210099056.85000014</v>
      </c>
      <c r="AF15" s="202">
        <v>226220443.91000006</v>
      </c>
      <c r="AG15" s="202">
        <v>312639959.71999991</v>
      </c>
      <c r="AH15" s="202">
        <v>403226930.04000008</v>
      </c>
      <c r="AI15" s="202">
        <v>531737138.30999982</v>
      </c>
      <c r="AJ15" s="202">
        <v>520079554.36000001</v>
      </c>
      <c r="AK15" s="202">
        <v>457655952.54000008</v>
      </c>
      <c r="AL15" s="202">
        <v>558890033.75999999</v>
      </c>
      <c r="AM15" s="202">
        <v>623361611.34000015</v>
      </c>
      <c r="AN15" s="202">
        <v>534371125.55000001</v>
      </c>
      <c r="AO15" s="202">
        <v>459600626.95999986</v>
      </c>
      <c r="AP15" s="202">
        <v>434822742.15999997</v>
      </c>
      <c r="AQ15" s="202">
        <v>0</v>
      </c>
      <c r="AR15" s="202">
        <v>355077939.89999986</v>
      </c>
      <c r="AS15" s="200">
        <v>409614441.73000014</v>
      </c>
    </row>
    <row r="16" spans="1:52" s="28" customFormat="1" ht="14">
      <c r="A16" s="205" t="s">
        <v>37</v>
      </c>
      <c r="B16" s="202">
        <v>33351054.879999992</v>
      </c>
      <c r="C16" s="202">
        <v>32885070.290000003</v>
      </c>
      <c r="D16" s="202">
        <v>35587969.210000016</v>
      </c>
      <c r="E16" s="202">
        <v>37823581.43999996</v>
      </c>
      <c r="F16" s="202">
        <v>41513047.969999999</v>
      </c>
      <c r="G16" s="202">
        <v>39871526.429999977</v>
      </c>
      <c r="H16" s="202">
        <v>50776548.240000002</v>
      </c>
      <c r="I16" s="202">
        <v>48552924.749999978</v>
      </c>
      <c r="J16" s="202">
        <v>39527757.070000015</v>
      </c>
      <c r="K16" s="202">
        <v>35567128.100000001</v>
      </c>
      <c r="L16" s="202">
        <v>36970015.460000008</v>
      </c>
      <c r="M16" s="202">
        <v>33298992.579999998</v>
      </c>
      <c r="N16" s="202">
        <v>31040232.75</v>
      </c>
      <c r="O16" s="202">
        <v>28728873.640000015</v>
      </c>
      <c r="P16" s="202">
        <v>25325934.329999994</v>
      </c>
      <c r="Q16" s="202">
        <v>23317204.200000014</v>
      </c>
      <c r="R16" s="202">
        <v>20300125.919999998</v>
      </c>
      <c r="S16" s="202">
        <v>17842579.569999997</v>
      </c>
      <c r="T16" s="202">
        <v>15749578.079999996</v>
      </c>
      <c r="U16" s="202">
        <v>13584585.010000018</v>
      </c>
      <c r="V16" s="202">
        <v>12434964.989999996</v>
      </c>
      <c r="W16" s="202">
        <v>10935179.350000011</v>
      </c>
      <c r="X16" s="202">
        <v>10310928.58</v>
      </c>
      <c r="Y16" s="202">
        <v>8553191.9699999969</v>
      </c>
      <c r="Z16" s="202">
        <v>7774101.71</v>
      </c>
      <c r="AA16" s="202">
        <v>7288520.3699999982</v>
      </c>
      <c r="AB16" s="202">
        <v>6760345.6799999978</v>
      </c>
      <c r="AC16" s="202">
        <v>6316111.3900000006</v>
      </c>
      <c r="AD16" s="202">
        <v>5951788.8799999999</v>
      </c>
      <c r="AE16" s="202">
        <v>7418256.2299999958</v>
      </c>
      <c r="AF16" s="202">
        <v>8805771.1499999985</v>
      </c>
      <c r="AG16" s="202">
        <v>11071625.74000001</v>
      </c>
      <c r="AH16" s="202">
        <v>11772078.660000004</v>
      </c>
      <c r="AI16" s="202">
        <v>13014230.099999998</v>
      </c>
      <c r="AJ16" s="202">
        <v>15732622.49</v>
      </c>
      <c r="AK16" s="202">
        <v>18098917.649999999</v>
      </c>
      <c r="AL16" s="202">
        <v>20618822.870000005</v>
      </c>
      <c r="AM16" s="202">
        <v>26914963.23999998</v>
      </c>
      <c r="AN16" s="202">
        <v>30188146.75</v>
      </c>
      <c r="AO16" s="202">
        <v>30674289.750000007</v>
      </c>
      <c r="AP16" s="202">
        <v>23510547.000000015</v>
      </c>
      <c r="AQ16" s="202">
        <v>0</v>
      </c>
      <c r="AR16" s="202">
        <v>24395594.710000005</v>
      </c>
      <c r="AS16" s="200">
        <v>30708992.499999989</v>
      </c>
    </row>
    <row r="17" spans="1:45" s="28" customFormat="1" ht="14">
      <c r="A17" s="204" t="s">
        <v>555</v>
      </c>
      <c r="B17" s="201">
        <v>-7790671522.5299978</v>
      </c>
      <c r="C17" s="201">
        <v>-8244229613.3400059</v>
      </c>
      <c r="D17" s="201">
        <v>-8842430102.2299995</v>
      </c>
      <c r="E17" s="201">
        <v>-9064190506.3300018</v>
      </c>
      <c r="F17" s="201">
        <v>-9295450162.0099983</v>
      </c>
      <c r="G17" s="201">
        <v>-10291005387.689999</v>
      </c>
      <c r="H17" s="201">
        <v>-11600394709.000002</v>
      </c>
      <c r="I17" s="201">
        <v>-11290499004.700001</v>
      </c>
      <c r="J17" s="201">
        <v>-10920840015.710003</v>
      </c>
      <c r="K17" s="201">
        <v>-11022187437.110003</v>
      </c>
      <c r="L17" s="201">
        <v>-11351831276.909998</v>
      </c>
      <c r="M17" s="201">
        <v>-10794828078.620001</v>
      </c>
      <c r="N17" s="201">
        <v>-9747570822.8000011</v>
      </c>
      <c r="O17" s="201">
        <v>-8400149318.7899961</v>
      </c>
      <c r="P17" s="201">
        <v>-7811750719.3199997</v>
      </c>
      <c r="Q17" s="201">
        <v>-6467053405.499999</v>
      </c>
      <c r="R17" s="201">
        <v>-5993873870.4800005</v>
      </c>
      <c r="S17" s="201">
        <v>-5963283345.0699997</v>
      </c>
      <c r="T17" s="201">
        <v>-6182962334.1300001</v>
      </c>
      <c r="U17" s="201">
        <v>-6434519802.6800003</v>
      </c>
      <c r="V17" s="201">
        <v>-6377239112.4100008</v>
      </c>
      <c r="W17" s="201">
        <v>-6578600746.9799986</v>
      </c>
      <c r="X17" s="201">
        <v>-6211522332.9899998</v>
      </c>
      <c r="Y17" s="201">
        <v>-5305765645.0099993</v>
      </c>
      <c r="Z17" s="201">
        <v>-4453505318.2200003</v>
      </c>
      <c r="AA17" s="201">
        <v>-3727716650.9100003</v>
      </c>
      <c r="AB17" s="201">
        <v>-3092972880.2199998</v>
      </c>
      <c r="AC17" s="201">
        <v>-3060343672.1500001</v>
      </c>
      <c r="AD17" s="201">
        <v>-3264588571</v>
      </c>
      <c r="AE17" s="201">
        <v>-4522288893.750001</v>
      </c>
      <c r="AF17" s="201">
        <v>-6324816575.6999979</v>
      </c>
      <c r="AG17" s="201">
        <v>-9099536974.2999973</v>
      </c>
      <c r="AH17" s="201">
        <v>-11873593981.59</v>
      </c>
      <c r="AI17" s="201">
        <v>-13826766675.710001</v>
      </c>
      <c r="AJ17" s="201">
        <v>-16761818676.68</v>
      </c>
      <c r="AK17" s="201">
        <v>-17522370694.060001</v>
      </c>
      <c r="AL17" s="201">
        <v>-18072964983.310001</v>
      </c>
      <c r="AM17" s="201">
        <v>-19194539023.48</v>
      </c>
      <c r="AN17" s="201">
        <v>-20821360678.489998</v>
      </c>
      <c r="AO17" s="201">
        <v>-19532046723.889999</v>
      </c>
      <c r="AP17" s="201">
        <v>-17285222513.470001</v>
      </c>
      <c r="AQ17" s="201">
        <v>0</v>
      </c>
      <c r="AR17" s="201">
        <v>-17091494112.559999</v>
      </c>
      <c r="AS17" s="199">
        <v>-18383513823.400002</v>
      </c>
    </row>
    <row r="18" spans="1:45" s="28" customFormat="1" ht="14">
      <c r="A18" s="205" t="s">
        <v>1446</v>
      </c>
      <c r="B18" s="202" t="s">
        <v>40</v>
      </c>
      <c r="C18" s="202" t="s">
        <v>40</v>
      </c>
      <c r="D18" s="202" t="s">
        <v>40</v>
      </c>
      <c r="E18" s="202" t="s">
        <v>40</v>
      </c>
      <c r="F18" s="202" t="s">
        <v>40</v>
      </c>
      <c r="G18" s="202" t="s">
        <v>40</v>
      </c>
      <c r="H18" s="202" t="s">
        <v>40</v>
      </c>
      <c r="I18" s="202" t="s">
        <v>40</v>
      </c>
      <c r="J18" s="202" t="s">
        <v>40</v>
      </c>
      <c r="K18" s="202" t="s">
        <v>40</v>
      </c>
      <c r="L18" s="202" t="s">
        <v>40</v>
      </c>
      <c r="M18" s="202" t="s">
        <v>40</v>
      </c>
      <c r="N18" s="202" t="s">
        <v>40</v>
      </c>
      <c r="O18" s="202" t="s">
        <v>40</v>
      </c>
      <c r="P18" s="202" t="s">
        <v>40</v>
      </c>
      <c r="Q18" s="202" t="s">
        <v>40</v>
      </c>
      <c r="R18" s="202" t="s">
        <v>40</v>
      </c>
      <c r="S18" s="202" t="s">
        <v>40</v>
      </c>
      <c r="T18" s="202" t="s">
        <v>40</v>
      </c>
      <c r="U18" s="202" t="s">
        <v>40</v>
      </c>
      <c r="V18" s="202" t="s">
        <v>40</v>
      </c>
      <c r="W18" s="202" t="s">
        <v>40</v>
      </c>
      <c r="X18" s="202" t="s">
        <v>40</v>
      </c>
      <c r="Y18" s="202" t="s">
        <v>40</v>
      </c>
      <c r="Z18" s="202" t="s">
        <v>40</v>
      </c>
      <c r="AA18" s="202" t="s">
        <v>40</v>
      </c>
      <c r="AB18" s="202" t="s">
        <v>40</v>
      </c>
      <c r="AC18" s="202" t="s">
        <v>40</v>
      </c>
      <c r="AD18" s="202" t="s">
        <v>40</v>
      </c>
      <c r="AE18" s="202" t="s">
        <v>40</v>
      </c>
      <c r="AF18" s="202" t="s">
        <v>40</v>
      </c>
      <c r="AG18" s="202" t="s">
        <v>40</v>
      </c>
      <c r="AH18" s="202" t="s">
        <v>40</v>
      </c>
      <c r="AI18" s="202" t="s">
        <v>40</v>
      </c>
      <c r="AJ18" s="202" t="s">
        <v>40</v>
      </c>
      <c r="AK18" s="202" t="s">
        <v>40</v>
      </c>
      <c r="AL18" s="202" t="s">
        <v>40</v>
      </c>
      <c r="AM18" s="202" t="s">
        <v>40</v>
      </c>
      <c r="AN18" s="202" t="s">
        <v>40</v>
      </c>
      <c r="AO18" s="202" t="s">
        <v>40</v>
      </c>
      <c r="AP18" s="202" t="s">
        <v>40</v>
      </c>
      <c r="AQ18" s="202" t="s">
        <v>40</v>
      </c>
      <c r="AR18" s="202" t="s">
        <v>40</v>
      </c>
      <c r="AS18" s="200" t="s">
        <v>40</v>
      </c>
    </row>
    <row r="19" spans="1:45" s="28" customFormat="1" ht="14">
      <c r="A19" s="205" t="s">
        <v>567</v>
      </c>
      <c r="B19" s="202">
        <v>-7209634804.5499983</v>
      </c>
      <c r="C19" s="202">
        <v>-7287189769.8900051</v>
      </c>
      <c r="D19" s="202">
        <v>-7563268517.2299995</v>
      </c>
      <c r="E19" s="202">
        <v>-7398047813.1000013</v>
      </c>
      <c r="F19" s="202">
        <v>-7180463918.3899994</v>
      </c>
      <c r="G19" s="202">
        <v>-7498300923.6499996</v>
      </c>
      <c r="H19" s="202">
        <v>-8228450788.7200012</v>
      </c>
      <c r="I19" s="202">
        <v>-8042580112.25</v>
      </c>
      <c r="J19" s="202">
        <v>-7784282690.4800005</v>
      </c>
      <c r="K19" s="202">
        <v>-7892449559.710001</v>
      </c>
      <c r="L19" s="202">
        <v>-8209423594.6499996</v>
      </c>
      <c r="M19" s="202">
        <v>-7821587300.7600012</v>
      </c>
      <c r="N19" s="202">
        <v>-7300583838.8400002</v>
      </c>
      <c r="O19" s="202">
        <v>-6576094777.7799969</v>
      </c>
      <c r="P19" s="202">
        <v>-6380921496</v>
      </c>
      <c r="Q19" s="202">
        <v>-5500171649.0500002</v>
      </c>
      <c r="R19" s="202">
        <v>-5116012151.3400002</v>
      </c>
      <c r="S19" s="202">
        <v>-5161958344.3099995</v>
      </c>
      <c r="T19" s="202">
        <v>-5302388221.4200001</v>
      </c>
      <c r="U19" s="202">
        <v>-5524373088.2900009</v>
      </c>
      <c r="V19" s="202">
        <v>-5489660202.8600006</v>
      </c>
      <c r="W19" s="202">
        <v>-5732466407.9899998</v>
      </c>
      <c r="X19" s="202">
        <v>-5426197590.5699997</v>
      </c>
      <c r="Y19" s="202">
        <v>-4711475398.789999</v>
      </c>
      <c r="Z19" s="202">
        <v>-4020453492.0100002</v>
      </c>
      <c r="AA19" s="202">
        <v>-3391484242.0799999</v>
      </c>
      <c r="AB19" s="202">
        <v>-2855147580.8699999</v>
      </c>
      <c r="AC19" s="202">
        <v>-2828924012.5500002</v>
      </c>
      <c r="AD19" s="202">
        <v>-3020874538.7800002</v>
      </c>
      <c r="AE19" s="202">
        <v>-4154774094.9200001</v>
      </c>
      <c r="AF19" s="202">
        <v>-5757391095.3699989</v>
      </c>
      <c r="AG19" s="202">
        <v>-8277513098.3799982</v>
      </c>
      <c r="AH19" s="202">
        <v>-10624735449.09</v>
      </c>
      <c r="AI19" s="202">
        <v>-12327856113.050001</v>
      </c>
      <c r="AJ19" s="202">
        <v>-14744975971.260002</v>
      </c>
      <c r="AK19" s="202">
        <v>-15378384586.77</v>
      </c>
      <c r="AL19" s="202">
        <v>-15646123145.030001</v>
      </c>
      <c r="AM19" s="202">
        <v>-16263703900.280001</v>
      </c>
      <c r="AN19" s="202">
        <v>-17241549090.539997</v>
      </c>
      <c r="AO19" s="202">
        <v>-16025775931.57</v>
      </c>
      <c r="AP19" s="202">
        <v>-13851091062.73</v>
      </c>
      <c r="AQ19" s="202">
        <v>0</v>
      </c>
      <c r="AR19" s="202">
        <v>-13777462359.199999</v>
      </c>
      <c r="AS19" s="200">
        <v>-14834070049.200001</v>
      </c>
    </row>
    <row r="20" spans="1:45" s="28" customFormat="1" ht="14">
      <c r="A20" s="206" t="s">
        <v>568</v>
      </c>
      <c r="B20" s="202">
        <v>-4895676053.4899979</v>
      </c>
      <c r="C20" s="202">
        <v>-4965308182.5400047</v>
      </c>
      <c r="D20" s="202">
        <v>-5042594450.3400002</v>
      </c>
      <c r="E20" s="202">
        <v>-4887789540.750001</v>
      </c>
      <c r="F20" s="202">
        <v>-4701638150.7399998</v>
      </c>
      <c r="G20" s="202">
        <v>-4871416952.3199997</v>
      </c>
      <c r="H20" s="202">
        <v>-5301606665.9899998</v>
      </c>
      <c r="I20" s="202">
        <v>-5162977872.46</v>
      </c>
      <c r="J20" s="202">
        <v>-4951729188.8100004</v>
      </c>
      <c r="K20" s="202">
        <v>-5051082467.3400002</v>
      </c>
      <c r="L20" s="202">
        <v>-5262240649.1199999</v>
      </c>
      <c r="M20" s="202">
        <v>-4975668249.1500015</v>
      </c>
      <c r="N20" s="202">
        <v>-4641066493.3199997</v>
      </c>
      <c r="O20" s="202">
        <v>-4193407391.1799984</v>
      </c>
      <c r="P20" s="202">
        <v>-4051177313.0500002</v>
      </c>
      <c r="Q20" s="202">
        <v>-3451161498.3999996</v>
      </c>
      <c r="R20" s="202">
        <v>-3175155409.6200004</v>
      </c>
      <c r="S20" s="202">
        <v>-3265285335.1399984</v>
      </c>
      <c r="T20" s="202">
        <v>-3361922651.8900003</v>
      </c>
      <c r="U20" s="202">
        <v>-3521301146.0100002</v>
      </c>
      <c r="V20" s="202">
        <v>-3520366656.46</v>
      </c>
      <c r="W20" s="202">
        <v>-3752367930.1999998</v>
      </c>
      <c r="X20" s="202">
        <v>-3467413909.4499998</v>
      </c>
      <c r="Y20" s="202">
        <v>-2981878085.2399998</v>
      </c>
      <c r="Z20" s="202">
        <v>-2485290128.04</v>
      </c>
      <c r="AA20" s="202">
        <v>-2020327466.6599998</v>
      </c>
      <c r="AB20" s="202">
        <v>-1739198277.02</v>
      </c>
      <c r="AC20" s="202">
        <v>-1749343004.9400001</v>
      </c>
      <c r="AD20" s="202">
        <v>-1933357332.0699999</v>
      </c>
      <c r="AE20" s="202">
        <v>-2747832235.8400002</v>
      </c>
      <c r="AF20" s="202">
        <v>-3795344488.3599997</v>
      </c>
      <c r="AG20" s="202">
        <v>-5447222750.619998</v>
      </c>
      <c r="AH20" s="202">
        <v>-6998266443.4200001</v>
      </c>
      <c r="AI20" s="202">
        <v>-8455515529.7000008</v>
      </c>
      <c r="AJ20" s="202">
        <v>-10473465075.280003</v>
      </c>
      <c r="AK20" s="202">
        <v>-11213110940.389999</v>
      </c>
      <c r="AL20" s="202">
        <v>-11636987386.790001</v>
      </c>
      <c r="AM20" s="202">
        <v>-12384638041.120001</v>
      </c>
      <c r="AN20" s="202">
        <v>-13302384071.699999</v>
      </c>
      <c r="AO20" s="202">
        <v>-12548357058.18</v>
      </c>
      <c r="AP20" s="202">
        <v>-10610680747.799999</v>
      </c>
      <c r="AQ20" s="202">
        <v>0</v>
      </c>
      <c r="AR20" s="202">
        <v>-10201754312.23</v>
      </c>
      <c r="AS20" s="200">
        <v>-11194828125.510002</v>
      </c>
    </row>
    <row r="21" spans="1:45" s="28" customFormat="1" ht="14">
      <c r="A21" s="206" t="s">
        <v>569</v>
      </c>
      <c r="B21" s="202">
        <v>-2313958751.0599999</v>
      </c>
      <c r="C21" s="202">
        <v>-2321881587.3500009</v>
      </c>
      <c r="D21" s="202">
        <v>-2520674066.8899994</v>
      </c>
      <c r="E21" s="202">
        <v>-2510258272.3500004</v>
      </c>
      <c r="F21" s="202">
        <v>-2478825767.6500001</v>
      </c>
      <c r="G21" s="202">
        <v>-2626883971.3300004</v>
      </c>
      <c r="H21" s="202">
        <v>-2926844122.73</v>
      </c>
      <c r="I21" s="202">
        <v>-2879602239.7900004</v>
      </c>
      <c r="J21" s="202">
        <v>-2832553501.6700001</v>
      </c>
      <c r="K21" s="202">
        <v>-2841367092.3700008</v>
      </c>
      <c r="L21" s="202">
        <v>-2947182945.5300002</v>
      </c>
      <c r="M21" s="202">
        <v>-2845919051.6100001</v>
      </c>
      <c r="N21" s="202">
        <v>-2659517345.52</v>
      </c>
      <c r="O21" s="202">
        <v>-2382687386.599999</v>
      </c>
      <c r="P21" s="202">
        <v>-2329744182.9499998</v>
      </c>
      <c r="Q21" s="202">
        <v>-2049010150.6500006</v>
      </c>
      <c r="R21" s="202">
        <v>-1940856741.7200003</v>
      </c>
      <c r="S21" s="202">
        <v>-1896673009.1700001</v>
      </c>
      <c r="T21" s="202">
        <v>-1940465569.5300002</v>
      </c>
      <c r="U21" s="202">
        <v>-2003071942.2800002</v>
      </c>
      <c r="V21" s="202">
        <v>-1969293546.3999999</v>
      </c>
      <c r="W21" s="202">
        <v>-1980098477.7900002</v>
      </c>
      <c r="X21" s="202">
        <v>-1958783681.1200001</v>
      </c>
      <c r="Y21" s="202">
        <v>-1729597313.5499995</v>
      </c>
      <c r="Z21" s="202">
        <v>-1535163363.97</v>
      </c>
      <c r="AA21" s="202">
        <v>-1371156775.4199998</v>
      </c>
      <c r="AB21" s="202">
        <v>-1115949303.8500001</v>
      </c>
      <c r="AC21" s="202">
        <v>-1079581007.6099999</v>
      </c>
      <c r="AD21" s="202">
        <v>-1087517206.71</v>
      </c>
      <c r="AE21" s="202">
        <v>-1406941859.0799999</v>
      </c>
      <c r="AF21" s="202">
        <v>-1962046607.0099998</v>
      </c>
      <c r="AG21" s="202">
        <v>-2830290347.7600007</v>
      </c>
      <c r="AH21" s="202">
        <v>-3626469005.6700006</v>
      </c>
      <c r="AI21" s="202">
        <v>-3872340583.3499999</v>
      </c>
      <c r="AJ21" s="202">
        <v>-4271510895.9799995</v>
      </c>
      <c r="AK21" s="202">
        <v>-4165273646.3800001</v>
      </c>
      <c r="AL21" s="202">
        <v>-4009135758.2399998</v>
      </c>
      <c r="AM21" s="202">
        <v>-3879065859.1599998</v>
      </c>
      <c r="AN21" s="202">
        <v>-3939165018.8399997</v>
      </c>
      <c r="AO21" s="202">
        <v>-3477418873.3900008</v>
      </c>
      <c r="AP21" s="202">
        <v>-3240410314.9300003</v>
      </c>
      <c r="AQ21" s="202">
        <v>0</v>
      </c>
      <c r="AR21" s="202">
        <v>-3575708046.9700003</v>
      </c>
      <c r="AS21" s="200">
        <v>-3639241923.6899996</v>
      </c>
    </row>
    <row r="22" spans="1:45" s="28" customFormat="1" ht="14">
      <c r="A22" s="205" t="s">
        <v>571</v>
      </c>
      <c r="B22" s="202">
        <v>-1846463962.28</v>
      </c>
      <c r="C22" s="202">
        <v>-2267300337.27</v>
      </c>
      <c r="D22" s="202">
        <v>-2623188666.7199998</v>
      </c>
      <c r="E22" s="202">
        <v>-2782705888.3400002</v>
      </c>
      <c r="F22" s="202">
        <v>-3141548305.9399996</v>
      </c>
      <c r="G22" s="202">
        <v>-3823447846.4899998</v>
      </c>
      <c r="H22" s="202">
        <v>-4527016698.1700001</v>
      </c>
      <c r="I22" s="202">
        <v>-4469640569.3800001</v>
      </c>
      <c r="J22" s="202">
        <v>-4355607847.9400005</v>
      </c>
      <c r="K22" s="202">
        <v>-4409984339.0700006</v>
      </c>
      <c r="L22" s="202">
        <v>-4510853328.5699997</v>
      </c>
      <c r="M22" s="202">
        <v>-4046469988</v>
      </c>
      <c r="N22" s="202">
        <v>-3544570970.8100004</v>
      </c>
      <c r="O22" s="202">
        <v>-2744318894.2899995</v>
      </c>
      <c r="P22" s="202">
        <v>-2244497790.71</v>
      </c>
      <c r="Q22" s="202">
        <v>-1644420295.5999999</v>
      </c>
      <c r="R22" s="202">
        <v>-1437663326.01</v>
      </c>
      <c r="S22" s="202">
        <v>-1356493744.0800002</v>
      </c>
      <c r="T22" s="202">
        <v>-1394083334.3900001</v>
      </c>
      <c r="U22" s="202">
        <v>-1305208785.0499997</v>
      </c>
      <c r="V22" s="202">
        <v>-1294437712.8800001</v>
      </c>
      <c r="W22" s="202">
        <v>-1321836869.1399999</v>
      </c>
      <c r="X22" s="202">
        <v>-1312774515.6600001</v>
      </c>
      <c r="Y22" s="202">
        <v>-1057376822.0399998</v>
      </c>
      <c r="Z22" s="202">
        <v>-817802523.11999989</v>
      </c>
      <c r="AA22" s="202">
        <v>-593097463.10000014</v>
      </c>
      <c r="AB22" s="202">
        <v>-410965781.31999999</v>
      </c>
      <c r="AC22" s="202">
        <v>-385465088.15000004</v>
      </c>
      <c r="AD22" s="202">
        <v>-394677472.41000003</v>
      </c>
      <c r="AE22" s="202">
        <v>-620760101.00999999</v>
      </c>
      <c r="AF22" s="202">
        <v>-977719194.15999997</v>
      </c>
      <c r="AG22" s="202">
        <v>-1544283361.55</v>
      </c>
      <c r="AH22" s="202">
        <v>-2247084590.5</v>
      </c>
      <c r="AI22" s="202">
        <v>-3079257090.5799994</v>
      </c>
      <c r="AJ22" s="202">
        <v>-3798361915.0300002</v>
      </c>
      <c r="AK22" s="202">
        <v>-3891652183.8400002</v>
      </c>
      <c r="AL22" s="202">
        <v>-4144075180.0300002</v>
      </c>
      <c r="AM22" s="202">
        <v>-4690203918.9599991</v>
      </c>
      <c r="AN22" s="202">
        <v>-5404439963.4800005</v>
      </c>
      <c r="AO22" s="202">
        <v>-5083615656.210001</v>
      </c>
      <c r="AP22" s="202">
        <v>-4920205392.9899998</v>
      </c>
      <c r="AQ22" s="202">
        <v>0</v>
      </c>
      <c r="AR22" s="202">
        <v>-4947735325.7600002</v>
      </c>
      <c r="AS22" s="200">
        <v>-5306466202.3899994</v>
      </c>
    </row>
    <row r="23" spans="1:45" s="28" customFormat="1" ht="14">
      <c r="A23" s="206" t="s">
        <v>572</v>
      </c>
      <c r="B23" s="202">
        <v>-1768423713.5899999</v>
      </c>
      <c r="C23" s="202">
        <v>-2069884031.0800002</v>
      </c>
      <c r="D23" s="202">
        <v>-2452666796.5999999</v>
      </c>
      <c r="E23" s="202">
        <v>-2542170755.6900001</v>
      </c>
      <c r="F23" s="202">
        <v>-2761711556.4299998</v>
      </c>
      <c r="G23" s="202">
        <v>-3375806167.73</v>
      </c>
      <c r="H23" s="202">
        <v>-4027525605.6599998</v>
      </c>
      <c r="I23" s="202">
        <v>-3986698366.5900002</v>
      </c>
      <c r="J23" s="202">
        <v>-3879978946.4000001</v>
      </c>
      <c r="K23" s="202">
        <v>-3934291302.2800002</v>
      </c>
      <c r="L23" s="202">
        <v>-4037357642.3099999</v>
      </c>
      <c r="M23" s="202">
        <v>-3636028986.8200002</v>
      </c>
      <c r="N23" s="202">
        <v>-3112467487.5100002</v>
      </c>
      <c r="O23" s="202">
        <v>-2346709698.0599995</v>
      </c>
      <c r="P23" s="202">
        <v>-1911508682.3</v>
      </c>
      <c r="Q23" s="202">
        <v>-1407418693.9199998</v>
      </c>
      <c r="R23" s="202">
        <v>-1233062171.79</v>
      </c>
      <c r="S23" s="202">
        <v>-1158240121.2800002</v>
      </c>
      <c r="T23" s="202">
        <v>-1187232159.74</v>
      </c>
      <c r="U23" s="202">
        <v>-1088216981.9999998</v>
      </c>
      <c r="V23" s="202">
        <v>-1093113772.71</v>
      </c>
      <c r="W23" s="202">
        <v>-1129920799.8099999</v>
      </c>
      <c r="X23" s="202">
        <v>-1123728233.8900001</v>
      </c>
      <c r="Y23" s="202">
        <v>-886957701.17999983</v>
      </c>
      <c r="Z23" s="202">
        <v>-679925465.92999995</v>
      </c>
      <c r="AA23" s="202">
        <v>-501828100.23000014</v>
      </c>
      <c r="AB23" s="202">
        <v>-350012315.30000001</v>
      </c>
      <c r="AC23" s="202">
        <v>-330496298.41000003</v>
      </c>
      <c r="AD23" s="202">
        <v>-338433627.99000001</v>
      </c>
      <c r="AE23" s="202">
        <v>-531100101.45000005</v>
      </c>
      <c r="AF23" s="202">
        <v>-837793996.64999998</v>
      </c>
      <c r="AG23" s="202">
        <v>-1340329534.79</v>
      </c>
      <c r="AH23" s="202">
        <v>-1985219117.9000001</v>
      </c>
      <c r="AI23" s="202">
        <v>-2763152352.4199996</v>
      </c>
      <c r="AJ23" s="202">
        <v>-3430750427.48</v>
      </c>
      <c r="AK23" s="202">
        <v>-3552156645.1100001</v>
      </c>
      <c r="AL23" s="202">
        <v>-3820470244.9200001</v>
      </c>
      <c r="AM23" s="202">
        <v>-4353477591.8099995</v>
      </c>
      <c r="AN23" s="202">
        <v>-5017892500.1300001</v>
      </c>
      <c r="AO23" s="202">
        <v>-4736718282.2300005</v>
      </c>
      <c r="AP23" s="202">
        <v>-4599651933.9700003</v>
      </c>
      <c r="AQ23" s="202">
        <v>0</v>
      </c>
      <c r="AR23" s="202">
        <v>-4636116475.5299997</v>
      </c>
      <c r="AS23" s="200">
        <v>-4982948553.4499998</v>
      </c>
    </row>
    <row r="24" spans="1:45" s="28" customFormat="1" ht="14">
      <c r="A24" s="206" t="s">
        <v>573</v>
      </c>
      <c r="B24" s="202">
        <v>-78040248.689999998</v>
      </c>
      <c r="C24" s="202">
        <v>-197416306.19</v>
      </c>
      <c r="D24" s="202">
        <v>-170521870.12</v>
      </c>
      <c r="E24" s="202">
        <v>-240535132.64999998</v>
      </c>
      <c r="F24" s="202">
        <v>-379836749.50999999</v>
      </c>
      <c r="G24" s="202">
        <v>-447641678.75999999</v>
      </c>
      <c r="H24" s="202">
        <v>-499491092.50999999</v>
      </c>
      <c r="I24" s="202">
        <v>-482942202.78999996</v>
      </c>
      <c r="J24" s="202">
        <v>-475628901.54000002</v>
      </c>
      <c r="K24" s="202">
        <v>-475693036.79000002</v>
      </c>
      <c r="L24" s="202">
        <v>-473495686.25999999</v>
      </c>
      <c r="M24" s="202">
        <v>-410441001.18000007</v>
      </c>
      <c r="N24" s="202">
        <v>-432103483.30000001</v>
      </c>
      <c r="O24" s="202">
        <v>-397609196.22999996</v>
      </c>
      <c r="P24" s="202">
        <v>-332989108.41000003</v>
      </c>
      <c r="Q24" s="202">
        <v>-237001601.68000001</v>
      </c>
      <c r="R24" s="202">
        <v>-204601154.22</v>
      </c>
      <c r="S24" s="202">
        <v>-198253622.79999998</v>
      </c>
      <c r="T24" s="202">
        <v>-206851174.65000001</v>
      </c>
      <c r="U24" s="202">
        <v>-216991803.04999998</v>
      </c>
      <c r="V24" s="202">
        <v>-201323940.16999999</v>
      </c>
      <c r="W24" s="202">
        <v>-191916069.33000001</v>
      </c>
      <c r="X24" s="202">
        <v>-189046281.77000001</v>
      </c>
      <c r="Y24" s="202">
        <v>-170419120.85999998</v>
      </c>
      <c r="Z24" s="202">
        <v>-137877057.19</v>
      </c>
      <c r="AA24" s="202">
        <v>-91269362.870000005</v>
      </c>
      <c r="AB24" s="202">
        <v>-60953466.020000003</v>
      </c>
      <c r="AC24" s="202">
        <v>-54968789.740000002</v>
      </c>
      <c r="AD24" s="202">
        <v>-56243844.420000002</v>
      </c>
      <c r="AE24" s="202">
        <v>-89659999.559999987</v>
      </c>
      <c r="AF24" s="202">
        <v>-139925197.50999999</v>
      </c>
      <c r="AG24" s="202">
        <v>-203953826.75999999</v>
      </c>
      <c r="AH24" s="202">
        <v>-261865472.59999999</v>
      </c>
      <c r="AI24" s="202">
        <v>-316104738.15999997</v>
      </c>
      <c r="AJ24" s="202">
        <v>-367611487.55000001</v>
      </c>
      <c r="AK24" s="202">
        <v>-339495538.72999996</v>
      </c>
      <c r="AL24" s="202">
        <v>-323604935.11000001</v>
      </c>
      <c r="AM24" s="202">
        <v>-336726327.14999998</v>
      </c>
      <c r="AN24" s="202">
        <v>-386547463.35000002</v>
      </c>
      <c r="AO24" s="202">
        <v>-346897373.98000002</v>
      </c>
      <c r="AP24" s="202">
        <v>-320553459.01999998</v>
      </c>
      <c r="AQ24" s="202">
        <v>0</v>
      </c>
      <c r="AR24" s="202">
        <v>-311618850.23000002</v>
      </c>
      <c r="AS24" s="200">
        <v>-323517648.93999994</v>
      </c>
    </row>
    <row r="25" spans="1:45" s="28" customFormat="1" ht="14">
      <c r="A25" s="205" t="s">
        <v>391</v>
      </c>
      <c r="B25" s="202">
        <v>1419574826.47</v>
      </c>
      <c r="C25" s="202">
        <v>1467297082.3999994</v>
      </c>
      <c r="D25" s="202">
        <v>1503061148.99</v>
      </c>
      <c r="E25" s="202">
        <v>1278574038.8399994</v>
      </c>
      <c r="F25" s="202">
        <v>1190488735.3699999</v>
      </c>
      <c r="G25" s="202">
        <v>1194917756.6600003</v>
      </c>
      <c r="H25" s="202">
        <v>1321705124.9900002</v>
      </c>
      <c r="I25" s="202">
        <v>1390388739.5799994</v>
      </c>
      <c r="J25" s="202">
        <v>1390177096.24</v>
      </c>
      <c r="K25" s="202">
        <v>1447471931.6000001</v>
      </c>
      <c r="L25" s="202">
        <v>1534717628.0300002</v>
      </c>
      <c r="M25" s="202">
        <v>1236079078.3700004</v>
      </c>
      <c r="N25" s="202">
        <v>1254996552.4500003</v>
      </c>
      <c r="O25" s="202">
        <v>1069509548.4999995</v>
      </c>
      <c r="P25" s="202">
        <v>958804201.27999997</v>
      </c>
      <c r="Q25" s="202">
        <v>819822754.01999998</v>
      </c>
      <c r="R25" s="202">
        <v>703011940.64999998</v>
      </c>
      <c r="S25" s="202">
        <v>679339830.12</v>
      </c>
      <c r="T25" s="202">
        <v>627639375.30999994</v>
      </c>
      <c r="U25" s="202">
        <v>509280744.46000028</v>
      </c>
      <c r="V25" s="202">
        <v>519306125.86000001</v>
      </c>
      <c r="W25" s="202">
        <v>588668052.00999987</v>
      </c>
      <c r="X25" s="202">
        <v>641482659.64999998</v>
      </c>
      <c r="Y25" s="202">
        <v>578733637.61000001</v>
      </c>
      <c r="Z25" s="202">
        <v>499874275.25</v>
      </c>
      <c r="AA25" s="202">
        <v>378804356.92999995</v>
      </c>
      <c r="AB25" s="202">
        <v>304027209.06999993</v>
      </c>
      <c r="AC25" s="202">
        <v>292055561.72000015</v>
      </c>
      <c r="AD25" s="202">
        <v>293112487.87</v>
      </c>
      <c r="AE25" s="202">
        <v>398863324.23000002</v>
      </c>
      <c r="AF25" s="202">
        <v>562309150.76999998</v>
      </c>
      <c r="AG25" s="202">
        <v>874380049.93000007</v>
      </c>
      <c r="AH25" s="202">
        <v>1154653569.6599998</v>
      </c>
      <c r="AI25" s="202">
        <v>1748862253.1900005</v>
      </c>
      <c r="AJ25" s="202">
        <v>1962699313.1100004</v>
      </c>
      <c r="AK25" s="202">
        <v>1930745786.1800001</v>
      </c>
      <c r="AL25" s="202">
        <v>1899237947.5299997</v>
      </c>
      <c r="AM25" s="202">
        <v>1949384787.0300002</v>
      </c>
      <c r="AN25" s="202">
        <v>2023985184.3</v>
      </c>
      <c r="AO25" s="202">
        <v>1778910565.45</v>
      </c>
      <c r="AP25" s="202">
        <v>1691699339.2099998</v>
      </c>
      <c r="AQ25" s="202">
        <v>0</v>
      </c>
      <c r="AR25" s="202">
        <v>1851863326.5599999</v>
      </c>
      <c r="AS25" s="200">
        <v>1981094984.9600005</v>
      </c>
    </row>
    <row r="26" spans="1:45" s="28" customFormat="1" ht="14">
      <c r="A26" s="205" t="s">
        <v>574</v>
      </c>
      <c r="B26" s="202">
        <v>-154147582.16999999</v>
      </c>
      <c r="C26" s="202">
        <v>-157036588.58000001</v>
      </c>
      <c r="D26" s="202">
        <v>-159034067.27000001</v>
      </c>
      <c r="E26" s="202">
        <v>-162010843.72999999</v>
      </c>
      <c r="F26" s="202">
        <v>-163926673.05000001</v>
      </c>
      <c r="G26" s="202">
        <v>-164174374.20999998</v>
      </c>
      <c r="H26" s="202">
        <v>-166632347.09999999</v>
      </c>
      <c r="I26" s="202">
        <v>-168667062.65000001</v>
      </c>
      <c r="J26" s="202">
        <v>-171126573.53</v>
      </c>
      <c r="K26" s="202">
        <v>-167225469.92999998</v>
      </c>
      <c r="L26" s="202">
        <v>-166271981.72</v>
      </c>
      <c r="M26" s="202">
        <v>-162849868.22999999</v>
      </c>
      <c r="N26" s="202">
        <v>-157412565.59999999</v>
      </c>
      <c r="O26" s="202">
        <v>-149245195.22</v>
      </c>
      <c r="P26" s="202">
        <v>-145135633.88999999</v>
      </c>
      <c r="Q26" s="202">
        <v>-142284214.87</v>
      </c>
      <c r="R26" s="202">
        <v>-143210333.78</v>
      </c>
      <c r="S26" s="202">
        <v>-124171086.80000001</v>
      </c>
      <c r="T26" s="202">
        <v>-114130153.63</v>
      </c>
      <c r="U26" s="202">
        <v>-114218673.80000001</v>
      </c>
      <c r="V26" s="202">
        <v>-112447322.53</v>
      </c>
      <c r="W26" s="202">
        <v>-112965521.85999998</v>
      </c>
      <c r="X26" s="202">
        <v>-114032886.41</v>
      </c>
      <c r="Y26" s="202">
        <v>-115647061.78999999</v>
      </c>
      <c r="Z26" s="202">
        <v>-115123578.34</v>
      </c>
      <c r="AA26" s="202">
        <v>-121939302.66</v>
      </c>
      <c r="AB26" s="202">
        <v>-130886727.09999999</v>
      </c>
      <c r="AC26" s="202">
        <v>-138010133.16999999</v>
      </c>
      <c r="AD26" s="202">
        <v>-142149047.68000001</v>
      </c>
      <c r="AE26" s="202">
        <v>-145618022.05000001</v>
      </c>
      <c r="AF26" s="202">
        <v>-152015436.94</v>
      </c>
      <c r="AG26" s="202">
        <v>-152120564.30000001</v>
      </c>
      <c r="AH26" s="202">
        <v>-156427511.66</v>
      </c>
      <c r="AI26" s="202">
        <v>-168515725.27000001</v>
      </c>
      <c r="AJ26" s="202">
        <v>-181180103.5</v>
      </c>
      <c r="AK26" s="202">
        <v>-183079709.63</v>
      </c>
      <c r="AL26" s="202">
        <v>-182004605.78</v>
      </c>
      <c r="AM26" s="202">
        <v>-190015991.27000001</v>
      </c>
      <c r="AN26" s="202">
        <v>-199356808.77000001</v>
      </c>
      <c r="AO26" s="202">
        <v>-201565701.55999997</v>
      </c>
      <c r="AP26" s="202">
        <v>-205625396.96000001</v>
      </c>
      <c r="AQ26" s="202">
        <v>0</v>
      </c>
      <c r="AR26" s="202">
        <v>-218159754.16</v>
      </c>
      <c r="AS26" s="200">
        <v>-224072556.77000001</v>
      </c>
    </row>
    <row r="27" spans="1:45" s="28" customFormat="1" ht="14">
      <c r="A27" s="204" t="s">
        <v>575</v>
      </c>
      <c r="B27" s="201">
        <v>-2678959050.1899991</v>
      </c>
      <c r="C27" s="201">
        <v>-3464509443.9499993</v>
      </c>
      <c r="D27" s="201">
        <v>-2997421603.8899994</v>
      </c>
      <c r="E27" s="201">
        <v>-3093413989.54</v>
      </c>
      <c r="F27" s="201">
        <v>-3421295172.2800002</v>
      </c>
      <c r="G27" s="201">
        <v>-3459758730.3099985</v>
      </c>
      <c r="H27" s="201">
        <v>-3895324822.3199983</v>
      </c>
      <c r="I27" s="201">
        <v>-3930540048.9300013</v>
      </c>
      <c r="J27" s="201">
        <v>-3840581496.7799997</v>
      </c>
      <c r="K27" s="201">
        <v>-3689473476.9100018</v>
      </c>
      <c r="L27" s="201">
        <v>-3733242511.6900001</v>
      </c>
      <c r="M27" s="201">
        <v>-3760229449.3900008</v>
      </c>
      <c r="N27" s="201">
        <v>-3583690575.1299996</v>
      </c>
      <c r="O27" s="201">
        <v>-3274527154.0500011</v>
      </c>
      <c r="P27" s="201">
        <v>-3428173053.8099999</v>
      </c>
      <c r="Q27" s="201">
        <v>-3050659247.3200006</v>
      </c>
      <c r="R27" s="201">
        <v>-3067046286.3800001</v>
      </c>
      <c r="S27" s="201">
        <v>-3105005973.3799996</v>
      </c>
      <c r="T27" s="201">
        <v>-3072402837.6700001</v>
      </c>
      <c r="U27" s="201">
        <v>-2917550694.4000001</v>
      </c>
      <c r="V27" s="201">
        <v>-2720789756.5899997</v>
      </c>
      <c r="W27" s="201">
        <v>-2892572862.21</v>
      </c>
      <c r="X27" s="201">
        <v>-2803482730.0599985</v>
      </c>
      <c r="Y27" s="201">
        <v>-2707052652.4600019</v>
      </c>
      <c r="Z27" s="201">
        <v>-2723333881.6199999</v>
      </c>
      <c r="AA27" s="201">
        <v>-2580379782.0200019</v>
      </c>
      <c r="AB27" s="201">
        <v>-2586722608.3200002</v>
      </c>
      <c r="AC27" s="201">
        <v>-2572484153.1699991</v>
      </c>
      <c r="AD27" s="201">
        <v>-2474442495.1199999</v>
      </c>
      <c r="AE27" s="201">
        <v>-2355266338.6400003</v>
      </c>
      <c r="AF27" s="201">
        <v>-2409471676.0200005</v>
      </c>
      <c r="AG27" s="201">
        <v>-2649936554.5199986</v>
      </c>
      <c r="AH27" s="201">
        <v>-2557564105.27</v>
      </c>
      <c r="AI27" s="201">
        <v>-2766000781.4699993</v>
      </c>
      <c r="AJ27" s="201">
        <v>-2709376398.2200003</v>
      </c>
      <c r="AK27" s="201">
        <v>-2852641848.3900003</v>
      </c>
      <c r="AL27" s="201">
        <v>-3155859926.4099998</v>
      </c>
      <c r="AM27" s="201">
        <v>-3163008272.0500016</v>
      </c>
      <c r="AN27" s="201">
        <v>-2991753916.9099998</v>
      </c>
      <c r="AO27" s="201">
        <v>-3197961636.2300005</v>
      </c>
      <c r="AP27" s="201">
        <v>-3241321031.1700001</v>
      </c>
      <c r="AQ27" s="201">
        <v>0</v>
      </c>
      <c r="AR27" s="201">
        <v>-3318696613.1199999</v>
      </c>
      <c r="AS27" s="199">
        <v>-3718868563.7200007</v>
      </c>
    </row>
    <row r="28" spans="1:45" s="28" customFormat="1" ht="14">
      <c r="A28" s="205" t="s">
        <v>1446</v>
      </c>
      <c r="B28" s="202" t="s">
        <v>40</v>
      </c>
      <c r="C28" s="202" t="s">
        <v>40</v>
      </c>
      <c r="D28" s="202" t="s">
        <v>40</v>
      </c>
      <c r="E28" s="202" t="s">
        <v>40</v>
      </c>
      <c r="F28" s="202" t="s">
        <v>40</v>
      </c>
      <c r="G28" s="202" t="s">
        <v>40</v>
      </c>
      <c r="H28" s="202" t="s">
        <v>40</v>
      </c>
      <c r="I28" s="202" t="s">
        <v>40</v>
      </c>
      <c r="J28" s="202" t="s">
        <v>40</v>
      </c>
      <c r="K28" s="202" t="s">
        <v>40</v>
      </c>
      <c r="L28" s="202" t="s">
        <v>40</v>
      </c>
      <c r="M28" s="202" t="s">
        <v>40</v>
      </c>
      <c r="N28" s="202" t="s">
        <v>40</v>
      </c>
      <c r="O28" s="202" t="s">
        <v>40</v>
      </c>
      <c r="P28" s="202" t="s">
        <v>40</v>
      </c>
      <c r="Q28" s="202" t="s">
        <v>40</v>
      </c>
      <c r="R28" s="202" t="s">
        <v>40</v>
      </c>
      <c r="S28" s="202" t="s">
        <v>40</v>
      </c>
      <c r="T28" s="202" t="s">
        <v>40</v>
      </c>
      <c r="U28" s="202" t="s">
        <v>40</v>
      </c>
      <c r="V28" s="202" t="s">
        <v>40</v>
      </c>
      <c r="W28" s="202" t="s">
        <v>40</v>
      </c>
      <c r="X28" s="202" t="s">
        <v>40</v>
      </c>
      <c r="Y28" s="202" t="s">
        <v>40</v>
      </c>
      <c r="Z28" s="202" t="s">
        <v>40</v>
      </c>
      <c r="AA28" s="202" t="s">
        <v>40</v>
      </c>
      <c r="AB28" s="202" t="s">
        <v>40</v>
      </c>
      <c r="AC28" s="202" t="s">
        <v>40</v>
      </c>
      <c r="AD28" s="202" t="s">
        <v>40</v>
      </c>
      <c r="AE28" s="202" t="s">
        <v>40</v>
      </c>
      <c r="AF28" s="202" t="s">
        <v>40</v>
      </c>
      <c r="AG28" s="202" t="s">
        <v>40</v>
      </c>
      <c r="AH28" s="202" t="s">
        <v>40</v>
      </c>
      <c r="AI28" s="202" t="s">
        <v>40</v>
      </c>
      <c r="AJ28" s="202" t="s">
        <v>40</v>
      </c>
      <c r="AK28" s="202" t="s">
        <v>40</v>
      </c>
      <c r="AL28" s="202" t="s">
        <v>40</v>
      </c>
      <c r="AM28" s="202" t="s">
        <v>40</v>
      </c>
      <c r="AN28" s="202" t="s">
        <v>40</v>
      </c>
      <c r="AO28" s="202" t="s">
        <v>40</v>
      </c>
      <c r="AP28" s="202" t="s">
        <v>40</v>
      </c>
      <c r="AQ28" s="202" t="s">
        <v>40</v>
      </c>
      <c r="AR28" s="202" t="s">
        <v>40</v>
      </c>
      <c r="AS28" s="200" t="s">
        <v>40</v>
      </c>
    </row>
    <row r="29" spans="1:45" s="28" customFormat="1" ht="14">
      <c r="A29" s="205" t="s">
        <v>576</v>
      </c>
      <c r="B29" s="202">
        <v>0</v>
      </c>
      <c r="C29" s="202">
        <v>-216322275.75999999</v>
      </c>
      <c r="D29" s="202">
        <v>-118743657.97000001</v>
      </c>
      <c r="E29" s="202">
        <v>-123516266.98999999</v>
      </c>
      <c r="F29" s="202">
        <v>-137066484.57999998</v>
      </c>
      <c r="G29" s="202">
        <v>-128077736.77000001</v>
      </c>
      <c r="H29" s="202">
        <v>-169837620.25999999</v>
      </c>
      <c r="I29" s="202">
        <v>-163992165.44</v>
      </c>
      <c r="J29" s="202">
        <v>-152094373.70999998</v>
      </c>
      <c r="K29" s="202">
        <v>-122250827.09000003</v>
      </c>
      <c r="L29" s="202">
        <v>-138757994.37999997</v>
      </c>
      <c r="M29" s="202">
        <v>-139861012.60000005</v>
      </c>
      <c r="N29" s="202">
        <v>-134405479.19</v>
      </c>
      <c r="O29" s="202">
        <v>-137474050.60999995</v>
      </c>
      <c r="P29" s="202">
        <v>-135269241.42999998</v>
      </c>
      <c r="Q29" s="202">
        <v>-138715378.51000002</v>
      </c>
      <c r="R29" s="202">
        <v>-138602468.13999999</v>
      </c>
      <c r="S29" s="202">
        <v>-154363108.47000003</v>
      </c>
      <c r="T29" s="202">
        <v>-168894066.54000002</v>
      </c>
      <c r="U29" s="202">
        <v>-162914655.61999995</v>
      </c>
      <c r="V29" s="202">
        <v>-161040717.70999998</v>
      </c>
      <c r="W29" s="202">
        <v>-167697317.07999998</v>
      </c>
      <c r="X29" s="202">
        <v>-169660578.82999998</v>
      </c>
      <c r="Y29" s="202">
        <v>-175862961.94</v>
      </c>
      <c r="Z29" s="202">
        <v>-190589546.03</v>
      </c>
      <c r="AA29" s="202">
        <v>-229577513.54999998</v>
      </c>
      <c r="AB29" s="202">
        <v>-227887201.73000002</v>
      </c>
      <c r="AC29" s="202">
        <v>-228507112.28000003</v>
      </c>
      <c r="AD29" s="202">
        <v>-191126525.62</v>
      </c>
      <c r="AE29" s="202">
        <v>-176863241.84999996</v>
      </c>
      <c r="AF29" s="202">
        <v>-175011618.27000001</v>
      </c>
      <c r="AG29" s="202">
        <v>-186788113.59</v>
      </c>
      <c r="AH29" s="202">
        <v>-92638621.269999996</v>
      </c>
      <c r="AI29" s="202">
        <v>-54466436.010000005</v>
      </c>
      <c r="AJ29" s="202">
        <v>-58120931.960000001</v>
      </c>
      <c r="AK29" s="202">
        <v>-58212604.309999995</v>
      </c>
      <c r="AL29" s="202">
        <v>-11595287.440000001</v>
      </c>
      <c r="AM29" s="202">
        <v>2383.070000000298</v>
      </c>
      <c r="AN29" s="202">
        <v>-28894</v>
      </c>
      <c r="AO29" s="202">
        <v>28894</v>
      </c>
      <c r="AP29" s="202">
        <v>0</v>
      </c>
      <c r="AQ29" s="202">
        <v>0</v>
      </c>
      <c r="AR29" s="202">
        <v>0</v>
      </c>
      <c r="AS29" s="200">
        <v>0</v>
      </c>
    </row>
    <row r="30" spans="1:45" s="28" customFormat="1" ht="14">
      <c r="A30" s="205" t="s">
        <v>577</v>
      </c>
      <c r="B30" s="202">
        <v>-107977609.81</v>
      </c>
      <c r="C30" s="202">
        <v>-591920699.7299999</v>
      </c>
      <c r="D30" s="202">
        <v>-467761139.75999999</v>
      </c>
      <c r="E30" s="202">
        <v>-461028211.55000007</v>
      </c>
      <c r="F30" s="202">
        <v>-516207004.68000001</v>
      </c>
      <c r="G30" s="202">
        <v>-482286005.32999998</v>
      </c>
      <c r="H30" s="202">
        <v>-639586391.38</v>
      </c>
      <c r="I30" s="202">
        <v>-607166350.50999987</v>
      </c>
      <c r="J30" s="202">
        <v>-535479172.05000001</v>
      </c>
      <c r="K30" s="202">
        <v>-437825191.95999998</v>
      </c>
      <c r="L30" s="202">
        <v>-470145845.69999999</v>
      </c>
      <c r="M30" s="202">
        <v>-476706404.40999991</v>
      </c>
      <c r="N30" s="202">
        <v>-455537913.90000004</v>
      </c>
      <c r="O30" s="202">
        <v>-463110755.6699999</v>
      </c>
      <c r="P30" s="202">
        <v>-458324430.08000004</v>
      </c>
      <c r="Q30" s="202">
        <v>-470000763.77999997</v>
      </c>
      <c r="R30" s="202">
        <v>-469762688.14999998</v>
      </c>
      <c r="S30" s="202">
        <v>-479960009.41000009</v>
      </c>
      <c r="T30" s="202">
        <v>-512424686.83999997</v>
      </c>
      <c r="U30" s="202">
        <v>-494404187.37000006</v>
      </c>
      <c r="V30" s="202">
        <v>-488739816.93000001</v>
      </c>
      <c r="W30" s="202">
        <v>-508862212.94999999</v>
      </c>
      <c r="X30" s="202">
        <v>-514756458.56999999</v>
      </c>
      <c r="Y30" s="202">
        <v>-533563667.33999997</v>
      </c>
      <c r="Z30" s="202">
        <v>-579093054.22000003</v>
      </c>
      <c r="AA30" s="202">
        <v>-686582955.49999976</v>
      </c>
      <c r="AB30" s="202">
        <v>-685254624.72000003</v>
      </c>
      <c r="AC30" s="202">
        <v>-611304257.16000009</v>
      </c>
      <c r="AD30" s="202">
        <v>-600397340.69999993</v>
      </c>
      <c r="AE30" s="202">
        <v>-579191069.66999996</v>
      </c>
      <c r="AF30" s="202">
        <v>-572611378.09000003</v>
      </c>
      <c r="AG30" s="202">
        <v>-611142278.87999976</v>
      </c>
      <c r="AH30" s="202">
        <v>-582321862.16999996</v>
      </c>
      <c r="AI30" s="202">
        <v>-538611363.13</v>
      </c>
      <c r="AJ30" s="202">
        <v>-574537595.54999995</v>
      </c>
      <c r="AK30" s="202">
        <v>-566950274.21000004</v>
      </c>
      <c r="AL30" s="202">
        <v>-555279754.05999994</v>
      </c>
      <c r="AM30" s="202">
        <v>-404940212.75000012</v>
      </c>
      <c r="AN30" s="202">
        <v>-369008277.19</v>
      </c>
      <c r="AO30" s="202">
        <v>-363761213.53000003</v>
      </c>
      <c r="AP30" s="202">
        <v>-289030258.55000001</v>
      </c>
      <c r="AQ30" s="202">
        <v>0</v>
      </c>
      <c r="AR30" s="202">
        <v>-208986042.04999998</v>
      </c>
      <c r="AS30" s="200">
        <v>-220188062.14000002</v>
      </c>
    </row>
    <row r="31" spans="1:45" s="28" customFormat="1" ht="14">
      <c r="A31" s="205" t="s">
        <v>578</v>
      </c>
      <c r="B31" s="202">
        <v>-137910353.69999999</v>
      </c>
      <c r="C31" s="202">
        <v>-148269628.34000003</v>
      </c>
      <c r="D31" s="202">
        <v>-164708566.94999999</v>
      </c>
      <c r="E31" s="202">
        <v>-122379776.44999999</v>
      </c>
      <c r="F31" s="202">
        <v>-116676852.45</v>
      </c>
      <c r="G31" s="202">
        <v>-53962669.999999985</v>
      </c>
      <c r="H31" s="202">
        <v>-63136120</v>
      </c>
      <c r="I31" s="202">
        <v>-23143150</v>
      </c>
      <c r="J31" s="202">
        <v>0</v>
      </c>
      <c r="K31" s="202">
        <v>0</v>
      </c>
      <c r="L31" s="202">
        <v>0</v>
      </c>
      <c r="M31" s="202">
        <v>0</v>
      </c>
      <c r="N31" s="202">
        <v>0</v>
      </c>
      <c r="O31" s="202">
        <v>0</v>
      </c>
      <c r="P31" s="202">
        <v>0</v>
      </c>
      <c r="Q31" s="202">
        <v>0</v>
      </c>
      <c r="R31" s="202">
        <v>0</v>
      </c>
      <c r="S31" s="202">
        <v>0</v>
      </c>
      <c r="T31" s="202">
        <v>0</v>
      </c>
      <c r="U31" s="202">
        <v>0</v>
      </c>
      <c r="V31" s="202">
        <v>0</v>
      </c>
      <c r="W31" s="202">
        <v>0</v>
      </c>
      <c r="X31" s="202">
        <v>0</v>
      </c>
      <c r="Y31" s="202">
        <v>0</v>
      </c>
      <c r="Z31" s="202">
        <v>0</v>
      </c>
      <c r="AA31" s="202">
        <v>0</v>
      </c>
      <c r="AB31" s="202">
        <v>0</v>
      </c>
      <c r="AC31" s="202">
        <v>0</v>
      </c>
      <c r="AD31" s="202">
        <v>0</v>
      </c>
      <c r="AE31" s="202">
        <v>0</v>
      </c>
      <c r="AF31" s="202">
        <v>0</v>
      </c>
      <c r="AG31" s="202">
        <v>0</v>
      </c>
      <c r="AH31" s="202">
        <v>0</v>
      </c>
      <c r="AI31" s="202">
        <v>0</v>
      </c>
      <c r="AJ31" s="202">
        <v>0</v>
      </c>
      <c r="AK31" s="202">
        <v>0</v>
      </c>
      <c r="AL31" s="202">
        <v>0</v>
      </c>
      <c r="AM31" s="202">
        <v>0</v>
      </c>
      <c r="AN31" s="202">
        <v>0</v>
      </c>
      <c r="AO31" s="202">
        <v>0</v>
      </c>
      <c r="AP31" s="202">
        <v>0</v>
      </c>
      <c r="AQ31" s="202">
        <v>0</v>
      </c>
      <c r="AR31" s="202">
        <v>0</v>
      </c>
      <c r="AS31" s="200">
        <v>0</v>
      </c>
    </row>
    <row r="32" spans="1:45" s="28" customFormat="1" ht="14">
      <c r="A32" s="205" t="s">
        <v>579</v>
      </c>
      <c r="B32" s="202">
        <v>-246775700.84</v>
      </c>
      <c r="C32" s="202">
        <v>-241778331.33000007</v>
      </c>
      <c r="D32" s="202">
        <v>-258095153.65000001</v>
      </c>
      <c r="E32" s="202">
        <v>-294746285.18000007</v>
      </c>
      <c r="F32" s="202">
        <v>-278785628.93000007</v>
      </c>
      <c r="G32" s="202">
        <v>-238002307.42999995</v>
      </c>
      <c r="H32" s="202">
        <v>-311131002.54000008</v>
      </c>
      <c r="I32" s="202">
        <v>-281416629.76999998</v>
      </c>
      <c r="J32" s="202">
        <v>-242235939.5</v>
      </c>
      <c r="K32" s="202">
        <v>-176126059.95000008</v>
      </c>
      <c r="L32" s="202">
        <v>-209244167.03999999</v>
      </c>
      <c r="M32" s="202">
        <v>-218220977.95999998</v>
      </c>
      <c r="N32" s="202">
        <v>-200105007.84</v>
      </c>
      <c r="O32" s="202">
        <v>-210224567.51999995</v>
      </c>
      <c r="P32" s="202">
        <v>-209102396.80000001</v>
      </c>
      <c r="Q32" s="202">
        <v>-243359455.83000001</v>
      </c>
      <c r="R32" s="202">
        <v>-253077891.05999994</v>
      </c>
      <c r="S32" s="202">
        <v>-300712753.63000011</v>
      </c>
      <c r="T32" s="202">
        <v>-300838970.81</v>
      </c>
      <c r="U32" s="202">
        <v>-272958994.14000005</v>
      </c>
      <c r="V32" s="202">
        <v>-272875207.00999993</v>
      </c>
      <c r="W32" s="202">
        <v>-322818252.5399999</v>
      </c>
      <c r="X32" s="202">
        <v>-366557245.78000009</v>
      </c>
      <c r="Y32" s="202">
        <v>-446686766.31999993</v>
      </c>
      <c r="Z32" s="202">
        <v>-365714177.94999999</v>
      </c>
      <c r="AA32" s="202">
        <v>-408289473.65999991</v>
      </c>
      <c r="AB32" s="202">
        <v>-402143459.80999994</v>
      </c>
      <c r="AC32" s="202">
        <v>-397261805.5200001</v>
      </c>
      <c r="AD32" s="202">
        <v>-400113186.92999995</v>
      </c>
      <c r="AE32" s="202">
        <v>-384473494.62000012</v>
      </c>
      <c r="AF32" s="202">
        <v>-372670532.56999999</v>
      </c>
      <c r="AG32" s="202">
        <v>-395072364.46999997</v>
      </c>
      <c r="AH32" s="202">
        <v>-393637441.97000009</v>
      </c>
      <c r="AI32" s="202">
        <v>-387629662.58999997</v>
      </c>
      <c r="AJ32" s="202">
        <v>-425679828.36000007</v>
      </c>
      <c r="AK32" s="202">
        <v>-436048706.47000003</v>
      </c>
      <c r="AL32" s="202">
        <v>-516427901.83999997</v>
      </c>
      <c r="AM32" s="202">
        <v>-562964598.50000012</v>
      </c>
      <c r="AN32" s="202">
        <v>-588799194.49000013</v>
      </c>
      <c r="AO32" s="202">
        <v>-594455377.01999998</v>
      </c>
      <c r="AP32" s="202">
        <v>-578929149.83999991</v>
      </c>
      <c r="AQ32" s="202">
        <v>0</v>
      </c>
      <c r="AR32" s="202">
        <v>-630267470.5999999</v>
      </c>
      <c r="AS32" s="200">
        <v>-642625121.05000043</v>
      </c>
    </row>
    <row r="33" spans="1:45" s="28" customFormat="1" ht="14">
      <c r="A33" s="205" t="s">
        <v>550</v>
      </c>
      <c r="B33" s="202">
        <v>-501658056.69</v>
      </c>
      <c r="C33" s="202">
        <v>-576251881.3599999</v>
      </c>
      <c r="D33" s="202">
        <v>-621301999.09000003</v>
      </c>
      <c r="E33" s="202">
        <v>-721765066.09000003</v>
      </c>
      <c r="F33" s="202">
        <v>-801598148.54999995</v>
      </c>
      <c r="G33" s="202">
        <v>-953463953.51999998</v>
      </c>
      <c r="H33" s="202">
        <v>-835055479.97000003</v>
      </c>
      <c r="I33" s="202">
        <v>-902936975.05999994</v>
      </c>
      <c r="J33" s="202">
        <v>-1012066514.77</v>
      </c>
      <c r="K33" s="202">
        <v>-960678007.67000008</v>
      </c>
      <c r="L33" s="202">
        <v>-1009139771.9</v>
      </c>
      <c r="M33" s="202">
        <v>-965019817.93999994</v>
      </c>
      <c r="N33" s="202">
        <v>-939895840.28999996</v>
      </c>
      <c r="O33" s="202">
        <v>-763055899.60000014</v>
      </c>
      <c r="P33" s="202">
        <v>-706684060.14999998</v>
      </c>
      <c r="Q33" s="202">
        <v>-592313196.18999994</v>
      </c>
      <c r="R33" s="202">
        <v>-553052793.05999994</v>
      </c>
      <c r="S33" s="202">
        <v>-488032805.06000006</v>
      </c>
      <c r="T33" s="202">
        <v>-420693438.63999999</v>
      </c>
      <c r="U33" s="202">
        <v>-399208445.03999996</v>
      </c>
      <c r="V33" s="202">
        <v>-285759615.16000003</v>
      </c>
      <c r="W33" s="202">
        <v>-266332191.70999998</v>
      </c>
      <c r="X33" s="202">
        <v>-242942416.77000001</v>
      </c>
      <c r="Y33" s="202">
        <v>-206860773.62999997</v>
      </c>
      <c r="Z33" s="202">
        <v>-150478169.67000002</v>
      </c>
      <c r="AA33" s="202">
        <v>-86916964.619999975</v>
      </c>
      <c r="AB33" s="202">
        <v>-75816416.590000004</v>
      </c>
      <c r="AC33" s="202">
        <v>-81222486.209999979</v>
      </c>
      <c r="AD33" s="202">
        <v>-81801943.549999997</v>
      </c>
      <c r="AE33" s="202">
        <v>-76295895.420000002</v>
      </c>
      <c r="AF33" s="202">
        <v>-85699512.460000008</v>
      </c>
      <c r="AG33" s="202">
        <v>-58169235</v>
      </c>
      <c r="AH33" s="202">
        <v>-116163201.7</v>
      </c>
      <c r="AI33" s="202">
        <v>-168887547.69999999</v>
      </c>
      <c r="AJ33" s="202">
        <v>-159197779.79000002</v>
      </c>
      <c r="AK33" s="202">
        <v>-238519237.78999996</v>
      </c>
      <c r="AL33" s="202">
        <v>-281012667.93000001</v>
      </c>
      <c r="AM33" s="202">
        <v>-378914625.47999996</v>
      </c>
      <c r="AN33" s="202">
        <v>-438673409.16000003</v>
      </c>
      <c r="AO33" s="202">
        <v>-453952450.23999995</v>
      </c>
      <c r="AP33" s="202">
        <v>-448194443.75</v>
      </c>
      <c r="AQ33" s="202">
        <v>0</v>
      </c>
      <c r="AR33" s="202">
        <v>-507057607.5</v>
      </c>
      <c r="AS33" s="200">
        <v>-745268348.26999998</v>
      </c>
    </row>
    <row r="34" spans="1:45" s="28" customFormat="1" ht="14">
      <c r="A34" s="205" t="s">
        <v>580</v>
      </c>
      <c r="B34" s="202">
        <v>-1684637329.1499991</v>
      </c>
      <c r="C34" s="202">
        <v>-1689966627.4299994</v>
      </c>
      <c r="D34" s="202">
        <v>-1366811086.4699993</v>
      </c>
      <c r="E34" s="202">
        <v>-1369978383.2799997</v>
      </c>
      <c r="F34" s="202">
        <v>-1570961053.0900002</v>
      </c>
      <c r="G34" s="202">
        <v>-1603966057.2599983</v>
      </c>
      <c r="H34" s="202">
        <v>-1876578208.1699982</v>
      </c>
      <c r="I34" s="202">
        <v>-1951884778.1500018</v>
      </c>
      <c r="J34" s="202">
        <v>-1898705496.75</v>
      </c>
      <c r="K34" s="202">
        <v>-1992593390.2400017</v>
      </c>
      <c r="L34" s="202">
        <v>-1905954732.6700001</v>
      </c>
      <c r="M34" s="202">
        <v>-1960421236.480001</v>
      </c>
      <c r="N34" s="202">
        <v>-1853746333.9099996</v>
      </c>
      <c r="O34" s="202">
        <v>-1700661880.650001</v>
      </c>
      <c r="P34" s="202">
        <v>-1918792925.3499999</v>
      </c>
      <c r="Q34" s="202">
        <v>-1606270453.0100007</v>
      </c>
      <c r="R34" s="202">
        <v>-1652550445.97</v>
      </c>
      <c r="S34" s="202">
        <v>-1681937296.8099995</v>
      </c>
      <c r="T34" s="202">
        <v>-1669551674.8400002</v>
      </c>
      <c r="U34" s="202">
        <v>-1588064412.23</v>
      </c>
      <c r="V34" s="202">
        <v>-1512374399.7799997</v>
      </c>
      <c r="W34" s="202">
        <v>-1626862887.9299998</v>
      </c>
      <c r="X34" s="202">
        <v>-1509566030.1099987</v>
      </c>
      <c r="Y34" s="202">
        <v>-1344078483.2300019</v>
      </c>
      <c r="Z34" s="202">
        <v>-1437458933.75</v>
      </c>
      <c r="AA34" s="202">
        <v>-1169012874.6900024</v>
      </c>
      <c r="AB34" s="202">
        <v>-1195620905.4700003</v>
      </c>
      <c r="AC34" s="202">
        <v>-1254188491.999999</v>
      </c>
      <c r="AD34" s="202">
        <v>-1201003498.3199997</v>
      </c>
      <c r="AE34" s="202">
        <v>-1138442637.0799999</v>
      </c>
      <c r="AF34" s="202">
        <v>-1203478634.6300001</v>
      </c>
      <c r="AG34" s="202">
        <v>-1398764562.579999</v>
      </c>
      <c r="AH34" s="202">
        <v>-1372802978.1599998</v>
      </c>
      <c r="AI34" s="202">
        <v>-1616405772.039999</v>
      </c>
      <c r="AJ34" s="202">
        <v>-1491840262.5600004</v>
      </c>
      <c r="AK34" s="202">
        <v>-1552911025.6100006</v>
      </c>
      <c r="AL34" s="202">
        <v>-1791544315.1399999</v>
      </c>
      <c r="AM34" s="202">
        <v>-1816191218.3900013</v>
      </c>
      <c r="AN34" s="202">
        <v>-1595244142.0699997</v>
      </c>
      <c r="AO34" s="202">
        <v>-1785821489.4400008</v>
      </c>
      <c r="AP34" s="202">
        <v>-1925167179.0300002</v>
      </c>
      <c r="AQ34" s="202">
        <v>0</v>
      </c>
      <c r="AR34" s="202">
        <v>-1972385492.97</v>
      </c>
      <c r="AS34" s="200">
        <v>-2110787032.2600002</v>
      </c>
    </row>
    <row r="35" spans="1:45" s="28" customFormat="1" ht="14">
      <c r="A35" s="204" t="s">
        <v>558</v>
      </c>
      <c r="B35" s="201">
        <v>0</v>
      </c>
      <c r="C35" s="201">
        <v>0</v>
      </c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201">
        <v>0</v>
      </c>
      <c r="M35" s="201">
        <v>0</v>
      </c>
      <c r="N35" s="201">
        <v>0</v>
      </c>
      <c r="O35" s="201">
        <v>0</v>
      </c>
      <c r="P35" s="201">
        <v>0</v>
      </c>
      <c r="Q35" s="201">
        <v>0</v>
      </c>
      <c r="R35" s="201">
        <v>0</v>
      </c>
      <c r="S35" s="201">
        <v>0</v>
      </c>
      <c r="T35" s="201">
        <v>0</v>
      </c>
      <c r="U35" s="201">
        <v>0</v>
      </c>
      <c r="V35" s="201">
        <v>0</v>
      </c>
      <c r="W35" s="201">
        <v>0</v>
      </c>
      <c r="X35" s="201">
        <v>0</v>
      </c>
      <c r="Y35" s="201">
        <v>0</v>
      </c>
      <c r="Z35" s="201">
        <v>0</v>
      </c>
      <c r="AA35" s="201">
        <v>0</v>
      </c>
      <c r="AB35" s="201">
        <v>0</v>
      </c>
      <c r="AC35" s="201">
        <v>0</v>
      </c>
      <c r="AD35" s="201">
        <v>0</v>
      </c>
      <c r="AE35" s="201">
        <v>0</v>
      </c>
      <c r="AF35" s="201">
        <v>0</v>
      </c>
      <c r="AG35" s="201">
        <v>0</v>
      </c>
      <c r="AH35" s="201">
        <v>0</v>
      </c>
      <c r="AI35" s="201">
        <v>0</v>
      </c>
      <c r="AJ35" s="201">
        <v>0</v>
      </c>
      <c r="AK35" s="201">
        <v>0</v>
      </c>
      <c r="AL35" s="201">
        <v>0</v>
      </c>
      <c r="AM35" s="201">
        <v>0</v>
      </c>
      <c r="AN35" s="201">
        <v>0</v>
      </c>
      <c r="AO35" s="201">
        <v>0</v>
      </c>
      <c r="AP35" s="201">
        <v>0</v>
      </c>
      <c r="AQ35" s="201">
        <v>0</v>
      </c>
      <c r="AR35" s="201">
        <v>0</v>
      </c>
      <c r="AS35" s="199">
        <v>0</v>
      </c>
    </row>
    <row r="36" spans="1:45" s="28" customFormat="1" ht="14">
      <c r="A36" s="205" t="s">
        <v>1446</v>
      </c>
      <c r="B36" s="202">
        <v>0</v>
      </c>
      <c r="C36" s="202">
        <v>0</v>
      </c>
      <c r="D36" s="202">
        <v>0</v>
      </c>
      <c r="E36" s="202">
        <v>0</v>
      </c>
      <c r="F36" s="202">
        <v>0</v>
      </c>
      <c r="G36" s="202">
        <v>0</v>
      </c>
      <c r="H36" s="202">
        <v>0</v>
      </c>
      <c r="I36" s="202">
        <v>0</v>
      </c>
      <c r="J36" s="202">
        <v>0</v>
      </c>
      <c r="K36" s="202">
        <v>0</v>
      </c>
      <c r="L36" s="202">
        <v>0</v>
      </c>
      <c r="M36" s="202">
        <v>0</v>
      </c>
      <c r="N36" s="202">
        <v>0</v>
      </c>
      <c r="O36" s="202">
        <v>0</v>
      </c>
      <c r="P36" s="202">
        <v>0</v>
      </c>
      <c r="Q36" s="202">
        <v>0</v>
      </c>
      <c r="R36" s="202">
        <v>0</v>
      </c>
      <c r="S36" s="202">
        <v>0</v>
      </c>
      <c r="T36" s="202">
        <v>0</v>
      </c>
      <c r="U36" s="202">
        <v>0</v>
      </c>
      <c r="V36" s="202">
        <v>0</v>
      </c>
      <c r="W36" s="202">
        <v>0</v>
      </c>
      <c r="X36" s="202">
        <v>0</v>
      </c>
      <c r="Y36" s="202">
        <v>0</v>
      </c>
      <c r="Z36" s="202">
        <v>0</v>
      </c>
      <c r="AA36" s="202">
        <v>0</v>
      </c>
      <c r="AB36" s="202">
        <v>0</v>
      </c>
      <c r="AC36" s="202">
        <v>0</v>
      </c>
      <c r="AD36" s="202">
        <v>0</v>
      </c>
      <c r="AE36" s="202">
        <v>0</v>
      </c>
      <c r="AF36" s="202">
        <v>0</v>
      </c>
      <c r="AG36" s="202">
        <v>0</v>
      </c>
      <c r="AH36" s="202">
        <v>0</v>
      </c>
      <c r="AI36" s="202">
        <v>0</v>
      </c>
      <c r="AJ36" s="202">
        <v>0</v>
      </c>
      <c r="AK36" s="202">
        <v>0</v>
      </c>
      <c r="AL36" s="202">
        <v>0</v>
      </c>
      <c r="AM36" s="202">
        <v>0</v>
      </c>
      <c r="AN36" s="202">
        <v>0</v>
      </c>
      <c r="AO36" s="202">
        <v>0</v>
      </c>
      <c r="AP36" s="202">
        <v>0</v>
      </c>
      <c r="AQ36" s="202">
        <v>0</v>
      </c>
      <c r="AR36" s="202">
        <v>0</v>
      </c>
      <c r="AS36" s="200">
        <v>0</v>
      </c>
    </row>
    <row r="37" spans="1:45" s="28" customFormat="1" ht="14">
      <c r="A37" s="204" t="s">
        <v>581</v>
      </c>
      <c r="B37" s="201">
        <v>1989294571.0799809</v>
      </c>
      <c r="C37" s="201">
        <v>1970605485.2800181</v>
      </c>
      <c r="D37" s="201">
        <v>1580282422.1600018</v>
      </c>
      <c r="E37" s="201">
        <v>1676884451.2699945</v>
      </c>
      <c r="F37" s="201">
        <v>1446371564.6500092</v>
      </c>
      <c r="G37" s="201">
        <v>2326928306.8200197</v>
      </c>
      <c r="H37" s="201">
        <v>1393599911.9900208</v>
      </c>
      <c r="I37" s="201">
        <v>3096440672.0099888</v>
      </c>
      <c r="J37" s="201">
        <v>3079450438.3300071</v>
      </c>
      <c r="K37" s="201">
        <v>2725520919.0700974</v>
      </c>
      <c r="L37" s="201">
        <v>3060563086.9300022</v>
      </c>
      <c r="M37" s="201">
        <v>3440192747.3801093</v>
      </c>
      <c r="N37" s="201">
        <v>3166359324.4999781</v>
      </c>
      <c r="O37" s="201">
        <v>2938038884.9899077</v>
      </c>
      <c r="P37" s="201">
        <v>2624998473.8400187</v>
      </c>
      <c r="Q37" s="201">
        <v>2584243176.5700011</v>
      </c>
      <c r="R37" s="201">
        <v>2245850919.7299867</v>
      </c>
      <c r="S37" s="201">
        <v>2775338327.5699883</v>
      </c>
      <c r="T37" s="201">
        <v>2897426708.6200047</v>
      </c>
      <c r="U37" s="201">
        <v>3186104158.1498995</v>
      </c>
      <c r="V37" s="201">
        <v>3057895350.7800069</v>
      </c>
      <c r="W37" s="201">
        <v>3877583714.8099914</v>
      </c>
      <c r="X37" s="201">
        <v>4047934099.0399981</v>
      </c>
      <c r="Y37" s="201">
        <v>3866263723.9500399</v>
      </c>
      <c r="Z37" s="201">
        <v>3550822933.6699996</v>
      </c>
      <c r="AA37" s="201">
        <v>3105931858.4999928</v>
      </c>
      <c r="AB37" s="201">
        <v>2766214832.2699933</v>
      </c>
      <c r="AC37" s="201">
        <v>2692114672.8398967</v>
      </c>
      <c r="AD37" s="201">
        <v>3017802571.0099993</v>
      </c>
      <c r="AE37" s="201">
        <v>3154811005.6300144</v>
      </c>
      <c r="AF37" s="201">
        <v>5205868546.1200113</v>
      </c>
      <c r="AG37" s="201">
        <v>4548547386.6800117</v>
      </c>
      <c r="AH37" s="201">
        <v>5859960420.3899918</v>
      </c>
      <c r="AI37" s="201">
        <v>7452614719.9101419</v>
      </c>
      <c r="AJ37" s="201">
        <v>10154550264.100002</v>
      </c>
      <c r="AK37" s="201">
        <v>10937127483.030012</v>
      </c>
      <c r="AL37" s="201">
        <v>10085681129.989983</v>
      </c>
      <c r="AM37" s="201">
        <v>11630686848.230112</v>
      </c>
      <c r="AN37" s="201">
        <v>13062545408.989895</v>
      </c>
      <c r="AO37" s="201">
        <v>13352599759.540096</v>
      </c>
      <c r="AP37" s="201">
        <v>11961642111.510002</v>
      </c>
      <c r="AQ37" s="201">
        <v>0</v>
      </c>
      <c r="AR37" s="201">
        <v>10867953895.209879</v>
      </c>
      <c r="AS37" s="199">
        <v>11791322941.480007</v>
      </c>
    </row>
    <row r="38" spans="1:45" s="28" customFormat="1" ht="14">
      <c r="A38" s="205" t="s">
        <v>1446</v>
      </c>
      <c r="B38" s="202" t="s">
        <v>40</v>
      </c>
      <c r="C38" s="202" t="s">
        <v>40</v>
      </c>
      <c r="D38" s="202" t="s">
        <v>40</v>
      </c>
      <c r="E38" s="202" t="s">
        <v>40</v>
      </c>
      <c r="F38" s="202" t="s">
        <v>40</v>
      </c>
      <c r="G38" s="202" t="s">
        <v>40</v>
      </c>
      <c r="H38" s="202" t="s">
        <v>40</v>
      </c>
      <c r="I38" s="202" t="s">
        <v>40</v>
      </c>
      <c r="J38" s="202" t="s">
        <v>40</v>
      </c>
      <c r="K38" s="202" t="s">
        <v>40</v>
      </c>
      <c r="L38" s="202" t="s">
        <v>40</v>
      </c>
      <c r="M38" s="202" t="s">
        <v>40</v>
      </c>
      <c r="N38" s="202" t="s">
        <v>40</v>
      </c>
      <c r="O38" s="202" t="s">
        <v>40</v>
      </c>
      <c r="P38" s="202" t="s">
        <v>40</v>
      </c>
      <c r="Q38" s="202" t="s">
        <v>40</v>
      </c>
      <c r="R38" s="202" t="s">
        <v>40</v>
      </c>
      <c r="S38" s="202" t="s">
        <v>40</v>
      </c>
      <c r="T38" s="202" t="s">
        <v>40</v>
      </c>
      <c r="U38" s="202" t="s">
        <v>40</v>
      </c>
      <c r="V38" s="202" t="s">
        <v>40</v>
      </c>
      <c r="W38" s="202" t="s">
        <v>40</v>
      </c>
      <c r="X38" s="202" t="s">
        <v>40</v>
      </c>
      <c r="Y38" s="202" t="s">
        <v>40</v>
      </c>
      <c r="Z38" s="202" t="s">
        <v>40</v>
      </c>
      <c r="AA38" s="202" t="s">
        <v>40</v>
      </c>
      <c r="AB38" s="202" t="s">
        <v>40</v>
      </c>
      <c r="AC38" s="202" t="s">
        <v>40</v>
      </c>
      <c r="AD38" s="202" t="s">
        <v>40</v>
      </c>
      <c r="AE38" s="202" t="s">
        <v>40</v>
      </c>
      <c r="AF38" s="202" t="s">
        <v>40</v>
      </c>
      <c r="AG38" s="202" t="s">
        <v>40</v>
      </c>
      <c r="AH38" s="202" t="s">
        <v>40</v>
      </c>
      <c r="AI38" s="202" t="s">
        <v>40</v>
      </c>
      <c r="AJ38" s="202" t="s">
        <v>40</v>
      </c>
      <c r="AK38" s="202" t="s">
        <v>40</v>
      </c>
      <c r="AL38" s="202" t="s">
        <v>40</v>
      </c>
      <c r="AM38" s="202" t="s">
        <v>40</v>
      </c>
      <c r="AN38" s="202" t="s">
        <v>40</v>
      </c>
      <c r="AO38" s="202" t="s">
        <v>40</v>
      </c>
      <c r="AP38" s="202" t="s">
        <v>40</v>
      </c>
      <c r="AQ38" s="202" t="s">
        <v>40</v>
      </c>
      <c r="AR38" s="202" t="s">
        <v>40</v>
      </c>
      <c r="AS38" s="200" t="s">
        <v>40</v>
      </c>
    </row>
    <row r="39" spans="1:45" s="14" customFormat="1" ht="14">
      <c r="A39" s="205" t="s">
        <v>134</v>
      </c>
      <c r="B39" s="202">
        <v>2582341722.5000014</v>
      </c>
      <c r="C39" s="202">
        <v>2501522101.0099988</v>
      </c>
      <c r="D39" s="202">
        <v>2678348059.6799998</v>
      </c>
      <c r="E39" s="202">
        <v>2694448884.9100008</v>
      </c>
      <c r="F39" s="202">
        <v>3075550289.4799995</v>
      </c>
      <c r="G39" s="202">
        <v>3174218420.6500015</v>
      </c>
      <c r="H39" s="202">
        <v>3373838550.8200006</v>
      </c>
      <c r="I39" s="202">
        <v>3298952330.5400019</v>
      </c>
      <c r="J39" s="202">
        <v>3959069127.559998</v>
      </c>
      <c r="K39" s="202">
        <v>4216733635.5200033</v>
      </c>
      <c r="L39" s="202">
        <v>4167774791.0100002</v>
      </c>
      <c r="M39" s="202">
        <v>3874131970.4400034</v>
      </c>
      <c r="N39" s="202">
        <v>3584553662.5700026</v>
      </c>
      <c r="O39" s="202">
        <v>3388925155.8599987</v>
      </c>
      <c r="P39" s="202">
        <v>3224223331.3400011</v>
      </c>
      <c r="Q39" s="202">
        <v>2771248736.5299973</v>
      </c>
      <c r="R39" s="202">
        <v>2614891526.3700013</v>
      </c>
      <c r="S39" s="202">
        <v>3146727911.519999</v>
      </c>
      <c r="T39" s="202">
        <v>2819638480.6699996</v>
      </c>
      <c r="U39" s="202">
        <v>3292662531.5100026</v>
      </c>
      <c r="V39" s="202">
        <v>2823735030.5899997</v>
      </c>
      <c r="W39" s="202">
        <v>3721037987.8800001</v>
      </c>
      <c r="X39" s="202">
        <v>4063265200.2000003</v>
      </c>
      <c r="Y39" s="202">
        <v>3512862697.5399981</v>
      </c>
      <c r="Z39" s="202">
        <v>3423712968.4100013</v>
      </c>
      <c r="AA39" s="202">
        <v>3192544816.6999989</v>
      </c>
      <c r="AB39" s="202">
        <v>2538492277.5300012</v>
      </c>
      <c r="AC39" s="202">
        <v>2934087742.3899984</v>
      </c>
      <c r="AD39" s="202">
        <v>2140884107.3000004</v>
      </c>
      <c r="AE39" s="202">
        <v>3423869569.1300001</v>
      </c>
      <c r="AF39" s="202">
        <v>4601755206.8699999</v>
      </c>
      <c r="AG39" s="202">
        <v>6564127973.1000004</v>
      </c>
      <c r="AH39" s="202">
        <v>9481407276.1900043</v>
      </c>
      <c r="AI39" s="202">
        <v>10731828293.099985</v>
      </c>
      <c r="AJ39" s="202">
        <v>14868910923.68</v>
      </c>
      <c r="AK39" s="202">
        <v>15043479286.629997</v>
      </c>
      <c r="AL39" s="202">
        <v>15285576127.129997</v>
      </c>
      <c r="AM39" s="202">
        <v>16386040589.309978</v>
      </c>
      <c r="AN39" s="202">
        <v>16821427784.880005</v>
      </c>
      <c r="AO39" s="202">
        <v>15739379473.890001</v>
      </c>
      <c r="AP39" s="202">
        <v>14880935973.770002</v>
      </c>
      <c r="AQ39" s="202">
        <v>0</v>
      </c>
      <c r="AR39" s="202">
        <v>16303054015.990005</v>
      </c>
      <c r="AS39" s="200">
        <v>16733505105.689997</v>
      </c>
    </row>
    <row r="40" spans="1:45" s="28" customFormat="1" ht="14">
      <c r="A40" s="205" t="s">
        <v>582</v>
      </c>
      <c r="B40" s="202">
        <v>-6471372644.6700201</v>
      </c>
      <c r="C40" s="202">
        <v>-7275771083.0899811</v>
      </c>
      <c r="D40" s="202">
        <v>-8079978318.7599993</v>
      </c>
      <c r="E40" s="202">
        <v>-8662217396.8500061</v>
      </c>
      <c r="F40" s="202">
        <v>-9277039316.1099873</v>
      </c>
      <c r="G40" s="202">
        <v>-10431456457.589972</v>
      </c>
      <c r="H40" s="202">
        <v>-11562867837.369986</v>
      </c>
      <c r="I40" s="202">
        <v>-11278883487.150019</v>
      </c>
      <c r="J40" s="202">
        <v>-11168713404.329992</v>
      </c>
      <c r="K40" s="202">
        <v>-11676011074.629923</v>
      </c>
      <c r="L40" s="202">
        <v>-13779473107.229998</v>
      </c>
      <c r="M40" s="202">
        <v>-13100759722.289888</v>
      </c>
      <c r="N40" s="202">
        <v>-12318844674.260023</v>
      </c>
      <c r="O40" s="202">
        <v>-11032806370.980099</v>
      </c>
      <c r="P40" s="202">
        <v>-10368036829.759996</v>
      </c>
      <c r="Q40" s="202">
        <v>-7342406183.6999893</v>
      </c>
      <c r="R40" s="202">
        <v>-7213399538.8600168</v>
      </c>
      <c r="S40" s="202">
        <v>-7005711518.2000151</v>
      </c>
      <c r="T40" s="202">
        <v>-7372868499.8599939</v>
      </c>
      <c r="U40" s="202">
        <v>-6891584922.4401169</v>
      </c>
      <c r="V40" s="202">
        <v>-7169520265.3000011</v>
      </c>
      <c r="W40" s="202">
        <v>-7989186025.840004</v>
      </c>
      <c r="X40" s="202">
        <v>-7785558427.5700026</v>
      </c>
      <c r="Y40" s="202">
        <v>-5658008084.5999622</v>
      </c>
      <c r="Z40" s="202">
        <v>-4737387811.3499985</v>
      </c>
      <c r="AA40" s="202">
        <v>-3958048860.2400141</v>
      </c>
      <c r="AB40" s="202">
        <v>-3067637172.6900053</v>
      </c>
      <c r="AC40" s="202">
        <v>-2706483974.3401055</v>
      </c>
      <c r="AD40" s="202">
        <v>-2779537571.4500051</v>
      </c>
      <c r="AE40" s="202">
        <v>-4791985519.5399876</v>
      </c>
      <c r="AF40" s="202">
        <v>-7963069163.3499918</v>
      </c>
      <c r="AG40" s="202">
        <v>-12408898257.340006</v>
      </c>
      <c r="AH40" s="202">
        <v>-16798269041.840015</v>
      </c>
      <c r="AI40" s="202">
        <v>-20334070909.409847</v>
      </c>
      <c r="AJ40" s="202">
        <v>-23539432062.509998</v>
      </c>
      <c r="AK40" s="202">
        <v>-21379260929.540001</v>
      </c>
      <c r="AL40" s="202">
        <v>-20898015465.57</v>
      </c>
      <c r="AM40" s="202">
        <v>-19866212043.00988</v>
      </c>
      <c r="AN40" s="202">
        <v>-21195100070.780125</v>
      </c>
      <c r="AO40" s="202">
        <v>-19122920872.619877</v>
      </c>
      <c r="AP40" s="202">
        <v>-17708975349.169998</v>
      </c>
      <c r="AQ40" s="202">
        <v>0</v>
      </c>
      <c r="AR40" s="202">
        <v>-18621109390.940121</v>
      </c>
      <c r="AS40" s="200">
        <v>-18922792346.419994</v>
      </c>
    </row>
    <row r="41" spans="1:45" s="28" customFormat="1" ht="14">
      <c r="A41" s="206" t="s">
        <v>586</v>
      </c>
      <c r="B41" s="202">
        <v>-5195795003.7600002</v>
      </c>
      <c r="C41" s="202">
        <v>-6083317230.5200005</v>
      </c>
      <c r="D41" s="202">
        <v>-6823327404.6899996</v>
      </c>
      <c r="E41" s="202">
        <v>-7247158101.04</v>
      </c>
      <c r="F41" s="202">
        <v>-7820025354.8499994</v>
      </c>
      <c r="G41" s="202">
        <v>-8910377769.2200012</v>
      </c>
      <c r="H41" s="202">
        <v>-9516277832.4500008</v>
      </c>
      <c r="I41" s="202">
        <v>-9233329314.2199974</v>
      </c>
      <c r="J41" s="202">
        <v>-9071292484.8499985</v>
      </c>
      <c r="K41" s="202">
        <v>-9852406872.6199989</v>
      </c>
      <c r="L41" s="202">
        <v>-11809876570.25</v>
      </c>
      <c r="M41" s="202">
        <v>-11253408880.059998</v>
      </c>
      <c r="N41" s="202">
        <v>-10677652359.4</v>
      </c>
      <c r="O41" s="202">
        <v>-9700332394.8299999</v>
      </c>
      <c r="P41" s="202">
        <v>-9107875915.0400009</v>
      </c>
      <c r="Q41" s="202">
        <v>-6377925858.0600004</v>
      </c>
      <c r="R41" s="202">
        <v>-6391925791.5099993</v>
      </c>
      <c r="S41" s="202">
        <v>-6111963808.4399996</v>
      </c>
      <c r="T41" s="202">
        <v>-6396215461.21</v>
      </c>
      <c r="U41" s="202">
        <v>-5933989696.3800001</v>
      </c>
      <c r="V41" s="202">
        <v>-6190852554.2600002</v>
      </c>
      <c r="W41" s="202">
        <v>-6993362981.8999977</v>
      </c>
      <c r="X41" s="202">
        <v>-6728377390.3699999</v>
      </c>
      <c r="Y41" s="202">
        <v>-4877557998.8200006</v>
      </c>
      <c r="Z41" s="202">
        <v>-3990751455.6499996</v>
      </c>
      <c r="AA41" s="202">
        <v>-3356462798.2799997</v>
      </c>
      <c r="AB41" s="202">
        <v>-2646497776.1799998</v>
      </c>
      <c r="AC41" s="202">
        <v>-2253685453.9900002</v>
      </c>
      <c r="AD41" s="202">
        <v>-2227472081.9900002</v>
      </c>
      <c r="AE41" s="202">
        <v>-4171396905.0700002</v>
      </c>
      <c r="AF41" s="202">
        <v>-6978347342.2700005</v>
      </c>
      <c r="AG41" s="202">
        <v>-10077478373.119999</v>
      </c>
      <c r="AH41" s="202">
        <v>-12417068707.470001</v>
      </c>
      <c r="AI41" s="202">
        <v>-15982889077.029999</v>
      </c>
      <c r="AJ41" s="202">
        <v>-17118324173.700001</v>
      </c>
      <c r="AK41" s="202">
        <v>-14808245710.41</v>
      </c>
      <c r="AL41" s="202">
        <v>-13454050289.690001</v>
      </c>
      <c r="AM41" s="202">
        <v>-13677126666.070002</v>
      </c>
      <c r="AN41" s="202">
        <v>-14908418964.389999</v>
      </c>
      <c r="AO41" s="202">
        <v>-12926003225.889999</v>
      </c>
      <c r="AP41" s="202">
        <v>-11563107287.389999</v>
      </c>
      <c r="AQ41" s="202">
        <v>0</v>
      </c>
      <c r="AR41" s="202">
        <v>-11002903551.66</v>
      </c>
      <c r="AS41" s="200">
        <v>-11566478432.639999</v>
      </c>
    </row>
    <row r="42" spans="1:45" s="28" customFormat="1" ht="14">
      <c r="A42" s="206" t="s">
        <v>587</v>
      </c>
      <c r="B42" s="202">
        <v>-1072816541.6500001</v>
      </c>
      <c r="C42" s="202">
        <v>-991979885.21999979</v>
      </c>
      <c r="D42" s="202">
        <v>-1085819867.53</v>
      </c>
      <c r="E42" s="202">
        <v>-1222974055.3000004</v>
      </c>
      <c r="F42" s="202">
        <v>-1249841060.4000001</v>
      </c>
      <c r="G42" s="202">
        <v>-1316077941.9600005</v>
      </c>
      <c r="H42" s="202">
        <v>-1802411706.72</v>
      </c>
      <c r="I42" s="202">
        <v>-1808349863.5200002</v>
      </c>
      <c r="J42" s="202">
        <v>-1681805953.21</v>
      </c>
      <c r="K42" s="202">
        <v>-1659071335.2600002</v>
      </c>
      <c r="L42" s="202">
        <v>-1750072258.52</v>
      </c>
      <c r="M42" s="202">
        <v>-1651885120.8500001</v>
      </c>
      <c r="N42" s="202">
        <v>-1440956977.1600001</v>
      </c>
      <c r="O42" s="202">
        <v>-1168997511.7500002</v>
      </c>
      <c r="P42" s="202">
        <v>-1078391469.3500001</v>
      </c>
      <c r="Q42" s="202">
        <v>-805097905.12999988</v>
      </c>
      <c r="R42" s="202">
        <v>-650050418.07999992</v>
      </c>
      <c r="S42" s="202">
        <v>-677504030.61999989</v>
      </c>
      <c r="T42" s="202">
        <v>-703053244.99000001</v>
      </c>
      <c r="U42" s="202">
        <v>-692187939.41999984</v>
      </c>
      <c r="V42" s="202">
        <v>-683515718.78000009</v>
      </c>
      <c r="W42" s="202">
        <v>-706694590.20999992</v>
      </c>
      <c r="X42" s="202">
        <v>-778843051.73999989</v>
      </c>
      <c r="Y42" s="202">
        <v>-544594364.40000021</v>
      </c>
      <c r="Z42" s="202">
        <v>-537650540.25</v>
      </c>
      <c r="AA42" s="202">
        <v>-423169327.93999994</v>
      </c>
      <c r="AB42" s="202">
        <v>-288509992.24000001</v>
      </c>
      <c r="AC42" s="202">
        <v>-353495947.41000009</v>
      </c>
      <c r="AD42" s="202">
        <v>-450676429.89000005</v>
      </c>
      <c r="AE42" s="202">
        <v>-518370593.85999995</v>
      </c>
      <c r="AF42" s="202">
        <v>-869158531.73000002</v>
      </c>
      <c r="AG42" s="202">
        <v>-2202707277.9099998</v>
      </c>
      <c r="AH42" s="202">
        <v>-4229559714.1300001</v>
      </c>
      <c r="AI42" s="202">
        <v>-4155966030.3900003</v>
      </c>
      <c r="AJ42" s="202">
        <v>-6138711822.2600002</v>
      </c>
      <c r="AK42" s="202">
        <v>-6320384442.5199995</v>
      </c>
      <c r="AL42" s="202">
        <v>-7126821903.2000008</v>
      </c>
      <c r="AM42" s="202">
        <v>-5813241637.8399982</v>
      </c>
      <c r="AN42" s="202">
        <v>-5868676605.7199993</v>
      </c>
      <c r="AO42" s="202">
        <v>-5741935053.8600025</v>
      </c>
      <c r="AP42" s="202">
        <v>-5774198918.5999994</v>
      </c>
      <c r="AQ42" s="202">
        <v>0</v>
      </c>
      <c r="AR42" s="202">
        <v>-7223942523.9800005</v>
      </c>
      <c r="AS42" s="200">
        <v>-7014502055.5599985</v>
      </c>
    </row>
    <row r="43" spans="1:45" s="28" customFormat="1" ht="14">
      <c r="A43" s="206" t="s">
        <v>588</v>
      </c>
      <c r="B43" s="202">
        <v>0</v>
      </c>
      <c r="C43" s="202">
        <v>0</v>
      </c>
      <c r="D43" s="202">
        <v>0</v>
      </c>
      <c r="E43" s="202">
        <v>0</v>
      </c>
      <c r="F43" s="202">
        <v>0</v>
      </c>
      <c r="G43" s="202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202">
        <v>0</v>
      </c>
      <c r="AA43" s="202">
        <v>0</v>
      </c>
      <c r="AB43" s="202">
        <v>0</v>
      </c>
      <c r="AC43" s="202">
        <v>0</v>
      </c>
      <c r="AD43" s="202">
        <v>0</v>
      </c>
      <c r="AE43" s="202">
        <v>0</v>
      </c>
      <c r="AF43" s="202">
        <v>0</v>
      </c>
      <c r="AG43" s="202">
        <v>0</v>
      </c>
      <c r="AH43" s="202">
        <v>0</v>
      </c>
      <c r="AI43" s="202">
        <v>0</v>
      </c>
      <c r="AJ43" s="202">
        <v>0</v>
      </c>
      <c r="AK43" s="202">
        <v>0</v>
      </c>
      <c r="AL43" s="202">
        <v>0</v>
      </c>
      <c r="AM43" s="202">
        <v>0</v>
      </c>
      <c r="AN43" s="202">
        <v>0</v>
      </c>
      <c r="AO43" s="202">
        <v>0</v>
      </c>
      <c r="AP43" s="202">
        <v>0</v>
      </c>
      <c r="AQ43" s="202">
        <v>0</v>
      </c>
      <c r="AR43" s="202">
        <v>0</v>
      </c>
      <c r="AS43" s="200">
        <v>0</v>
      </c>
    </row>
    <row r="44" spans="1:45" s="28" customFormat="1" ht="14">
      <c r="A44" s="206" t="s">
        <v>589</v>
      </c>
      <c r="B44" s="202">
        <v>-182129228.20000005</v>
      </c>
      <c r="C44" s="202">
        <v>-180631772.23000005</v>
      </c>
      <c r="D44" s="202">
        <v>-149527802.30999997</v>
      </c>
      <c r="E44" s="202">
        <v>-172125972.42000011</v>
      </c>
      <c r="F44" s="202">
        <v>-191144217.06999999</v>
      </c>
      <c r="G44" s="202">
        <v>-185864125.51000011</v>
      </c>
      <c r="H44" s="202">
        <v>-225750613.84999996</v>
      </c>
      <c r="I44" s="202">
        <v>-213585565.98000008</v>
      </c>
      <c r="J44" s="202">
        <v>-400000169.61999989</v>
      </c>
      <c r="K44" s="202">
        <v>-141374367.85000038</v>
      </c>
      <c r="L44" s="202">
        <v>-196990586.94000006</v>
      </c>
      <c r="M44" s="202">
        <v>-176976130.32000017</v>
      </c>
      <c r="N44" s="202">
        <v>-182617162.93000019</v>
      </c>
      <c r="O44" s="202">
        <v>-150991567.76999998</v>
      </c>
      <c r="P44" s="202">
        <v>-166615361.65999985</v>
      </c>
      <c r="Q44" s="202">
        <v>-149418455.94000006</v>
      </c>
      <c r="R44" s="202">
        <v>-158794874.91999984</v>
      </c>
      <c r="S44" s="202">
        <v>-206568099.7900002</v>
      </c>
      <c r="T44" s="202">
        <v>-260900057.45999998</v>
      </c>
      <c r="U44" s="202">
        <v>-254878784.13999993</v>
      </c>
      <c r="V44" s="202">
        <v>-284192006.09999985</v>
      </c>
      <c r="W44" s="202">
        <v>-281267959.62000006</v>
      </c>
      <c r="X44" s="202">
        <v>-272003090.67999995</v>
      </c>
      <c r="Y44" s="202">
        <v>-231417138.99000007</v>
      </c>
      <c r="Z44" s="202">
        <v>-206509040.45999995</v>
      </c>
      <c r="AA44" s="202">
        <v>-176439715.76000002</v>
      </c>
      <c r="AB44" s="202">
        <v>-130033422.16</v>
      </c>
      <c r="AC44" s="202">
        <v>-97642900.209999949</v>
      </c>
      <c r="AD44" s="202">
        <v>-99976457.560000017</v>
      </c>
      <c r="AE44" s="202">
        <v>-99561561.509999976</v>
      </c>
      <c r="AF44" s="202">
        <v>-111566919.52</v>
      </c>
      <c r="AG44" s="202">
        <v>-122270575.80999999</v>
      </c>
      <c r="AH44" s="202">
        <v>-145541376.88000011</v>
      </c>
      <c r="AI44" s="202">
        <v>-187346314.03999996</v>
      </c>
      <c r="AJ44" s="202">
        <v>-275781481.31999969</v>
      </c>
      <c r="AK44" s="202">
        <v>-244530693.26000023</v>
      </c>
      <c r="AL44" s="202">
        <v>-311941250.56000018</v>
      </c>
      <c r="AM44" s="202">
        <v>-367508016.78999972</v>
      </c>
      <c r="AN44" s="202">
        <v>-409097262.02000022</v>
      </c>
      <c r="AO44" s="202">
        <v>-445326889.61999989</v>
      </c>
      <c r="AP44" s="202">
        <v>-358374520.3499999</v>
      </c>
      <c r="AQ44" s="202">
        <v>0</v>
      </c>
      <c r="AR44" s="202">
        <v>-381129592.53999996</v>
      </c>
      <c r="AS44" s="200">
        <v>-327936912.41999912</v>
      </c>
    </row>
    <row r="45" spans="1:45" s="28" customFormat="1" ht="14">
      <c r="A45" s="206" t="s">
        <v>590</v>
      </c>
      <c r="B45" s="202">
        <v>-20631871.0600206</v>
      </c>
      <c r="C45" s="202">
        <v>-19842195.119980928</v>
      </c>
      <c r="D45" s="202">
        <v>-21303244.23</v>
      </c>
      <c r="E45" s="202">
        <v>-19959268.090006713</v>
      </c>
      <c r="F45" s="202">
        <v>-16028683.78998718</v>
      </c>
      <c r="G45" s="202">
        <v>-19136620.899969485</v>
      </c>
      <c r="H45" s="202">
        <v>-18427684.349984739</v>
      </c>
      <c r="I45" s="202">
        <v>-23618743.430021364</v>
      </c>
      <c r="J45" s="202">
        <v>-15614796.64999626</v>
      </c>
      <c r="K45" s="202">
        <v>-23158498.899922483</v>
      </c>
      <c r="L45" s="202">
        <v>-22533691.519997556</v>
      </c>
      <c r="M45" s="202">
        <v>-18489591.059890743</v>
      </c>
      <c r="N45" s="202">
        <v>-17618174.770022888</v>
      </c>
      <c r="O45" s="202">
        <v>-12484896.630099185</v>
      </c>
      <c r="P45" s="202">
        <v>-15154083.709995957</v>
      </c>
      <c r="Q45" s="202">
        <v>-9963964.5699882489</v>
      </c>
      <c r="R45" s="202">
        <v>-12628454.350017169</v>
      </c>
      <c r="S45" s="202">
        <v>-9675579.3500152547</v>
      </c>
      <c r="T45" s="202">
        <v>-12699736.199993897</v>
      </c>
      <c r="U45" s="202">
        <v>-10528502.500116576</v>
      </c>
      <c r="V45" s="202">
        <v>-10959986.160001984</v>
      </c>
      <c r="W45" s="202">
        <v>-7860494.1100063305</v>
      </c>
      <c r="X45" s="202">
        <v>-6334894.7800027477</v>
      </c>
      <c r="Y45" s="202">
        <v>-4438582.3899613945</v>
      </c>
      <c r="Z45" s="202">
        <v>-2476774.9899990838</v>
      </c>
      <c r="AA45" s="202">
        <v>-1977018.2600141158</v>
      </c>
      <c r="AB45" s="202">
        <v>-2595982.1100051883</v>
      </c>
      <c r="AC45" s="202">
        <v>-1659672.7301050569</v>
      </c>
      <c r="AD45" s="202">
        <v>-1412602.0100050345</v>
      </c>
      <c r="AE45" s="202">
        <v>-2656459.0999866496</v>
      </c>
      <c r="AF45" s="202">
        <v>-3996369.8299911111</v>
      </c>
      <c r="AG45" s="202">
        <v>-6442030.5000080885</v>
      </c>
      <c r="AH45" s="202">
        <v>-6099243.3600120554</v>
      </c>
      <c r="AI45" s="202">
        <v>-7869487.9498474104</v>
      </c>
      <c r="AJ45" s="202">
        <v>-6614585.2300000004</v>
      </c>
      <c r="AK45" s="202">
        <v>-6100083.3500000015</v>
      </c>
      <c r="AL45" s="202">
        <v>-5202022.120000001</v>
      </c>
      <c r="AM45" s="202">
        <v>-8335722.3098779321</v>
      </c>
      <c r="AN45" s="202">
        <v>-8907238.6501220688</v>
      </c>
      <c r="AO45" s="202">
        <v>-9655703.2498779334</v>
      </c>
      <c r="AP45" s="202">
        <v>-13294622.829999998</v>
      </c>
      <c r="AQ45" s="202">
        <v>0</v>
      </c>
      <c r="AR45" s="202">
        <v>-13133722.760122072</v>
      </c>
      <c r="AS45" s="200">
        <v>-13874945.799999997</v>
      </c>
    </row>
    <row r="46" spans="1:45" s="28" customFormat="1" ht="14">
      <c r="A46" s="205" t="s">
        <v>883</v>
      </c>
      <c r="B46" s="202">
        <v>5865391601.0100002</v>
      </c>
      <c r="C46" s="202">
        <v>6844064809.130003</v>
      </c>
      <c r="D46" s="202">
        <v>7544608978.0400028</v>
      </c>
      <c r="E46" s="202">
        <v>8058315487.4399967</v>
      </c>
      <c r="F46" s="202">
        <v>8625952890.6899967</v>
      </c>
      <c r="G46" s="202">
        <v>9804818322.6699924</v>
      </c>
      <c r="H46" s="202">
        <v>10788501646.280005</v>
      </c>
      <c r="I46" s="202">
        <v>10269828259.000002</v>
      </c>
      <c r="J46" s="202">
        <v>10192655942.220005</v>
      </c>
      <c r="K46" s="202">
        <v>10688079026.400009</v>
      </c>
      <c r="L46" s="202">
        <v>12792396683.599998</v>
      </c>
      <c r="M46" s="202">
        <v>13008070967.009998</v>
      </c>
      <c r="N46" s="202">
        <v>11955499596.120001</v>
      </c>
      <c r="O46" s="202">
        <v>10497187445.01</v>
      </c>
      <c r="P46" s="202">
        <v>9749518708.8100109</v>
      </c>
      <c r="Q46" s="202">
        <v>6903314496.2799988</v>
      </c>
      <c r="R46" s="202">
        <v>6863198308.5700016</v>
      </c>
      <c r="S46" s="202">
        <v>6652977041.9300079</v>
      </c>
      <c r="T46" s="202">
        <v>7037717977.9800005</v>
      </c>
      <c r="U46" s="202">
        <v>6667656675.5400095</v>
      </c>
      <c r="V46" s="202">
        <v>6867269093.0600052</v>
      </c>
      <c r="W46" s="202">
        <v>8162710242.9300003</v>
      </c>
      <c r="X46" s="202">
        <v>7716372611.7600002</v>
      </c>
      <c r="Y46" s="202">
        <v>5764877057.2000027</v>
      </c>
      <c r="Z46" s="202">
        <v>4449650960.2099991</v>
      </c>
      <c r="AA46" s="202">
        <v>3720346141.9200039</v>
      </c>
      <c r="AB46" s="202">
        <v>2909145236.5400004</v>
      </c>
      <c r="AC46" s="202">
        <v>2618715506.5799994</v>
      </c>
      <c r="AD46" s="202">
        <v>2573923445.249999</v>
      </c>
      <c r="AE46" s="202">
        <v>4643933538.1700001</v>
      </c>
      <c r="AF46" s="202">
        <v>7606863625.8900013</v>
      </c>
      <c r="AG46" s="202">
        <v>10774311559.530008</v>
      </c>
      <c r="AH46" s="202">
        <v>12997703734.359999</v>
      </c>
      <c r="AI46" s="202">
        <v>16544603176.070002</v>
      </c>
      <c r="AJ46" s="202">
        <v>18330872968.329998</v>
      </c>
      <c r="AK46" s="202">
        <v>16453552987.760006</v>
      </c>
      <c r="AL46" s="202">
        <v>15040291712.119993</v>
      </c>
      <c r="AM46" s="202">
        <v>14981915090.039995</v>
      </c>
      <c r="AN46" s="202">
        <v>16484046898.110008</v>
      </c>
      <c r="AO46" s="202">
        <v>15604125707.009979</v>
      </c>
      <c r="AP46" s="202">
        <v>13940275062.619999</v>
      </c>
      <c r="AQ46" s="202">
        <v>0</v>
      </c>
      <c r="AR46" s="202">
        <v>12374699111.659998</v>
      </c>
      <c r="AS46" s="200">
        <v>12807450321.180002</v>
      </c>
    </row>
    <row r="47" spans="1:45" s="28" customFormat="1" ht="14">
      <c r="A47" s="205" t="s">
        <v>583</v>
      </c>
      <c r="B47" s="202">
        <v>129367.43000000001</v>
      </c>
      <c r="C47" s="202">
        <v>136931.71000000002</v>
      </c>
      <c r="D47" s="202">
        <v>147210.65999999997</v>
      </c>
      <c r="E47" s="202">
        <v>0</v>
      </c>
      <c r="F47" s="202">
        <v>0</v>
      </c>
      <c r="G47" s="202">
        <v>0</v>
      </c>
      <c r="H47" s="202">
        <v>0</v>
      </c>
      <c r="I47" s="202">
        <v>0</v>
      </c>
      <c r="J47" s="202">
        <v>0</v>
      </c>
      <c r="K47" s="202">
        <v>0</v>
      </c>
      <c r="L47" s="202">
        <v>0</v>
      </c>
      <c r="M47" s="202">
        <v>0</v>
      </c>
      <c r="N47" s="202">
        <v>0</v>
      </c>
      <c r="O47" s="202">
        <v>0</v>
      </c>
      <c r="P47" s="202">
        <v>0</v>
      </c>
      <c r="Q47" s="202">
        <v>0</v>
      </c>
      <c r="R47" s="202">
        <v>0</v>
      </c>
      <c r="S47" s="202">
        <v>0</v>
      </c>
      <c r="T47" s="202">
        <v>0</v>
      </c>
      <c r="U47" s="202">
        <v>0</v>
      </c>
      <c r="V47" s="202">
        <v>0</v>
      </c>
      <c r="W47" s="202">
        <v>0</v>
      </c>
      <c r="X47" s="202">
        <v>0</v>
      </c>
      <c r="Y47" s="202">
        <v>0</v>
      </c>
      <c r="Z47" s="202">
        <v>0</v>
      </c>
      <c r="AA47" s="202">
        <v>0</v>
      </c>
      <c r="AB47" s="202">
        <v>0</v>
      </c>
      <c r="AC47" s="202">
        <v>0</v>
      </c>
      <c r="AD47" s="202">
        <v>0</v>
      </c>
      <c r="AE47" s="202">
        <v>0</v>
      </c>
      <c r="AF47" s="202">
        <v>0</v>
      </c>
      <c r="AG47" s="202">
        <v>0</v>
      </c>
      <c r="AH47" s="202">
        <v>0</v>
      </c>
      <c r="AI47" s="202">
        <v>0</v>
      </c>
      <c r="AJ47" s="202">
        <v>0</v>
      </c>
      <c r="AK47" s="202">
        <v>0</v>
      </c>
      <c r="AL47" s="202">
        <v>0</v>
      </c>
      <c r="AM47" s="202">
        <v>0</v>
      </c>
      <c r="AN47" s="202">
        <v>0</v>
      </c>
      <c r="AO47" s="202">
        <v>0</v>
      </c>
      <c r="AP47" s="202">
        <v>0</v>
      </c>
      <c r="AQ47" s="202">
        <v>0</v>
      </c>
      <c r="AR47" s="202">
        <v>0</v>
      </c>
      <c r="AS47" s="200">
        <v>0</v>
      </c>
    </row>
    <row r="48" spans="1:45" s="28" customFormat="1" ht="14">
      <c r="A48" s="205" t="s">
        <v>755</v>
      </c>
      <c r="B48" s="202">
        <v>12804524.809998721</v>
      </c>
      <c r="C48" s="202">
        <v>-99347273.480002046</v>
      </c>
      <c r="D48" s="202">
        <v>-562843507.4600023</v>
      </c>
      <c r="E48" s="202">
        <v>-413662524.22999793</v>
      </c>
      <c r="F48" s="202">
        <v>-978092299.40999997</v>
      </c>
      <c r="G48" s="202">
        <v>-220651978.91000229</v>
      </c>
      <c r="H48" s="202">
        <v>-1205872447.7399998</v>
      </c>
      <c r="I48" s="202">
        <v>806543569.62000275</v>
      </c>
      <c r="J48" s="202">
        <v>96438772.879996836</v>
      </c>
      <c r="K48" s="202">
        <v>-503280668.21999311</v>
      </c>
      <c r="L48" s="202">
        <v>-120135280.44999883</v>
      </c>
      <c r="M48" s="202">
        <v>-341250467.78000325</v>
      </c>
      <c r="N48" s="202">
        <v>-54849259.93000114</v>
      </c>
      <c r="O48" s="202">
        <v>84732655.100007594</v>
      </c>
      <c r="P48" s="202">
        <v>19293263.450002015</v>
      </c>
      <c r="Q48" s="202">
        <v>252086127.45999473</v>
      </c>
      <c r="R48" s="202">
        <v>-18839376.349998981</v>
      </c>
      <c r="S48" s="202">
        <v>-18655107.680003047</v>
      </c>
      <c r="T48" s="202">
        <v>412938749.82999897</v>
      </c>
      <c r="U48" s="202">
        <v>117369873.54000372</v>
      </c>
      <c r="V48" s="202">
        <v>536411492.43000281</v>
      </c>
      <c r="W48" s="202">
        <v>-16978490.160005897</v>
      </c>
      <c r="X48" s="202">
        <v>53854714.649999619</v>
      </c>
      <c r="Y48" s="202">
        <v>246532053.81000018</v>
      </c>
      <c r="Z48" s="202">
        <v>414846816.39999723</v>
      </c>
      <c r="AA48" s="202">
        <v>151089760.12000406</v>
      </c>
      <c r="AB48" s="202">
        <v>386214490.88999707</v>
      </c>
      <c r="AC48" s="202">
        <v>-154204601.78999519</v>
      </c>
      <c r="AD48" s="202">
        <v>1082532589.9100049</v>
      </c>
      <c r="AE48" s="202">
        <v>-121006582.12999821</v>
      </c>
      <c r="AF48" s="202">
        <v>960318876.71000075</v>
      </c>
      <c r="AG48" s="202">
        <v>-380993888.60999179</v>
      </c>
      <c r="AH48" s="202">
        <v>179118451.68000412</v>
      </c>
      <c r="AI48" s="202">
        <v>510254160.15000248</v>
      </c>
      <c r="AJ48" s="202">
        <v>494198434.60000128</v>
      </c>
      <c r="AK48" s="202">
        <v>819356138.18001091</v>
      </c>
      <c r="AL48" s="202">
        <v>657828756.30999148</v>
      </c>
      <c r="AM48" s="202">
        <v>128943211.89001679</v>
      </c>
      <c r="AN48" s="202">
        <v>952170796.78000748</v>
      </c>
      <c r="AO48" s="202">
        <v>1132015451.2599943</v>
      </c>
      <c r="AP48" s="202">
        <v>849406424.29000056</v>
      </c>
      <c r="AQ48" s="202">
        <v>0</v>
      </c>
      <c r="AR48" s="202">
        <v>811310158.49999738</v>
      </c>
      <c r="AS48" s="200">
        <v>1173159861.0300016</v>
      </c>
    </row>
    <row r="49" spans="1:45" s="14" customFormat="1" ht="14">
      <c r="A49" s="206" t="s">
        <v>584</v>
      </c>
      <c r="B49" s="202">
        <v>-480171925.25999999</v>
      </c>
      <c r="C49" s="202">
        <v>-201420242</v>
      </c>
      <c r="D49" s="202">
        <v>674356354.79999995</v>
      </c>
      <c r="E49" s="202">
        <v>598798258.41999996</v>
      </c>
      <c r="F49" s="202">
        <v>1707503093.72</v>
      </c>
      <c r="G49" s="202">
        <v>-331940785.71000004</v>
      </c>
      <c r="H49" s="202">
        <v>2982319694.6600003</v>
      </c>
      <c r="I49" s="202">
        <v>-391641234.22000045</v>
      </c>
      <c r="J49" s="202">
        <v>-1267216000.9400001</v>
      </c>
      <c r="K49" s="202">
        <v>-1081475106.217351</v>
      </c>
      <c r="L49" s="202">
        <v>107881360.5264481</v>
      </c>
      <c r="M49" s="202">
        <v>-117467080.87731642</v>
      </c>
      <c r="N49" s="202">
        <v>-165910139.54301614</v>
      </c>
      <c r="O49" s="202">
        <v>480882263.73973143</v>
      </c>
      <c r="P49" s="202">
        <v>-339277978.503447</v>
      </c>
      <c r="Q49" s="202">
        <v>438062021.88854653</v>
      </c>
      <c r="R49" s="202">
        <v>130910414.61000001</v>
      </c>
      <c r="S49" s="202">
        <v>1443117212.25</v>
      </c>
      <c r="T49" s="202">
        <v>413967875.17000008</v>
      </c>
      <c r="U49" s="202">
        <v>-421320977.25999999</v>
      </c>
      <c r="V49" s="202">
        <v>57108093.99000001</v>
      </c>
      <c r="W49" s="202">
        <v>-200907046.39999998</v>
      </c>
      <c r="X49" s="202">
        <v>1013461427.9100001</v>
      </c>
      <c r="Y49" s="202">
        <v>-330742455.07999998</v>
      </c>
      <c r="Z49" s="202">
        <v>4049456904.5999999</v>
      </c>
      <c r="AA49" s="202">
        <v>876189397.99000001</v>
      </c>
      <c r="AB49" s="202">
        <v>656362313.46000004</v>
      </c>
      <c r="AC49" s="202">
        <v>-1104388952.0900002</v>
      </c>
      <c r="AD49" s="202">
        <v>1127626243.0900002</v>
      </c>
      <c r="AE49" s="202">
        <v>-1852638829.6599998</v>
      </c>
      <c r="AF49" s="202">
        <v>1130675333.0699999</v>
      </c>
      <c r="AG49" s="202">
        <v>316960442.53999996</v>
      </c>
      <c r="AH49" s="202">
        <v>-2486406606.4499998</v>
      </c>
      <c r="AI49" s="202">
        <v>1078146506.9299998</v>
      </c>
      <c r="AJ49" s="202">
        <v>191959929.43000007</v>
      </c>
      <c r="AK49" s="202">
        <v>-206139594.41</v>
      </c>
      <c r="AL49" s="202">
        <v>-337698917.62</v>
      </c>
      <c r="AM49" s="202">
        <v>-787835527.05999994</v>
      </c>
      <c r="AN49" s="202">
        <v>440493968.38</v>
      </c>
      <c r="AO49" s="202">
        <v>-358762281.99000001</v>
      </c>
      <c r="AP49" s="202">
        <v>430975586.26000005</v>
      </c>
      <c r="AQ49" s="202">
        <v>0</v>
      </c>
      <c r="AR49" s="202">
        <v>-189111513</v>
      </c>
      <c r="AS49" s="200">
        <v>2187788326.8099999</v>
      </c>
    </row>
    <row r="50" spans="1:45" s="14" customFormat="1" ht="14">
      <c r="A50" s="206" t="s">
        <v>403</v>
      </c>
      <c r="B50" s="202">
        <v>-189433153.61000001</v>
      </c>
      <c r="C50" s="202">
        <v>-117730248.84999999</v>
      </c>
      <c r="D50" s="202">
        <v>446934167.86000001</v>
      </c>
      <c r="E50" s="202">
        <v>391701654.06</v>
      </c>
      <c r="F50" s="202">
        <v>1158382242.1400001</v>
      </c>
      <c r="G50" s="202">
        <v>-243291123.94</v>
      </c>
      <c r="H50" s="202">
        <v>2416215091.8699999</v>
      </c>
      <c r="I50" s="202">
        <v>-246299934.93000001</v>
      </c>
      <c r="J50" s="202">
        <v>-873256891.51999998</v>
      </c>
      <c r="K50" s="202">
        <v>-980736089.32000005</v>
      </c>
      <c r="L50" s="202">
        <v>97832250.629999995</v>
      </c>
      <c r="M50" s="202">
        <v>-106525064.58</v>
      </c>
      <c r="N50" s="202">
        <v>-150455669.78</v>
      </c>
      <c r="O50" s="202">
        <v>436088253.94</v>
      </c>
      <c r="P50" s="202">
        <v>-307674356.92000002</v>
      </c>
      <c r="Q50" s="202">
        <v>397256702.22000003</v>
      </c>
      <c r="R50" s="202">
        <v>118716156.59999999</v>
      </c>
      <c r="S50" s="202">
        <v>1308691363.3399999</v>
      </c>
      <c r="T50" s="202">
        <v>375406916.60000002</v>
      </c>
      <c r="U50" s="202">
        <v>-382075079.85000002</v>
      </c>
      <c r="V50" s="202">
        <v>42713779.789999999</v>
      </c>
      <c r="W50" s="202">
        <v>-150267654.53999999</v>
      </c>
      <c r="X50" s="202">
        <v>758014586.61000001</v>
      </c>
      <c r="Y50" s="202">
        <v>-247377550.31</v>
      </c>
      <c r="Z50" s="202">
        <v>3424828770.3899999</v>
      </c>
      <c r="AA50" s="202">
        <v>794572670.91999996</v>
      </c>
      <c r="AB50" s="202">
        <v>595222400.19000006</v>
      </c>
      <c r="AC50" s="202">
        <v>-1001515518.7</v>
      </c>
      <c r="AD50" s="202">
        <v>538790000.21000004</v>
      </c>
      <c r="AE50" s="202">
        <v>-885207560.15999997</v>
      </c>
      <c r="AF50" s="202">
        <v>648048316.23000002</v>
      </c>
      <c r="AG50" s="202">
        <v>181666367.96000001</v>
      </c>
      <c r="AH50" s="202">
        <v>-121256326.38</v>
      </c>
      <c r="AI50" s="202">
        <v>52578723.200000003</v>
      </c>
      <c r="AJ50" s="202">
        <v>9361443.8599999994</v>
      </c>
      <c r="AK50" s="202">
        <v>-10052953.470000001</v>
      </c>
      <c r="AL50" s="202">
        <v>-16468798.810000001</v>
      </c>
      <c r="AM50" s="202">
        <v>-38420925.020000003</v>
      </c>
      <c r="AN50" s="202">
        <v>21481876.800000001</v>
      </c>
      <c r="AO50" s="202">
        <v>-17496010.609999999</v>
      </c>
      <c r="AP50" s="202">
        <v>21017687.210000001</v>
      </c>
      <c r="AQ50" s="202">
        <v>0</v>
      </c>
      <c r="AR50" s="202">
        <v>-9222533.1500000004</v>
      </c>
      <c r="AS50" s="200">
        <v>106693400.31</v>
      </c>
    </row>
    <row r="51" spans="1:45" s="14" customFormat="1" ht="14">
      <c r="A51" s="206" t="s">
        <v>390</v>
      </c>
      <c r="B51" s="202">
        <v>61502416.669999599</v>
      </c>
      <c r="C51" s="202">
        <v>63505489.469998598</v>
      </c>
      <c r="D51" s="202">
        <v>79550684.359999686</v>
      </c>
      <c r="E51" s="202">
        <v>76531758.980001926</v>
      </c>
      <c r="F51" s="202">
        <v>105172206.68000031</v>
      </c>
      <c r="G51" s="202">
        <v>80057966.729997635</v>
      </c>
      <c r="H51" s="202">
        <v>150944753.05000019</v>
      </c>
      <c r="I51" s="202">
        <v>192232700.57000166</v>
      </c>
      <c r="J51" s="202">
        <v>83740370.709998131</v>
      </c>
      <c r="K51" s="202">
        <v>72143482.470003605</v>
      </c>
      <c r="L51" s="202">
        <v>101929575.50000036</v>
      </c>
      <c r="M51" s="202">
        <v>63512252.589999318</v>
      </c>
      <c r="N51" s="202">
        <v>75139865.140000403</v>
      </c>
      <c r="O51" s="202">
        <v>96941805.129999369</v>
      </c>
      <c r="P51" s="202">
        <v>102078836.68000025</v>
      </c>
      <c r="Q51" s="202">
        <v>127007046.28999859</v>
      </c>
      <c r="R51" s="202">
        <v>130956815.70999989</v>
      </c>
      <c r="S51" s="202">
        <v>194602467.67999959</v>
      </c>
      <c r="T51" s="202">
        <v>180136016.30999959</v>
      </c>
      <c r="U51" s="202">
        <v>90595171.960000277</v>
      </c>
      <c r="V51" s="202">
        <v>150054216.07000077</v>
      </c>
      <c r="W51" s="202">
        <v>153832043.33999735</v>
      </c>
      <c r="X51" s="202">
        <v>93400996.720000267</v>
      </c>
      <c r="Y51" s="202">
        <v>90283565.440000564</v>
      </c>
      <c r="Z51" s="202">
        <v>94592665.609999716</v>
      </c>
      <c r="AA51" s="202">
        <v>180242578.13999748</v>
      </c>
      <c r="AB51" s="202">
        <v>132958048.05000013</v>
      </c>
      <c r="AC51" s="202">
        <v>126211248.06000161</v>
      </c>
      <c r="AD51" s="202">
        <v>152554998.74000171</v>
      </c>
      <c r="AE51" s="202">
        <v>120879839.46999544</v>
      </c>
      <c r="AF51" s="202">
        <v>164248414.71999881</v>
      </c>
      <c r="AG51" s="202">
        <v>173862301.06000236</v>
      </c>
      <c r="AH51" s="202">
        <v>91564447.080000043</v>
      </c>
      <c r="AI51" s="202">
        <v>208073271.41999888</v>
      </c>
      <c r="AJ51" s="202">
        <v>238117309.39999962</v>
      </c>
      <c r="AK51" s="202">
        <v>256074760.97999933</v>
      </c>
      <c r="AL51" s="202">
        <v>137288335.6900003</v>
      </c>
      <c r="AM51" s="202">
        <v>265766696.7100012</v>
      </c>
      <c r="AN51" s="202">
        <v>348444210.98999941</v>
      </c>
      <c r="AO51" s="202">
        <v>155090838.89999914</v>
      </c>
      <c r="AP51" s="202">
        <v>226463364.85999954</v>
      </c>
      <c r="AQ51" s="202">
        <v>0</v>
      </c>
      <c r="AR51" s="202">
        <v>419252070.83000094</v>
      </c>
      <c r="AS51" s="200">
        <v>-124764938.58000422</v>
      </c>
    </row>
    <row r="52" spans="1:45" s="14" customFormat="1" ht="14">
      <c r="A52" s="206" t="s">
        <v>402</v>
      </c>
      <c r="B52" s="202">
        <v>308506664.94</v>
      </c>
      <c r="C52" s="202">
        <v>90304335.329999745</v>
      </c>
      <c r="D52" s="202">
        <v>0</v>
      </c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02">
        <v>0</v>
      </c>
      <c r="S52" s="202">
        <v>0</v>
      </c>
      <c r="T52" s="202">
        <v>0</v>
      </c>
      <c r="U52" s="202">
        <v>0</v>
      </c>
      <c r="V52" s="202">
        <v>0</v>
      </c>
      <c r="W52" s="202">
        <v>0</v>
      </c>
      <c r="X52" s="202">
        <v>0</v>
      </c>
      <c r="Y52" s="202">
        <v>0</v>
      </c>
      <c r="Z52" s="202">
        <v>0</v>
      </c>
      <c r="AA52" s="202">
        <v>0</v>
      </c>
      <c r="AB52" s="202">
        <v>0</v>
      </c>
      <c r="AC52" s="202">
        <v>0</v>
      </c>
      <c r="AD52" s="202">
        <v>0</v>
      </c>
      <c r="AE52" s="202">
        <v>0</v>
      </c>
      <c r="AF52" s="202">
        <v>0</v>
      </c>
      <c r="AG52" s="202">
        <v>0</v>
      </c>
      <c r="AH52" s="202">
        <v>0</v>
      </c>
      <c r="AI52" s="202">
        <v>0</v>
      </c>
      <c r="AJ52" s="202">
        <v>0</v>
      </c>
      <c r="AK52" s="202">
        <v>0</v>
      </c>
      <c r="AL52" s="202">
        <v>0</v>
      </c>
      <c r="AM52" s="202">
        <v>0</v>
      </c>
      <c r="AN52" s="202">
        <v>0</v>
      </c>
      <c r="AO52" s="202">
        <v>0</v>
      </c>
      <c r="AP52" s="202">
        <v>0</v>
      </c>
      <c r="AQ52" s="202">
        <v>0</v>
      </c>
      <c r="AR52" s="202">
        <v>0</v>
      </c>
      <c r="AS52" s="200">
        <v>0</v>
      </c>
    </row>
    <row r="53" spans="1:45" s="14" customFormat="1" ht="14.5" thickBot="1">
      <c r="A53" s="207" t="s">
        <v>49</v>
      </c>
      <c r="B53" s="208">
        <v>312400522.0699991</v>
      </c>
      <c r="C53" s="208">
        <v>65993392.569999635</v>
      </c>
      <c r="D53" s="208">
        <v>-1763684714.4800019</v>
      </c>
      <c r="E53" s="208">
        <v>-1480694195.6899998</v>
      </c>
      <c r="F53" s="208">
        <v>-3949149841.9500003</v>
      </c>
      <c r="G53" s="208">
        <v>274521964.01000017</v>
      </c>
      <c r="H53" s="208">
        <v>-6755351987.3200006</v>
      </c>
      <c r="I53" s="208">
        <v>1252252038.2000017</v>
      </c>
      <c r="J53" s="208">
        <v>2153171294.6299987</v>
      </c>
      <c r="K53" s="208">
        <v>1486787044.8473544</v>
      </c>
      <c r="L53" s="208">
        <v>-427778467.10644734</v>
      </c>
      <c r="M53" s="208">
        <v>-180770574.91268617</v>
      </c>
      <c r="N53" s="208">
        <v>186376684.25301462</v>
      </c>
      <c r="O53" s="208">
        <v>-929179667.70972323</v>
      </c>
      <c r="P53" s="208">
        <v>564166762.19344878</v>
      </c>
      <c r="Q53" s="208">
        <v>-710239642.93855023</v>
      </c>
      <c r="R53" s="208">
        <v>-399422763.26999891</v>
      </c>
      <c r="S53" s="208">
        <v>-2965066150.9500027</v>
      </c>
      <c r="T53" s="208">
        <v>-556572058.25000072</v>
      </c>
      <c r="U53" s="208">
        <v>830170758.6900034</v>
      </c>
      <c r="V53" s="208">
        <v>286535402.58000207</v>
      </c>
      <c r="W53" s="208">
        <v>180364167.43999669</v>
      </c>
      <c r="X53" s="208">
        <v>-1811022296.5900006</v>
      </c>
      <c r="Y53" s="208">
        <v>734368493.75999963</v>
      </c>
      <c r="Z53" s="208">
        <v>-7154031524.2000027</v>
      </c>
      <c r="AA53" s="208">
        <v>-1699914886.9299932</v>
      </c>
      <c r="AB53" s="208">
        <v>-998328270.81000328</v>
      </c>
      <c r="AC53" s="208">
        <v>1825488620.9400034</v>
      </c>
      <c r="AD53" s="208">
        <v>-736438652.12999701</v>
      </c>
      <c r="AE53" s="208">
        <v>2495959968.220006</v>
      </c>
      <c r="AF53" s="208">
        <v>-982653187.30999804</v>
      </c>
      <c r="AG53" s="208">
        <v>-1053483000.1699941</v>
      </c>
      <c r="AH53" s="208">
        <v>2695216937.4300041</v>
      </c>
      <c r="AI53" s="208">
        <v>-828544341.39999628</v>
      </c>
      <c r="AJ53" s="208">
        <v>54759751.910001576</v>
      </c>
      <c r="AK53" s="208">
        <v>779473925.08001161</v>
      </c>
      <c r="AL53" s="208">
        <v>874708137.04999113</v>
      </c>
      <c r="AM53" s="208">
        <v>689432967.26001549</v>
      </c>
      <c r="AN53" s="208">
        <v>141750740.61000812</v>
      </c>
      <c r="AO53" s="208">
        <v>1353182904.9599953</v>
      </c>
      <c r="AP53" s="208">
        <v>170949785.96000099</v>
      </c>
      <c r="AQ53" s="208">
        <v>0</v>
      </c>
      <c r="AR53" s="208">
        <v>590392133.81999636</v>
      </c>
      <c r="AS53" s="209">
        <v>-996556927.50999403</v>
      </c>
    </row>
    <row r="54" spans="1:45" s="28" customFormat="1" ht="14.5" thickTop="1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45" s="28" customFormat="1" ht="29.15" customHeight="1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AH55" s="137"/>
    </row>
    <row r="56" spans="1:45" s="28" customFormat="1" ht="15" customHeight="1"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45" s="28" customFormat="1" ht="15" customHeight="1">
      <c r="A57" s="19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45" s="28" customFormat="1" ht="23.5">
      <c r="A58" s="225" t="s">
        <v>756</v>
      </c>
      <c r="B58" s="31"/>
      <c r="C58" s="31"/>
      <c r="D58" s="31"/>
      <c r="E58" s="31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</row>
  </sheetData>
  <sheetProtection sheet="1" objects="1" scenarios="1"/>
  <hyperlinks>
    <hyperlink ref="A4" location="Índice!A1" display="Índice!A1" xr:uid="{946EA856-5B2A-4816-93D8-C22CFCF879A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0104-D9B5-4809-9F7D-ED7047ADD9B8}">
  <sheetPr codeName="Plan43">
    <tabColor theme="0"/>
  </sheetPr>
  <dimension ref="A1:F39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5" width="12.54296875" hidden="1" customWidth="1"/>
    <col min="6" max="236" width="12.54296875" customWidth="1"/>
  </cols>
  <sheetData>
    <row r="1" spans="1:6" s="5" customFormat="1" ht="16.399999999999999" customHeight="1">
      <c r="A1" s="152"/>
      <c r="B1" s="153"/>
      <c r="C1" s="153"/>
      <c r="D1" s="153"/>
      <c r="E1" s="153"/>
      <c r="F1" s="153"/>
    </row>
    <row r="2" spans="1:6" s="5" customFormat="1" ht="33" customHeight="1">
      <c r="A2" s="154" t="s">
        <v>1192</v>
      </c>
      <c r="B2" s="153"/>
      <c r="C2" s="153"/>
      <c r="D2" s="153"/>
      <c r="E2" s="153"/>
      <c r="F2" s="153"/>
    </row>
    <row r="3" spans="1:6" s="5" customFormat="1" ht="16.399999999999999" customHeight="1">
      <c r="A3" s="155" t="s">
        <v>1247</v>
      </c>
      <c r="B3" s="153"/>
      <c r="C3" s="153"/>
      <c r="D3" s="153"/>
      <c r="E3" s="153"/>
      <c r="F3" s="153"/>
    </row>
    <row r="4" spans="1:6" s="5" customFormat="1" ht="16.399999999999999" customHeight="1">
      <c r="A4" s="843" t="s">
        <v>531</v>
      </c>
      <c r="B4" s="158" t="s">
        <v>1145</v>
      </c>
      <c r="C4" s="158" t="s">
        <v>1146</v>
      </c>
      <c r="D4" s="158" t="s">
        <v>1147</v>
      </c>
      <c r="E4" s="158" t="s">
        <v>1148</v>
      </c>
      <c r="F4" s="158" t="s">
        <v>1246</v>
      </c>
    </row>
    <row r="5" spans="1:6" s="13" customFormat="1" ht="4.5" customHeight="1">
      <c r="A5" s="144"/>
      <c r="B5" s="145"/>
      <c r="C5" s="145"/>
      <c r="D5" s="145"/>
      <c r="E5" s="145"/>
      <c r="F5" s="145"/>
    </row>
    <row r="6" spans="1:6" s="4" customFormat="1" ht="14">
      <c r="A6" s="1205" t="s">
        <v>123</v>
      </c>
      <c r="B6" s="1200"/>
      <c r="C6" s="1200"/>
      <c r="D6" s="1200"/>
      <c r="E6" s="1200"/>
      <c r="F6" s="1207">
        <v>23881289872.829399</v>
      </c>
    </row>
    <row r="7" spans="1:6" s="4" customFormat="1" ht="14">
      <c r="A7" s="1206" t="s">
        <v>1137</v>
      </c>
      <c r="B7" s="1197"/>
      <c r="C7" s="1197"/>
      <c r="D7" s="1197"/>
      <c r="E7" s="1197"/>
      <c r="F7" s="1190">
        <v>-10151538159.470001</v>
      </c>
    </row>
    <row r="8" spans="1:6" s="4" customFormat="1" ht="14">
      <c r="A8" s="1188" t="s">
        <v>558</v>
      </c>
      <c r="B8" s="1199"/>
      <c r="C8" s="1199"/>
      <c r="D8" s="1199"/>
      <c r="E8" s="1199"/>
      <c r="F8" s="1190">
        <v>1288602060.1699998</v>
      </c>
    </row>
    <row r="9" spans="1:6" s="4" customFormat="1" ht="14">
      <c r="A9" s="1188" t="s">
        <v>1138</v>
      </c>
      <c r="B9" s="1199"/>
      <c r="C9" s="1199"/>
      <c r="D9" s="1199"/>
      <c r="E9" s="1199"/>
      <c r="F9" s="1199">
        <v>-11066537717.330002</v>
      </c>
    </row>
    <row r="10" spans="1:6" s="4" customFormat="1" ht="14">
      <c r="A10" s="1188" t="s">
        <v>1118</v>
      </c>
      <c r="B10" s="1199"/>
      <c r="C10" s="1199"/>
      <c r="D10" s="1199"/>
      <c r="E10" s="1199"/>
      <c r="F10" s="1199">
        <v>-373602502.31000006</v>
      </c>
    </row>
    <row r="11" spans="1:6" s="4" customFormat="1" ht="14">
      <c r="A11" s="1188" t="s">
        <v>1119</v>
      </c>
      <c r="B11" s="1199"/>
      <c r="C11" s="1199"/>
      <c r="D11" s="1199"/>
      <c r="E11" s="1199"/>
      <c r="F11" s="1199">
        <v>0</v>
      </c>
    </row>
    <row r="12" spans="1:6" s="4" customFormat="1" ht="14">
      <c r="A12" s="1206" t="s">
        <v>124</v>
      </c>
      <c r="B12" s="1190"/>
      <c r="C12" s="1190"/>
      <c r="D12" s="1190"/>
      <c r="E12" s="1190"/>
      <c r="F12" s="1190">
        <v>13729751713.359398</v>
      </c>
    </row>
    <row r="13" spans="1:6" s="4" customFormat="1" ht="14">
      <c r="A13" s="1206" t="s">
        <v>117</v>
      </c>
      <c r="B13" s="1190"/>
      <c r="C13" s="1190"/>
      <c r="D13" s="1190"/>
      <c r="E13" s="1190"/>
      <c r="F13" s="1190">
        <v>-2440791541.5649428</v>
      </c>
    </row>
    <row r="14" spans="1:6" s="4" customFormat="1" ht="14">
      <c r="A14" s="1188" t="s">
        <v>1037</v>
      </c>
      <c r="B14" s="1199"/>
      <c r="C14" s="1199"/>
      <c r="D14" s="1199"/>
      <c r="E14" s="1199"/>
      <c r="F14" s="1199">
        <v>8361470103.8399982</v>
      </c>
    </row>
    <row r="15" spans="1:6" s="4" customFormat="1" ht="14">
      <c r="A15" s="1188" t="s">
        <v>127</v>
      </c>
      <c r="B15" s="1199"/>
      <c r="C15" s="1199"/>
      <c r="D15" s="1199"/>
      <c r="E15" s="1199"/>
      <c r="F15" s="1199">
        <v>-9496275957.6899986</v>
      </c>
    </row>
    <row r="16" spans="1:6" s="4" customFormat="1" ht="14">
      <c r="A16" s="1189" t="s">
        <v>13</v>
      </c>
      <c r="B16" s="1199"/>
      <c r="C16" s="1199"/>
      <c r="D16" s="1199"/>
      <c r="E16" s="1199"/>
      <c r="F16" s="1199">
        <v>-6322174645.0599966</v>
      </c>
    </row>
    <row r="17" spans="1:6" s="4" customFormat="1" ht="14">
      <c r="A17" s="1189" t="s">
        <v>19</v>
      </c>
      <c r="B17" s="1199"/>
      <c r="C17" s="1199"/>
      <c r="D17" s="1199"/>
      <c r="E17" s="1199"/>
      <c r="F17" s="1199">
        <v>-3174101312.6300015</v>
      </c>
    </row>
    <row r="18" spans="1:6" s="4" customFormat="1" ht="14">
      <c r="A18" s="1188" t="s">
        <v>1139</v>
      </c>
      <c r="B18" s="1199"/>
      <c r="C18" s="1199"/>
      <c r="D18" s="1199"/>
      <c r="E18" s="1199"/>
      <c r="F18" s="1199">
        <v>1761463844.1500001</v>
      </c>
    </row>
    <row r="19" spans="1:6" s="4" customFormat="1" ht="14">
      <c r="A19" s="1188" t="s">
        <v>1121</v>
      </c>
      <c r="B19" s="1199"/>
      <c r="C19" s="1199"/>
      <c r="D19" s="1199"/>
      <c r="E19" s="1199"/>
      <c r="F19" s="1199">
        <v>978406875</v>
      </c>
    </row>
    <row r="20" spans="1:6" s="4" customFormat="1" ht="14">
      <c r="A20" s="1188" t="s">
        <v>1040</v>
      </c>
      <c r="B20" s="1199"/>
      <c r="C20" s="1199"/>
      <c r="D20" s="1199"/>
      <c r="E20" s="1199"/>
      <c r="F20" s="1199">
        <v>380822657.01999998</v>
      </c>
    </row>
    <row r="21" spans="1:6" s="4" customFormat="1" ht="14">
      <c r="A21" s="1188" t="s">
        <v>1041</v>
      </c>
      <c r="B21" s="1199"/>
      <c r="C21" s="1199"/>
      <c r="D21" s="1199"/>
      <c r="E21" s="1199"/>
      <c r="F21" s="1199">
        <v>-2103999126.7249436</v>
      </c>
    </row>
    <row r="22" spans="1:6" s="4" customFormat="1" ht="14">
      <c r="A22" s="1188" t="s">
        <v>1042</v>
      </c>
      <c r="B22" s="1199"/>
      <c r="C22" s="1199"/>
      <c r="D22" s="1199"/>
      <c r="E22" s="1199"/>
      <c r="F22" s="1199">
        <v>-2322679937.1599994</v>
      </c>
    </row>
    <row r="23" spans="1:6" s="4" customFormat="1" ht="14">
      <c r="A23" s="1189" t="s">
        <v>397</v>
      </c>
      <c r="B23" s="1199"/>
      <c r="C23" s="1199"/>
      <c r="D23" s="1199"/>
      <c r="E23" s="1199"/>
      <c r="F23" s="1199">
        <v>1980523245.8700004</v>
      </c>
    </row>
    <row r="24" spans="1:6" s="4" customFormat="1" ht="14">
      <c r="A24" s="1189" t="s">
        <v>398</v>
      </c>
      <c r="B24" s="1199"/>
      <c r="C24" s="1199"/>
      <c r="D24" s="1199"/>
      <c r="E24" s="1199"/>
      <c r="F24" s="1199">
        <v>-4303203183.0299997</v>
      </c>
    </row>
    <row r="25" spans="1:6" s="4" customFormat="1" ht="14">
      <c r="A25" s="1206" t="s">
        <v>626</v>
      </c>
      <c r="B25" s="1190"/>
      <c r="C25" s="1190"/>
      <c r="D25" s="1190"/>
      <c r="E25" s="1190"/>
      <c r="F25" s="1190">
        <v>-1822707535.9554029</v>
      </c>
    </row>
    <row r="26" spans="1:6" s="4" customFormat="1" ht="14">
      <c r="A26" s="1188" t="s">
        <v>1104</v>
      </c>
      <c r="B26" s="1199"/>
      <c r="C26" s="1199"/>
      <c r="D26" s="1199"/>
      <c r="E26" s="1199"/>
      <c r="F26" s="1199">
        <v>-1811260626.2754028</v>
      </c>
    </row>
    <row r="27" spans="1:6" s="4" customFormat="1" ht="14">
      <c r="A27" s="1188" t="s">
        <v>314</v>
      </c>
      <c r="B27" s="1199"/>
      <c r="C27" s="1199"/>
      <c r="D27" s="1199"/>
      <c r="E27" s="1199"/>
      <c r="F27" s="1199">
        <v>-11446909.679999985</v>
      </c>
    </row>
    <row r="28" spans="1:6" s="4" customFormat="1" ht="14">
      <c r="A28" s="1206" t="s">
        <v>118</v>
      </c>
      <c r="B28" s="1190"/>
      <c r="C28" s="1190"/>
      <c r="D28" s="1190"/>
      <c r="E28" s="1190"/>
      <c r="F28" s="1190">
        <v>9466252635.8390522</v>
      </c>
    </row>
    <row r="29" spans="1:6" s="4" customFormat="1" ht="14">
      <c r="A29" s="1188" t="s">
        <v>119</v>
      </c>
      <c r="B29" s="1199"/>
      <c r="C29" s="1199"/>
      <c r="D29" s="1199"/>
      <c r="E29" s="1199"/>
      <c r="F29" s="1199">
        <v>39088502.280000031</v>
      </c>
    </row>
    <row r="30" spans="1:6" s="4" customFormat="1" ht="14">
      <c r="A30" s="1206" t="s">
        <v>1044</v>
      </c>
      <c r="B30" s="1190"/>
      <c r="C30" s="1190"/>
      <c r="D30" s="1190"/>
      <c r="E30" s="1190"/>
      <c r="F30" s="1190">
        <v>9505341138.1190529</v>
      </c>
    </row>
    <row r="31" spans="1:6" s="4" customFormat="1" ht="14">
      <c r="A31" s="1188" t="s">
        <v>1140</v>
      </c>
      <c r="B31" s="1199"/>
      <c r="C31" s="1199"/>
      <c r="D31" s="1199"/>
      <c r="E31" s="1199"/>
      <c r="F31" s="1199">
        <v>-424758577.83584762</v>
      </c>
    </row>
    <row r="32" spans="1:6" s="4" customFormat="1" ht="14">
      <c r="A32" s="1188" t="s">
        <v>1045</v>
      </c>
      <c r="B32" s="1199"/>
      <c r="C32" s="1199"/>
      <c r="D32" s="1199"/>
      <c r="E32" s="1199"/>
      <c r="F32" s="1199">
        <v>-937019155.33372223</v>
      </c>
    </row>
    <row r="33" spans="1:6" s="4" customFormat="1" ht="14">
      <c r="A33" s="1188" t="s">
        <v>121</v>
      </c>
      <c r="B33" s="1199"/>
      <c r="C33" s="1199"/>
      <c r="D33" s="1199"/>
      <c r="E33" s="1199"/>
      <c r="F33" s="1199">
        <v>-769526583.77999997</v>
      </c>
    </row>
    <row r="34" spans="1:6" s="4" customFormat="1" ht="14.5" thickBot="1">
      <c r="A34" s="1208" t="s">
        <v>131</v>
      </c>
      <c r="B34" s="1209"/>
      <c r="C34" s="1209"/>
      <c r="D34" s="1209"/>
      <c r="E34" s="1209"/>
      <c r="F34" s="1209">
        <v>7374036821.1694832</v>
      </c>
    </row>
    <row r="35" spans="1:6" s="4" customFormat="1" ht="14">
      <c r="A35" s="21"/>
      <c r="B35" s="22"/>
      <c r="C35" s="22"/>
      <c r="D35" s="9"/>
      <c r="E35" s="9"/>
      <c r="F35" s="9"/>
    </row>
    <row r="36" spans="1:6" s="4" customFormat="1" ht="14">
      <c r="B36" s="23"/>
      <c r="C36" s="23"/>
      <c r="D36" s="23"/>
      <c r="E36" s="23"/>
      <c r="F36" s="23"/>
    </row>
    <row r="37" spans="1:6" s="4" customFormat="1" ht="14">
      <c r="B37" s="23"/>
      <c r="C37" s="23"/>
      <c r="D37" s="23"/>
      <c r="E37" s="23"/>
      <c r="F37" s="23"/>
    </row>
    <row r="38" spans="1:6" s="4" customFormat="1" ht="14">
      <c r="B38" s="23"/>
      <c r="C38" s="23"/>
      <c r="D38" s="23"/>
      <c r="E38" s="23"/>
      <c r="F38" s="23"/>
    </row>
    <row r="39" spans="1:6" s="4" customFormat="1" ht="14">
      <c r="B39" s="23"/>
      <c r="C39" s="23"/>
      <c r="D39" s="23"/>
      <c r="E39" s="23"/>
      <c r="F39" s="23"/>
    </row>
  </sheetData>
  <sheetProtection sheet="1" objects="1" scenarios="1"/>
  <hyperlinks>
    <hyperlink ref="A4" location="'Índice'!B15" display="Índice!A1" xr:uid="{F09C6795-374A-4B83-B655-7AF2713366C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E5AB0-B04A-423C-9119-CAC60E1F0EC1}">
  <sheetPr codeName="Plan36">
    <tabColor rgb="FFFFC000"/>
  </sheetPr>
  <dimension ref="A1:CK27"/>
  <sheetViews>
    <sheetView showGridLines="0" showRowColHeaders="0" zoomScaleNormal="100" workbookViewId="0">
      <pane xSplit="1" ySplit="5" topLeftCell="CD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89" s="5" customFormat="1" ht="16.399999999999999" customHeight="1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</row>
    <row r="2" spans="1:89" s="5" customFormat="1" ht="33" customHeight="1">
      <c r="A2" s="154" t="s">
        <v>214</v>
      </c>
      <c r="B2" s="252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</row>
    <row r="3" spans="1:89" s="5" customFormat="1" ht="16.399999999999999" customHeight="1">
      <c r="A3" s="155" t="s">
        <v>1247</v>
      </c>
      <c r="B3" s="1294" t="s">
        <v>656</v>
      </c>
      <c r="C3" s="1294"/>
      <c r="D3" s="1294" t="s">
        <v>657</v>
      </c>
      <c r="E3" s="1294"/>
      <c r="F3" s="1294" t="s">
        <v>658</v>
      </c>
      <c r="G3" s="1294"/>
      <c r="H3" s="1294" t="s">
        <v>659</v>
      </c>
      <c r="I3" s="1294"/>
      <c r="J3" s="1294" t="s">
        <v>1269</v>
      </c>
      <c r="K3" s="1294"/>
      <c r="L3" s="1294" t="s">
        <v>1270</v>
      </c>
      <c r="M3" s="1294"/>
      <c r="N3" s="1294" t="s">
        <v>1271</v>
      </c>
      <c r="O3" s="1294"/>
      <c r="P3" s="1294" t="s">
        <v>1272</v>
      </c>
      <c r="Q3" s="1294"/>
      <c r="R3" s="1294" t="s">
        <v>1273</v>
      </c>
      <c r="S3" s="1294"/>
      <c r="T3" s="1294" t="s">
        <v>1274</v>
      </c>
      <c r="U3" s="1294"/>
      <c r="V3" s="1294" t="s">
        <v>1275</v>
      </c>
      <c r="W3" s="1294"/>
      <c r="X3" s="1294" t="s">
        <v>1276</v>
      </c>
      <c r="Y3" s="1294"/>
      <c r="Z3" s="1294" t="s">
        <v>972</v>
      </c>
      <c r="AA3" s="1294"/>
      <c r="AB3" s="1294" t="s">
        <v>973</v>
      </c>
      <c r="AC3" s="1294"/>
      <c r="AD3" s="1294" t="s">
        <v>974</v>
      </c>
      <c r="AE3" s="1294"/>
      <c r="AF3" s="1294" t="s">
        <v>975</v>
      </c>
      <c r="AG3" s="1294"/>
      <c r="AH3" s="1294" t="s">
        <v>1277</v>
      </c>
      <c r="AI3" s="1294"/>
      <c r="AJ3" s="1294" t="s">
        <v>1278</v>
      </c>
      <c r="AK3" s="1294"/>
      <c r="AL3" s="1294" t="s">
        <v>1279</v>
      </c>
      <c r="AM3" s="1294"/>
      <c r="AN3" s="1294" t="s">
        <v>1280</v>
      </c>
      <c r="AO3" s="1294"/>
      <c r="AP3" s="1294" t="s">
        <v>1019</v>
      </c>
      <c r="AQ3" s="1294"/>
      <c r="AR3" s="1294" t="s">
        <v>1020</v>
      </c>
      <c r="AS3" s="1294"/>
      <c r="AT3" s="1294" t="s">
        <v>1021</v>
      </c>
      <c r="AU3" s="1294"/>
      <c r="AV3" s="1294" t="s">
        <v>889</v>
      </c>
      <c r="AW3" s="1294"/>
      <c r="AX3" s="1294" t="s">
        <v>911</v>
      </c>
      <c r="AY3" s="1294"/>
      <c r="AZ3" s="1294" t="s">
        <v>913</v>
      </c>
      <c r="BA3" s="1294"/>
      <c r="BB3" s="1294" t="s">
        <v>915</v>
      </c>
      <c r="BC3" s="1294"/>
      <c r="BD3" s="1294" t="s">
        <v>1281</v>
      </c>
      <c r="BE3" s="1294"/>
      <c r="BF3" s="1294" t="s">
        <v>1282</v>
      </c>
      <c r="BG3" s="1294"/>
      <c r="BH3" s="1294" t="s">
        <v>1283</v>
      </c>
      <c r="BI3" s="1294"/>
      <c r="BJ3" s="1294" t="s">
        <v>1284</v>
      </c>
      <c r="BK3" s="1294"/>
      <c r="BL3" s="1294" t="s">
        <v>1285</v>
      </c>
      <c r="BM3" s="1294"/>
      <c r="BN3" s="1294" t="s">
        <v>1286</v>
      </c>
      <c r="BO3" s="1294"/>
      <c r="BP3" s="1294" t="s">
        <v>1287</v>
      </c>
      <c r="BQ3" s="1294"/>
      <c r="BR3" s="1294" t="s">
        <v>1288</v>
      </c>
      <c r="BS3" s="1294"/>
      <c r="BT3" s="1294" t="s">
        <v>1289</v>
      </c>
      <c r="BU3" s="1294"/>
      <c r="BV3" s="1294" t="s">
        <v>1076</v>
      </c>
      <c r="BW3" s="1294"/>
      <c r="BX3" s="1294" t="s">
        <v>1078</v>
      </c>
      <c r="BY3" s="1294"/>
      <c r="BZ3" s="1294" t="s">
        <v>1080</v>
      </c>
      <c r="CA3" s="1294"/>
      <c r="CB3" s="1294" t="s">
        <v>1082</v>
      </c>
      <c r="CC3" s="1294"/>
      <c r="CD3" s="1294" t="s">
        <v>1145</v>
      </c>
      <c r="CE3" s="1294"/>
      <c r="CF3" s="1294" t="s">
        <v>1146</v>
      </c>
      <c r="CG3" s="1294"/>
      <c r="CH3" s="1294" t="s">
        <v>1147</v>
      </c>
      <c r="CI3" s="1294"/>
      <c r="CJ3" s="1295" t="s">
        <v>1148</v>
      </c>
      <c r="CK3" s="1295"/>
    </row>
    <row r="4" spans="1:89" s="5" customFormat="1" ht="16.399999999999999" customHeight="1">
      <c r="A4" s="843" t="s">
        <v>531</v>
      </c>
      <c r="B4" s="254" t="s">
        <v>947</v>
      </c>
      <c r="C4" s="254" t="s">
        <v>1115</v>
      </c>
      <c r="D4" s="254" t="s">
        <v>947</v>
      </c>
      <c r="E4" s="254" t="s">
        <v>1115</v>
      </c>
      <c r="F4" s="254" t="s">
        <v>947</v>
      </c>
      <c r="G4" s="254" t="s">
        <v>1115</v>
      </c>
      <c r="H4" s="254" t="s">
        <v>947</v>
      </c>
      <c r="I4" s="254" t="s">
        <v>1115</v>
      </c>
      <c r="J4" s="254" t="s">
        <v>947</v>
      </c>
      <c r="K4" s="254" t="s">
        <v>1115</v>
      </c>
      <c r="L4" s="254" t="s">
        <v>947</v>
      </c>
      <c r="M4" s="254" t="s">
        <v>1115</v>
      </c>
      <c r="N4" s="254" t="s">
        <v>947</v>
      </c>
      <c r="O4" s="254" t="s">
        <v>1115</v>
      </c>
      <c r="P4" s="254" t="s">
        <v>947</v>
      </c>
      <c r="Q4" s="254" t="s">
        <v>1115</v>
      </c>
      <c r="R4" s="254" t="s">
        <v>947</v>
      </c>
      <c r="S4" s="254" t="s">
        <v>1115</v>
      </c>
      <c r="T4" s="254" t="s">
        <v>947</v>
      </c>
      <c r="U4" s="254" t="s">
        <v>1115</v>
      </c>
      <c r="V4" s="254" t="s">
        <v>947</v>
      </c>
      <c r="W4" s="254" t="s">
        <v>1115</v>
      </c>
      <c r="X4" s="254" t="s">
        <v>947</v>
      </c>
      <c r="Y4" s="254" t="s">
        <v>1115</v>
      </c>
      <c r="Z4" s="254" t="s">
        <v>947</v>
      </c>
      <c r="AA4" s="254" t="s">
        <v>1115</v>
      </c>
      <c r="AB4" s="254" t="s">
        <v>947</v>
      </c>
      <c r="AC4" s="254" t="s">
        <v>1115</v>
      </c>
      <c r="AD4" s="254" t="s">
        <v>947</v>
      </c>
      <c r="AE4" s="254" t="s">
        <v>1115</v>
      </c>
      <c r="AF4" s="254" t="s">
        <v>947</v>
      </c>
      <c r="AG4" s="254" t="s">
        <v>1115</v>
      </c>
      <c r="AH4" s="254" t="s">
        <v>947</v>
      </c>
      <c r="AI4" s="254" t="s">
        <v>1115</v>
      </c>
      <c r="AJ4" s="254" t="s">
        <v>947</v>
      </c>
      <c r="AK4" s="254" t="s">
        <v>1115</v>
      </c>
      <c r="AL4" s="254" t="s">
        <v>947</v>
      </c>
      <c r="AM4" s="254" t="s">
        <v>1115</v>
      </c>
      <c r="AN4" s="254" t="s">
        <v>947</v>
      </c>
      <c r="AO4" s="254" t="s">
        <v>1115</v>
      </c>
      <c r="AP4" s="254" t="s">
        <v>947</v>
      </c>
      <c r="AQ4" s="254" t="s">
        <v>1115</v>
      </c>
      <c r="AR4" s="254" t="s">
        <v>947</v>
      </c>
      <c r="AS4" s="254" t="s">
        <v>1115</v>
      </c>
      <c r="AT4" s="254" t="s">
        <v>947</v>
      </c>
      <c r="AU4" s="254" t="s">
        <v>1115</v>
      </c>
      <c r="AV4" s="254" t="s">
        <v>947</v>
      </c>
      <c r="AW4" s="254" t="s">
        <v>1115</v>
      </c>
      <c r="AX4" s="254" t="s">
        <v>947</v>
      </c>
      <c r="AY4" s="254" t="s">
        <v>1115</v>
      </c>
      <c r="AZ4" s="254" t="s">
        <v>947</v>
      </c>
      <c r="BA4" s="254" t="s">
        <v>1115</v>
      </c>
      <c r="BB4" s="254" t="s">
        <v>947</v>
      </c>
      <c r="BC4" s="254" t="s">
        <v>1115</v>
      </c>
      <c r="BD4" s="254" t="s">
        <v>947</v>
      </c>
      <c r="BE4" s="254" t="s">
        <v>1115</v>
      </c>
      <c r="BF4" s="254" t="s">
        <v>947</v>
      </c>
      <c r="BG4" s="254" t="s">
        <v>1115</v>
      </c>
      <c r="BH4" s="254" t="s">
        <v>947</v>
      </c>
      <c r="BI4" s="254" t="s">
        <v>1115</v>
      </c>
      <c r="BJ4" s="254" t="s">
        <v>947</v>
      </c>
      <c r="BK4" s="254" t="s">
        <v>1115</v>
      </c>
      <c r="BL4" s="254" t="s">
        <v>947</v>
      </c>
      <c r="BM4" s="254" t="s">
        <v>1115</v>
      </c>
      <c r="BN4" s="254" t="s">
        <v>947</v>
      </c>
      <c r="BO4" s="254" t="s">
        <v>1115</v>
      </c>
      <c r="BP4" s="254" t="s">
        <v>947</v>
      </c>
      <c r="BQ4" s="254" t="s">
        <v>1115</v>
      </c>
      <c r="BR4" s="254" t="s">
        <v>947</v>
      </c>
      <c r="BS4" s="254" t="s">
        <v>1115</v>
      </c>
      <c r="BT4" s="254" t="s">
        <v>947</v>
      </c>
      <c r="BU4" s="254" t="s">
        <v>1115</v>
      </c>
      <c r="BV4" s="254" t="s">
        <v>947</v>
      </c>
      <c r="BW4" s="254" t="s">
        <v>1115</v>
      </c>
      <c r="BX4" s="254" t="s">
        <v>947</v>
      </c>
      <c r="BY4" s="254" t="s">
        <v>1115</v>
      </c>
      <c r="BZ4" s="254" t="s">
        <v>947</v>
      </c>
      <c r="CA4" s="254" t="s">
        <v>1115</v>
      </c>
      <c r="CB4" s="254" t="s">
        <v>947</v>
      </c>
      <c r="CC4" s="254" t="s">
        <v>1115</v>
      </c>
      <c r="CD4" s="254" t="s">
        <v>947</v>
      </c>
      <c r="CE4" s="254" t="s">
        <v>1115</v>
      </c>
      <c r="CF4" s="254" t="s">
        <v>947</v>
      </c>
      <c r="CG4" s="254" t="s">
        <v>1115</v>
      </c>
      <c r="CH4" s="254" t="s">
        <v>947</v>
      </c>
      <c r="CI4" s="254" t="s">
        <v>1115</v>
      </c>
      <c r="CJ4" s="253" t="s">
        <v>947</v>
      </c>
      <c r="CK4" s="253" t="s">
        <v>1115</v>
      </c>
    </row>
    <row r="5" spans="1:89" s="13" customFormat="1" ht="21" customHeight="1" thickBot="1">
      <c r="A5" s="25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63"/>
      <c r="CK5" s="263"/>
    </row>
    <row r="6" spans="1:89" s="4" customFormat="1" ht="14.5" thickTop="1">
      <c r="A6" s="260" t="s">
        <v>112</v>
      </c>
      <c r="B6" s="258">
        <v>1056131909034.0171</v>
      </c>
      <c r="C6" s="630">
        <v>28822415116.67001</v>
      </c>
      <c r="D6" s="258">
        <v>1092578506804.23</v>
      </c>
      <c r="E6" s="630">
        <v>30638845945.779987</v>
      </c>
      <c r="F6" s="258">
        <v>1099500857349.02</v>
      </c>
      <c r="G6" s="630">
        <v>32715044816.459991</v>
      </c>
      <c r="H6" s="258">
        <v>1124620444796.1001</v>
      </c>
      <c r="I6" s="630">
        <v>33901471351.439999</v>
      </c>
      <c r="J6" s="258">
        <v>1167245710888.71</v>
      </c>
      <c r="K6" s="630">
        <v>35962152825.37999</v>
      </c>
      <c r="L6" s="258">
        <v>1190377703310.1899</v>
      </c>
      <c r="M6" s="630">
        <v>37180014469.229996</v>
      </c>
      <c r="N6" s="258">
        <v>1202176464824.04</v>
      </c>
      <c r="O6" s="630">
        <v>42210744456.179985</v>
      </c>
      <c r="P6" s="258">
        <v>1219169970466.21</v>
      </c>
      <c r="Q6" s="630">
        <v>40336556027.040024</v>
      </c>
      <c r="R6" s="258">
        <v>1239512624397.1899</v>
      </c>
      <c r="S6" s="630">
        <v>40765599240.470001</v>
      </c>
      <c r="T6" s="258">
        <v>1237121905861.8899</v>
      </c>
      <c r="U6" s="630">
        <v>41747110596.170029</v>
      </c>
      <c r="V6" s="258">
        <v>1272159593114.9299</v>
      </c>
      <c r="W6" s="630">
        <v>44785484874.289993</v>
      </c>
      <c r="X6" s="258">
        <v>1248729212047.1899</v>
      </c>
      <c r="Y6" s="630">
        <v>43344891345.310013</v>
      </c>
      <c r="Z6" s="258">
        <v>1235876720669.78</v>
      </c>
      <c r="AA6" s="630">
        <v>40535050366.570007</v>
      </c>
      <c r="AB6" s="258">
        <v>1265174188573.1499</v>
      </c>
      <c r="AC6" s="630">
        <v>36949037690.499985</v>
      </c>
      <c r="AD6" s="258">
        <v>1271759859749.3701</v>
      </c>
      <c r="AE6" s="630">
        <v>35790356919.980011</v>
      </c>
      <c r="AF6" s="258">
        <v>1226827510655.27</v>
      </c>
      <c r="AG6" s="630">
        <v>30436587572.159996</v>
      </c>
      <c r="AH6" s="258">
        <v>1265104489301.1799</v>
      </c>
      <c r="AI6" s="630">
        <v>29086099374.130009</v>
      </c>
      <c r="AJ6" s="258">
        <v>1283184608566.8101</v>
      </c>
      <c r="AK6" s="630">
        <v>29518823305.400009</v>
      </c>
      <c r="AL6" s="258">
        <v>1295657015307.3799</v>
      </c>
      <c r="AM6" s="630">
        <v>29568541141.209999</v>
      </c>
      <c r="AN6" s="258">
        <v>1275105358213.3501</v>
      </c>
      <c r="AO6" s="630">
        <v>29471793180.890011</v>
      </c>
      <c r="AP6" s="258">
        <v>1301881504566.96</v>
      </c>
      <c r="AQ6" s="630">
        <v>29044989004.01001</v>
      </c>
      <c r="AR6" s="258">
        <v>1363052273581.1101</v>
      </c>
      <c r="AS6" s="630">
        <v>31509103034.430012</v>
      </c>
      <c r="AT6" s="258">
        <v>1361484795472.6101</v>
      </c>
      <c r="AU6" s="630">
        <v>31017007489.180008</v>
      </c>
      <c r="AV6" s="258">
        <v>1326550031867.9299</v>
      </c>
      <c r="AW6" s="630">
        <v>28306631140.989983</v>
      </c>
      <c r="AX6" s="258">
        <v>1341420353500.05</v>
      </c>
      <c r="AY6" s="630">
        <v>26182178342.700005</v>
      </c>
      <c r="AZ6" s="258">
        <v>1461495116009.6899</v>
      </c>
      <c r="BA6" s="630">
        <v>24826497981.990005</v>
      </c>
      <c r="BB6" s="258">
        <v>1547947640415.8201</v>
      </c>
      <c r="BC6" s="630">
        <v>22731873754.760002</v>
      </c>
      <c r="BD6" s="258">
        <v>1560178062643.97</v>
      </c>
      <c r="BE6" s="630">
        <v>22989280050.310001</v>
      </c>
      <c r="BF6" s="258">
        <v>1581073775724.24</v>
      </c>
      <c r="BG6" s="630">
        <v>22251071727.059998</v>
      </c>
      <c r="BH6" s="258">
        <v>1627834233631.2</v>
      </c>
      <c r="BI6" s="630">
        <v>26531289408.71999</v>
      </c>
      <c r="BJ6" s="258">
        <v>1712548602005.5901</v>
      </c>
      <c r="BK6" s="630">
        <v>31940123706.020004</v>
      </c>
      <c r="BL6" s="258">
        <v>1735630563558.4299</v>
      </c>
      <c r="BM6" s="630">
        <v>40214387041.200005</v>
      </c>
      <c r="BN6" s="258">
        <v>1768028724856.8201</v>
      </c>
      <c r="BO6" s="630">
        <v>47536890083.750015</v>
      </c>
      <c r="BP6" s="258">
        <v>1834538462586.98</v>
      </c>
      <c r="BQ6" s="630">
        <v>55221219363.009964</v>
      </c>
      <c r="BR6" s="258">
        <v>1895303786306.3899</v>
      </c>
      <c r="BS6" s="630">
        <v>64037481675.169998</v>
      </c>
      <c r="BT6" s="258">
        <v>1874858314242.46</v>
      </c>
      <c r="BU6" s="630">
        <v>64316537079.619987</v>
      </c>
      <c r="BV6" s="258">
        <v>1868826702644.3999</v>
      </c>
      <c r="BW6" s="630">
        <v>64529253948.889992</v>
      </c>
      <c r="BX6" s="258">
        <v>1890718239126.8201</v>
      </c>
      <c r="BY6" s="630">
        <v>66931444895.979965</v>
      </c>
      <c r="BZ6" s="258">
        <v>1966323611178.6201</v>
      </c>
      <c r="CA6" s="630">
        <v>69759801974.73999</v>
      </c>
      <c r="CB6" s="258">
        <v>1987217947347.6001</v>
      </c>
      <c r="CC6" s="630">
        <v>68268594949.099991</v>
      </c>
      <c r="CD6" s="258">
        <v>2060612666301.6299</v>
      </c>
      <c r="CE6" s="630">
        <v>64811506152.720009</v>
      </c>
      <c r="CF6" s="258" t="e">
        <v>#N/A</v>
      </c>
      <c r="CG6" s="630" t="e">
        <v>#N/A</v>
      </c>
      <c r="CH6" s="258">
        <v>2172983841950</v>
      </c>
      <c r="CI6" s="630">
        <v>65942043728.990005</v>
      </c>
      <c r="CJ6" s="264">
        <v>2211781743282.8501</v>
      </c>
      <c r="CK6" s="635">
        <v>68623812748.229988</v>
      </c>
    </row>
    <row r="7" spans="1:89" s="4" customFormat="1" ht="14">
      <c r="A7" s="176" t="s">
        <v>380</v>
      </c>
      <c r="B7" s="161">
        <v>381471660827.987</v>
      </c>
      <c r="C7" s="631">
        <v>8447733323.5100021</v>
      </c>
      <c r="D7" s="161">
        <v>401181591760.06</v>
      </c>
      <c r="E7" s="631">
        <v>9345586910.1400013</v>
      </c>
      <c r="F7" s="161">
        <v>403708389240.37299</v>
      </c>
      <c r="G7" s="631">
        <v>10222957037.720003</v>
      </c>
      <c r="H7" s="161">
        <v>418909125772.64697</v>
      </c>
      <c r="I7" s="631">
        <v>10752764372.349998</v>
      </c>
      <c r="J7" s="161">
        <v>450335185816.883</v>
      </c>
      <c r="K7" s="631">
        <v>11701503180.169996</v>
      </c>
      <c r="L7" s="161">
        <v>463123382331.02301</v>
      </c>
      <c r="M7" s="631">
        <v>12979036743.319994</v>
      </c>
      <c r="N7" s="161">
        <v>459806436954.27002</v>
      </c>
      <c r="O7" s="631">
        <v>14162340197.100006</v>
      </c>
      <c r="P7" s="161">
        <v>462151431136.62299</v>
      </c>
      <c r="Q7" s="631">
        <v>13568780589.540005</v>
      </c>
      <c r="R7" s="161">
        <v>468426361900.96698</v>
      </c>
      <c r="S7" s="631">
        <v>14151725069.780003</v>
      </c>
      <c r="T7" s="161">
        <v>479125077312.22302</v>
      </c>
      <c r="U7" s="631">
        <v>14904812661.920013</v>
      </c>
      <c r="V7" s="161">
        <v>533516211016.90302</v>
      </c>
      <c r="W7" s="631">
        <v>16960171474.609999</v>
      </c>
      <c r="X7" s="161">
        <v>530057627713.21002</v>
      </c>
      <c r="Y7" s="631">
        <v>16882202937.450001</v>
      </c>
      <c r="Z7" s="161">
        <v>535480000957.00299</v>
      </c>
      <c r="AA7" s="631">
        <v>15540053258.690002</v>
      </c>
      <c r="AB7" s="161">
        <v>568448606667.57703</v>
      </c>
      <c r="AC7" s="631">
        <v>13886112600.869999</v>
      </c>
      <c r="AD7" s="161">
        <v>579140899690.81995</v>
      </c>
      <c r="AE7" s="631">
        <v>12973742040.150013</v>
      </c>
      <c r="AF7" s="161">
        <v>532568458435.68298</v>
      </c>
      <c r="AG7" s="631">
        <v>9674563232.8099957</v>
      </c>
      <c r="AH7" s="161">
        <v>577855895021.46997</v>
      </c>
      <c r="AI7" s="631">
        <v>9478089834.9400024</v>
      </c>
      <c r="AJ7" s="161">
        <v>588290931419.82996</v>
      </c>
      <c r="AK7" s="631">
        <v>9799704953.4500065</v>
      </c>
      <c r="AL7" s="161">
        <v>607935975460.76001</v>
      </c>
      <c r="AM7" s="631">
        <v>9857356458.6499996</v>
      </c>
      <c r="AN7" s="161">
        <v>587152772607.38</v>
      </c>
      <c r="AO7" s="631">
        <v>9960319207.0500126</v>
      </c>
      <c r="AP7" s="161">
        <v>620580133861.724</v>
      </c>
      <c r="AQ7" s="631">
        <v>9691004123.6500053</v>
      </c>
      <c r="AR7" s="161">
        <v>685318730790.87695</v>
      </c>
      <c r="AS7" s="631">
        <v>11883748230.810001</v>
      </c>
      <c r="AT7" s="161">
        <v>685385144080.77295</v>
      </c>
      <c r="AU7" s="631">
        <v>11779637811.960001</v>
      </c>
      <c r="AV7" s="161">
        <v>648999484477.61694</v>
      </c>
      <c r="AW7" s="631">
        <v>9277739754.7400017</v>
      </c>
      <c r="AX7" s="161">
        <v>652247028914.13696</v>
      </c>
      <c r="AY7" s="631">
        <v>7873363928.6200008</v>
      </c>
      <c r="AZ7" s="161">
        <v>748028638362.46399</v>
      </c>
      <c r="BA7" s="631">
        <v>6912890958.6200027</v>
      </c>
      <c r="BB7" s="161">
        <v>829598249406.56006</v>
      </c>
      <c r="BC7" s="631">
        <v>5447637514.0700016</v>
      </c>
      <c r="BD7" s="161">
        <v>825536717279.68005</v>
      </c>
      <c r="BE7" s="631">
        <v>5552803248.9699974</v>
      </c>
      <c r="BF7" s="161">
        <v>833636949284.71301</v>
      </c>
      <c r="BG7" s="631">
        <v>4714807552.5499992</v>
      </c>
      <c r="BH7" s="161">
        <v>870638972808.37305</v>
      </c>
      <c r="BI7" s="631">
        <v>8067803107.3000002</v>
      </c>
      <c r="BJ7" s="161">
        <v>921886350982.06299</v>
      </c>
      <c r="BK7" s="631">
        <v>12208618832.760002</v>
      </c>
      <c r="BL7" s="161">
        <v>905041010205.26001</v>
      </c>
      <c r="BM7" s="631">
        <v>17338439532.630009</v>
      </c>
      <c r="BN7" s="161">
        <v>921515163639.91394</v>
      </c>
      <c r="BO7" s="631">
        <v>22479111010.550003</v>
      </c>
      <c r="BP7" s="161">
        <v>966388835221.26001</v>
      </c>
      <c r="BQ7" s="631">
        <v>27276431469.169987</v>
      </c>
      <c r="BR7" s="161">
        <v>979377217671.34998</v>
      </c>
      <c r="BS7" s="631">
        <v>33199783892.009998</v>
      </c>
      <c r="BT7" s="161">
        <v>924196207310.18298</v>
      </c>
      <c r="BU7" s="631">
        <v>31497032274.390003</v>
      </c>
      <c r="BV7" s="161">
        <v>891816101192.88</v>
      </c>
      <c r="BW7" s="631">
        <v>30325867839.249992</v>
      </c>
      <c r="BX7" s="161">
        <v>897788616255.09302</v>
      </c>
      <c r="BY7" s="631">
        <v>31367955679.349976</v>
      </c>
      <c r="BZ7" s="161">
        <v>946873104565.02295</v>
      </c>
      <c r="CA7" s="631">
        <v>33305474682.990013</v>
      </c>
      <c r="CB7" s="161">
        <v>935879980228.22705</v>
      </c>
      <c r="CC7" s="631">
        <v>31343505180.899979</v>
      </c>
      <c r="CD7" s="161">
        <v>980871458584.96704</v>
      </c>
      <c r="CE7" s="631">
        <v>28821211036.389999</v>
      </c>
      <c r="CF7" s="161" t="e">
        <v>#N/A</v>
      </c>
      <c r="CG7" s="631" t="e">
        <v>#N/A</v>
      </c>
      <c r="CH7" s="161">
        <v>1035745258574.9</v>
      </c>
      <c r="CI7" s="631">
        <v>28677753127.650002</v>
      </c>
      <c r="CJ7" s="151">
        <v>1029414929512.11</v>
      </c>
      <c r="CK7" s="636">
        <v>29540955426.869999</v>
      </c>
    </row>
    <row r="8" spans="1:89" s="4" customFormat="1" ht="14">
      <c r="A8" s="176" t="s">
        <v>381</v>
      </c>
      <c r="B8" s="161">
        <v>596035177706.70996</v>
      </c>
      <c r="C8" s="631">
        <v>18881843779.500008</v>
      </c>
      <c r="D8" s="161">
        <v>611891830198.21594</v>
      </c>
      <c r="E8" s="631">
        <v>19754068954.089985</v>
      </c>
      <c r="F8" s="161">
        <v>623428289644.58301</v>
      </c>
      <c r="G8" s="631">
        <v>20935378493.98999</v>
      </c>
      <c r="H8" s="161">
        <v>646006864249.73303</v>
      </c>
      <c r="I8" s="631">
        <v>21813131498.959999</v>
      </c>
      <c r="J8" s="161">
        <v>660643803193.39294</v>
      </c>
      <c r="K8" s="631">
        <v>22994322071.809994</v>
      </c>
      <c r="L8" s="161">
        <v>669996395495.70996</v>
      </c>
      <c r="M8" s="631">
        <v>22972368651.290001</v>
      </c>
      <c r="N8" s="161">
        <v>682925355716.60706</v>
      </c>
      <c r="O8" s="631">
        <v>26636572752.29998</v>
      </c>
      <c r="P8" s="161">
        <v>694438155830.18396</v>
      </c>
      <c r="Q8" s="631">
        <v>25333465309.090019</v>
      </c>
      <c r="R8" s="161">
        <v>709157093558.48303</v>
      </c>
      <c r="S8" s="631">
        <v>25106720772.599998</v>
      </c>
      <c r="T8" s="161">
        <v>695915556214.349</v>
      </c>
      <c r="U8" s="631">
        <v>25346556793.78001</v>
      </c>
      <c r="V8" s="161">
        <v>677719003746.19299</v>
      </c>
      <c r="W8" s="631">
        <v>26169350360.489994</v>
      </c>
      <c r="X8" s="161">
        <v>658524753817.02002</v>
      </c>
      <c r="Y8" s="631">
        <v>25168912469.190006</v>
      </c>
      <c r="Z8" s="161">
        <v>640094631440.15906</v>
      </c>
      <c r="AA8" s="631">
        <v>23689157862.040005</v>
      </c>
      <c r="AB8" s="161">
        <v>637103013070.55701</v>
      </c>
      <c r="AC8" s="631">
        <v>21950876011.079987</v>
      </c>
      <c r="AD8" s="161">
        <v>630115612347.22302</v>
      </c>
      <c r="AE8" s="631">
        <v>21802263595.879997</v>
      </c>
      <c r="AF8" s="161">
        <v>629657257116.71399</v>
      </c>
      <c r="AG8" s="631">
        <v>19890064437.269997</v>
      </c>
      <c r="AH8" s="161">
        <v>621993316438.573</v>
      </c>
      <c r="AI8" s="631">
        <v>18855796777.540005</v>
      </c>
      <c r="AJ8" s="161">
        <v>629690257113.30005</v>
      </c>
      <c r="AK8" s="631">
        <v>18935009426.960003</v>
      </c>
      <c r="AL8" s="161">
        <v>628564783676.47998</v>
      </c>
      <c r="AM8" s="631">
        <v>19031288267.09</v>
      </c>
      <c r="AN8" s="161">
        <v>630254905494.59595</v>
      </c>
      <c r="AO8" s="631">
        <v>18954379087.75</v>
      </c>
      <c r="AP8" s="161">
        <v>623662956211.10999</v>
      </c>
      <c r="AQ8" s="631">
        <v>18783920071.480003</v>
      </c>
      <c r="AR8" s="161">
        <v>621229655314.10303</v>
      </c>
      <c r="AS8" s="631">
        <v>18976733496.170013</v>
      </c>
      <c r="AT8" s="161">
        <v>618557815919.42297</v>
      </c>
      <c r="AU8" s="631">
        <v>18523888817.530003</v>
      </c>
      <c r="AV8" s="161">
        <v>616452735995.82703</v>
      </c>
      <c r="AW8" s="631">
        <v>18409603711.97998</v>
      </c>
      <c r="AX8" s="161">
        <v>631386419632.29395</v>
      </c>
      <c r="AY8" s="631">
        <v>17687958075.220001</v>
      </c>
      <c r="AZ8" s="161">
        <v>653330537096.53296</v>
      </c>
      <c r="BA8" s="631">
        <v>17498810238.080002</v>
      </c>
      <c r="BB8" s="161">
        <v>660991336884.64294</v>
      </c>
      <c r="BC8" s="631">
        <v>16930043270.480003</v>
      </c>
      <c r="BD8" s="161">
        <v>676115986545.98401</v>
      </c>
      <c r="BE8" s="631">
        <v>17104662282.260002</v>
      </c>
      <c r="BF8" s="161">
        <v>684648714949.98303</v>
      </c>
      <c r="BG8" s="631">
        <v>17243151686.639999</v>
      </c>
      <c r="BH8" s="161">
        <v>695435706225.79895</v>
      </c>
      <c r="BI8" s="631">
        <v>18064622977.189991</v>
      </c>
      <c r="BJ8" s="161">
        <v>726489246178.31299</v>
      </c>
      <c r="BK8" s="631">
        <v>19169195722.490002</v>
      </c>
      <c r="BL8" s="161">
        <v>762826521431.90295</v>
      </c>
      <c r="BM8" s="631">
        <v>22001567458.639996</v>
      </c>
      <c r="BN8" s="161">
        <v>776327912957.93799</v>
      </c>
      <c r="BO8" s="631">
        <v>23903125503.540005</v>
      </c>
      <c r="BP8" s="161">
        <v>787706197337.76697</v>
      </c>
      <c r="BQ8" s="631">
        <v>26195925640.649979</v>
      </c>
      <c r="BR8" s="161">
        <v>830242897038.41699</v>
      </c>
      <c r="BS8" s="631">
        <v>28874998470.049995</v>
      </c>
      <c r="BT8" s="161">
        <v>862719032501.521</v>
      </c>
      <c r="BU8" s="631">
        <v>30888759019.049984</v>
      </c>
      <c r="BV8" s="161">
        <v>887639431985.43994</v>
      </c>
      <c r="BW8" s="631">
        <v>32304148162.110001</v>
      </c>
      <c r="BX8" s="161">
        <v>900853969354.13696</v>
      </c>
      <c r="BY8" s="631">
        <v>33614104429.599987</v>
      </c>
      <c r="BZ8" s="161">
        <v>923053200309.14001</v>
      </c>
      <c r="CA8" s="631">
        <v>34430342107.449982</v>
      </c>
      <c r="CB8" s="161">
        <v>951785968173.39404</v>
      </c>
      <c r="CC8" s="631">
        <v>35146179202.750008</v>
      </c>
      <c r="CD8" s="161">
        <v>979058658913.66699</v>
      </c>
      <c r="CE8" s="631">
        <v>34298595777.12001</v>
      </c>
      <c r="CF8" s="161" t="e">
        <v>#N/A</v>
      </c>
      <c r="CG8" s="631" t="e">
        <v>#N/A</v>
      </c>
      <c r="CH8" s="161">
        <v>1031953852821.95</v>
      </c>
      <c r="CI8" s="631">
        <v>35412427274.779999</v>
      </c>
      <c r="CJ8" s="151">
        <v>1065792590582.48</v>
      </c>
      <c r="CK8" s="636">
        <v>37101762336.399994</v>
      </c>
    </row>
    <row r="9" spans="1:89" s="4" customFormat="1" ht="14">
      <c r="A9" s="176" t="s">
        <v>382</v>
      </c>
      <c r="B9" s="161">
        <v>74353298485.606705</v>
      </c>
      <c r="C9" s="631">
        <v>1419574826.47</v>
      </c>
      <c r="D9" s="161">
        <v>74965357815.136703</v>
      </c>
      <c r="E9" s="631">
        <v>1467297082.3999994</v>
      </c>
      <c r="F9" s="161">
        <v>67583903107.879997</v>
      </c>
      <c r="G9" s="631">
        <v>1503061148.99</v>
      </c>
      <c r="H9" s="161">
        <v>53873852135.333298</v>
      </c>
      <c r="I9" s="631">
        <v>1278574038.8399994</v>
      </c>
      <c r="J9" s="161">
        <v>47705851173.269997</v>
      </c>
      <c r="K9" s="631">
        <v>1190488735.3699999</v>
      </c>
      <c r="L9" s="161">
        <v>47772012244.389999</v>
      </c>
      <c r="M9" s="631">
        <v>1194917756.6600003</v>
      </c>
      <c r="N9" s="161">
        <v>48319371741.266701</v>
      </c>
      <c r="O9" s="631">
        <v>1321705124.9900002</v>
      </c>
      <c r="P9" s="161">
        <v>52039970299.916702</v>
      </c>
      <c r="Q9" s="631">
        <v>1390388739.5799994</v>
      </c>
      <c r="R9" s="161">
        <v>52928705827.720001</v>
      </c>
      <c r="S9" s="631">
        <v>1390177096.24</v>
      </c>
      <c r="T9" s="161">
        <v>53733030633.199997</v>
      </c>
      <c r="U9" s="631">
        <v>1447471931.6000001</v>
      </c>
      <c r="V9" s="161">
        <v>53852019448.029999</v>
      </c>
      <c r="W9" s="631">
        <v>1534717628.0300002</v>
      </c>
      <c r="X9" s="161">
        <v>52628501136.636703</v>
      </c>
      <c r="Y9" s="631">
        <v>1236079078.3700004</v>
      </c>
      <c r="Z9" s="161">
        <v>51998149075.606697</v>
      </c>
      <c r="AA9" s="631">
        <v>1254996552.4500003</v>
      </c>
      <c r="AB9" s="161">
        <v>51256612910.0933</v>
      </c>
      <c r="AC9" s="631">
        <v>1069509548.4999995</v>
      </c>
      <c r="AD9" s="161">
        <v>55318474574.059998</v>
      </c>
      <c r="AE9" s="631">
        <v>958804201.27999997</v>
      </c>
      <c r="AF9" s="161">
        <v>57071464739.279999</v>
      </c>
      <c r="AG9" s="631">
        <v>819822754.01999998</v>
      </c>
      <c r="AH9" s="161">
        <v>57647164641.9767</v>
      </c>
      <c r="AI9" s="631">
        <v>703011940.64999998</v>
      </c>
      <c r="AJ9" s="161">
        <v>56757789236.306702</v>
      </c>
      <c r="AK9" s="631">
        <v>679339830.12</v>
      </c>
      <c r="AL9" s="161">
        <v>51816678361.959999</v>
      </c>
      <c r="AM9" s="631">
        <v>627639375.30999994</v>
      </c>
      <c r="AN9" s="161">
        <v>49249838669.660004</v>
      </c>
      <c r="AO9" s="631">
        <v>509280744.46000028</v>
      </c>
      <c r="AP9" s="161">
        <v>48933243870.3433</v>
      </c>
      <c r="AQ9" s="631">
        <v>519306125.86000001</v>
      </c>
      <c r="AR9" s="161">
        <v>48872742881.849998</v>
      </c>
      <c r="AS9" s="631">
        <v>588668052.00999987</v>
      </c>
      <c r="AT9" s="161">
        <v>48921111627.746696</v>
      </c>
      <c r="AU9" s="631">
        <v>641482659.64999998</v>
      </c>
      <c r="AV9" s="161">
        <v>51465906135.686699</v>
      </c>
      <c r="AW9" s="631">
        <v>578733637.61000001</v>
      </c>
      <c r="AX9" s="161">
        <v>49636147373.230003</v>
      </c>
      <c r="AY9" s="631">
        <v>499874275.25</v>
      </c>
      <c r="AZ9" s="161">
        <v>49583420916.82</v>
      </c>
      <c r="BA9" s="631">
        <v>378804356.92999995</v>
      </c>
      <c r="BB9" s="161">
        <v>47649266877.866699</v>
      </c>
      <c r="BC9" s="631">
        <v>304027209.06999993</v>
      </c>
      <c r="BD9" s="161">
        <v>48092893637.760002</v>
      </c>
      <c r="BE9" s="631">
        <v>292055561.72000015</v>
      </c>
      <c r="BF9" s="161">
        <v>47980298394.870003</v>
      </c>
      <c r="BG9" s="631">
        <v>243387449.05000001</v>
      </c>
      <c r="BH9" s="161">
        <v>50212427665.669998</v>
      </c>
      <c r="BI9" s="631">
        <v>355955875.32000005</v>
      </c>
      <c r="BJ9" s="161">
        <v>53141882892.5933</v>
      </c>
      <c r="BK9" s="631">
        <v>513734294.31</v>
      </c>
      <c r="BL9" s="161">
        <v>56681895036.106697</v>
      </c>
      <c r="BM9" s="631">
        <v>820899981.33000004</v>
      </c>
      <c r="BN9" s="161">
        <v>60604712248.316704</v>
      </c>
      <c r="BO9" s="631">
        <v>1101830768.6499999</v>
      </c>
      <c r="BP9" s="161">
        <v>68693300299.1567</v>
      </c>
      <c r="BQ9" s="631">
        <v>1650675846.6800005</v>
      </c>
      <c r="BR9" s="161">
        <v>74780145206.8367</v>
      </c>
      <c r="BS9" s="631">
        <v>1854294250.3600004</v>
      </c>
      <c r="BT9" s="161">
        <v>75232709765.009995</v>
      </c>
      <c r="BU9" s="631">
        <v>1844334413.4100001</v>
      </c>
      <c r="BV9" s="161">
        <v>74892949624.863297</v>
      </c>
      <c r="BW9" s="631">
        <v>1810199206.1399996</v>
      </c>
      <c r="BX9" s="161">
        <v>77736176382.490005</v>
      </c>
      <c r="BY9" s="631">
        <v>1911775974.5000002</v>
      </c>
      <c r="BZ9" s="161">
        <v>81829800798.679993</v>
      </c>
      <c r="CA9" s="631">
        <v>1853893342.8</v>
      </c>
      <c r="CB9" s="161">
        <v>87399593457.463303</v>
      </c>
      <c r="CC9" s="631">
        <v>1772422150.4400001</v>
      </c>
      <c r="CD9" s="161">
        <v>87564309161.320007</v>
      </c>
      <c r="CE9" s="631">
        <v>1594125021.1399999</v>
      </c>
      <c r="CF9" s="161" t="e">
        <v>#N/A</v>
      </c>
      <c r="CG9" s="631" t="e">
        <v>#N/A</v>
      </c>
      <c r="CH9" s="161">
        <v>92956062459.160004</v>
      </c>
      <c r="CI9" s="631">
        <v>1847705470.98</v>
      </c>
      <c r="CJ9" s="151">
        <v>93683027720.623306</v>
      </c>
      <c r="CK9" s="636">
        <v>1748513842.1500006</v>
      </c>
    </row>
    <row r="10" spans="1:89" s="4" customFormat="1" ht="14.5" thickBot="1">
      <c r="A10" s="173" t="s">
        <v>383</v>
      </c>
      <c r="B10" s="161">
        <v>4271772013.7133298</v>
      </c>
      <c r="C10" s="631">
        <v>73263187.189999998</v>
      </c>
      <c r="D10" s="161">
        <v>4539727030.8166704</v>
      </c>
      <c r="E10" s="631">
        <v>71892999.150000006</v>
      </c>
      <c r="F10" s="161">
        <v>4780275356.1833296</v>
      </c>
      <c r="G10" s="631">
        <v>53648135.759999998</v>
      </c>
      <c r="H10" s="161">
        <v>5830602638.3833303</v>
      </c>
      <c r="I10" s="631">
        <v>57001441.289999999</v>
      </c>
      <c r="J10" s="161">
        <v>8560870705.1666698</v>
      </c>
      <c r="K10" s="631">
        <v>75838838.030000001</v>
      </c>
      <c r="L10" s="161">
        <v>9485913239.0666695</v>
      </c>
      <c r="M10" s="631">
        <v>33691317.960000001</v>
      </c>
      <c r="N10" s="161">
        <v>11125300411.9</v>
      </c>
      <c r="O10" s="631">
        <v>90126381.790000007</v>
      </c>
      <c r="P10" s="161">
        <v>10540413199.4867</v>
      </c>
      <c r="Q10" s="631">
        <v>43921388.829999998</v>
      </c>
      <c r="R10" s="161">
        <v>9000463110.0166702</v>
      </c>
      <c r="S10" s="631">
        <v>116976301.84999999</v>
      </c>
      <c r="T10" s="161">
        <v>8348241702.1133299</v>
      </c>
      <c r="U10" s="631">
        <v>48269208.869999997</v>
      </c>
      <c r="V10" s="161">
        <v>7072358903.8000002</v>
      </c>
      <c r="W10" s="631">
        <v>121245411.16</v>
      </c>
      <c r="X10" s="161">
        <v>7518329380.3199997</v>
      </c>
      <c r="Y10" s="631">
        <v>57696860.299999997</v>
      </c>
      <c r="Z10" s="161">
        <v>8303939197.0100002</v>
      </c>
      <c r="AA10" s="631">
        <v>50842693.390000001</v>
      </c>
      <c r="AB10" s="161">
        <v>8365955924.9200001</v>
      </c>
      <c r="AC10" s="631">
        <v>42539530.049999997</v>
      </c>
      <c r="AD10" s="161">
        <v>7184873137.2666702</v>
      </c>
      <c r="AE10" s="631">
        <v>55547082.670000002</v>
      </c>
      <c r="AF10" s="161">
        <v>7530330363.5900002</v>
      </c>
      <c r="AG10" s="631">
        <v>52137148.060000002</v>
      </c>
      <c r="AH10" s="161">
        <v>7608113199.1566696</v>
      </c>
      <c r="AI10" s="631">
        <v>49200821</v>
      </c>
      <c r="AJ10" s="161">
        <v>8445630797.3699999</v>
      </c>
      <c r="AK10" s="631">
        <v>104769094.87</v>
      </c>
      <c r="AL10" s="161">
        <v>7339577808.1766701</v>
      </c>
      <c r="AM10" s="631">
        <v>52257040.159999996</v>
      </c>
      <c r="AN10" s="161">
        <v>8447841441.71667</v>
      </c>
      <c r="AO10" s="631">
        <v>47814141.630000003</v>
      </c>
      <c r="AP10" s="161">
        <v>8705170623.7800007</v>
      </c>
      <c r="AQ10" s="631">
        <v>50758683.020000003</v>
      </c>
      <c r="AR10" s="161">
        <v>7631144594.28333</v>
      </c>
      <c r="AS10" s="631">
        <v>59953255.439999998</v>
      </c>
      <c r="AT10" s="161">
        <v>8620723844.6633301</v>
      </c>
      <c r="AU10" s="631">
        <v>71998200.040000007</v>
      </c>
      <c r="AV10" s="161">
        <v>9631905258.7999992</v>
      </c>
      <c r="AW10" s="631">
        <v>40554036.659999996</v>
      </c>
      <c r="AX10" s="161">
        <v>8150757580.3900003</v>
      </c>
      <c r="AY10" s="631">
        <v>120982063.61</v>
      </c>
      <c r="AZ10" s="161">
        <v>10552519633.873301</v>
      </c>
      <c r="BA10" s="631">
        <v>35992428.359999999</v>
      </c>
      <c r="BB10" s="161">
        <v>9708787246.75</v>
      </c>
      <c r="BC10" s="631">
        <v>50165761.140000001</v>
      </c>
      <c r="BD10" s="161">
        <v>10432465180.5467</v>
      </c>
      <c r="BE10" s="631">
        <v>39758957.359999999</v>
      </c>
      <c r="BF10" s="161">
        <v>14807813094.676701</v>
      </c>
      <c r="BG10" s="631">
        <v>49725038.82</v>
      </c>
      <c r="BH10" s="161">
        <v>11547126931.360001</v>
      </c>
      <c r="BI10" s="631">
        <v>42907448.909999996</v>
      </c>
      <c r="BJ10" s="161">
        <v>11031121952.620001</v>
      </c>
      <c r="BK10" s="631">
        <v>48574856.460000001</v>
      </c>
      <c r="BL10" s="161">
        <v>11081136885.1567</v>
      </c>
      <c r="BM10" s="631">
        <v>53480068.600000001</v>
      </c>
      <c r="BN10" s="161">
        <v>9580936010.6499996</v>
      </c>
      <c r="BO10" s="631">
        <v>52822801.009999998</v>
      </c>
      <c r="BP10" s="161">
        <v>11750129728.7967</v>
      </c>
      <c r="BQ10" s="631">
        <v>98186406.510000005</v>
      </c>
      <c r="BR10" s="161">
        <v>10903526389.790001</v>
      </c>
      <c r="BS10" s="631">
        <v>108405062.75</v>
      </c>
      <c r="BT10" s="161">
        <v>12710364665.743299</v>
      </c>
      <c r="BU10" s="631">
        <v>86411372.769999996</v>
      </c>
      <c r="BV10" s="161">
        <v>14478219841.219999</v>
      </c>
      <c r="BW10" s="631">
        <v>89038741.390000001</v>
      </c>
      <c r="BX10" s="161">
        <v>14339477135.1033</v>
      </c>
      <c r="BY10" s="631">
        <v>37608812.530000001</v>
      </c>
      <c r="BZ10" s="161">
        <v>14567505505.780001</v>
      </c>
      <c r="CA10" s="631">
        <v>170091841.5</v>
      </c>
      <c r="CB10" s="161">
        <v>12152405488.516701</v>
      </c>
      <c r="CC10" s="631">
        <v>6488415.0099999905</v>
      </c>
      <c r="CD10" s="161">
        <v>13118239641.68</v>
      </c>
      <c r="CE10" s="631">
        <v>97574318.069999993</v>
      </c>
      <c r="CF10" s="161" t="e">
        <v>#N/A</v>
      </c>
      <c r="CG10" s="631" t="e">
        <v>#N/A</v>
      </c>
      <c r="CH10" s="161">
        <v>12328668093.99</v>
      </c>
      <c r="CI10" s="631">
        <v>4157855.5800000099</v>
      </c>
      <c r="CJ10" s="151">
        <v>22891195467.630001</v>
      </c>
      <c r="CK10" s="636">
        <v>232581142.81</v>
      </c>
    </row>
    <row r="11" spans="1:89" s="4" customFormat="1" ht="15" thickTop="1" thickBot="1">
      <c r="A11" s="261"/>
      <c r="B11" s="257"/>
      <c r="C11" s="632"/>
      <c r="D11" s="257"/>
      <c r="E11" s="632"/>
      <c r="F11" s="257"/>
      <c r="G11" s="632"/>
      <c r="H11" s="257"/>
      <c r="I11" s="632"/>
      <c r="J11" s="257"/>
      <c r="K11" s="632"/>
      <c r="L11" s="257"/>
      <c r="M11" s="632"/>
      <c r="N11" s="257"/>
      <c r="O11" s="632"/>
      <c r="P11" s="257"/>
      <c r="Q11" s="632"/>
      <c r="R11" s="257"/>
      <c r="S11" s="632"/>
      <c r="T11" s="257"/>
      <c r="U11" s="632"/>
      <c r="V11" s="257"/>
      <c r="W11" s="632"/>
      <c r="X11" s="257"/>
      <c r="Y11" s="632"/>
      <c r="Z11" s="257"/>
      <c r="AA11" s="632"/>
      <c r="AB11" s="257"/>
      <c r="AC11" s="632"/>
      <c r="AD11" s="257"/>
      <c r="AE11" s="632"/>
      <c r="AF11" s="257"/>
      <c r="AG11" s="632"/>
      <c r="AH11" s="257"/>
      <c r="AI11" s="632"/>
      <c r="AJ11" s="257"/>
      <c r="AK11" s="632"/>
      <c r="AL11" s="257"/>
      <c r="AM11" s="632"/>
      <c r="AN11" s="257"/>
      <c r="AO11" s="632"/>
      <c r="AP11" s="257"/>
      <c r="AQ11" s="632"/>
      <c r="AR11" s="257"/>
      <c r="AS11" s="632"/>
      <c r="AT11" s="257"/>
      <c r="AU11" s="632"/>
      <c r="AV11" s="257"/>
      <c r="AW11" s="632"/>
      <c r="AX11" s="257"/>
      <c r="AY11" s="632"/>
      <c r="AZ11" s="257"/>
      <c r="BA11" s="632"/>
      <c r="BB11" s="257"/>
      <c r="BC11" s="632"/>
      <c r="BD11" s="257"/>
      <c r="BE11" s="632"/>
      <c r="BF11" s="257"/>
      <c r="BG11" s="632"/>
      <c r="BH11" s="257"/>
      <c r="BI11" s="632"/>
      <c r="BJ11" s="257"/>
      <c r="BK11" s="632"/>
      <c r="BL11" s="257"/>
      <c r="BM11" s="632"/>
      <c r="BN11" s="257"/>
      <c r="BO11" s="632"/>
      <c r="BP11" s="257"/>
      <c r="BQ11" s="632"/>
      <c r="BR11" s="257"/>
      <c r="BS11" s="632"/>
      <c r="BT11" s="257"/>
      <c r="BU11" s="632"/>
      <c r="BV11" s="257"/>
      <c r="BW11" s="632"/>
      <c r="BX11" s="257"/>
      <c r="BY11" s="632"/>
      <c r="BZ11" s="257"/>
      <c r="CA11" s="632"/>
      <c r="CB11" s="257"/>
      <c r="CC11" s="632"/>
      <c r="CD11" s="257"/>
      <c r="CE11" s="632"/>
      <c r="CF11" s="257"/>
      <c r="CG11" s="632"/>
      <c r="CH11" s="257"/>
      <c r="CI11" s="632"/>
      <c r="CJ11" s="265"/>
      <c r="CK11" s="637"/>
    </row>
    <row r="12" spans="1:89" s="4" customFormat="1" ht="14.5" thickTop="1">
      <c r="A12" s="260" t="s">
        <v>113</v>
      </c>
      <c r="B12" s="258">
        <v>976421219856.30005</v>
      </c>
      <c r="C12" s="630">
        <v>-18527473845.13002</v>
      </c>
      <c r="D12" s="258">
        <v>1010361085531.35</v>
      </c>
      <c r="E12" s="630">
        <v>-19910137816.479988</v>
      </c>
      <c r="F12" s="258">
        <v>1027974680330.7</v>
      </c>
      <c r="G12" s="630">
        <v>-21242137148.699997</v>
      </c>
      <c r="H12" s="258">
        <v>1044470586959.66</v>
      </c>
      <c r="I12" s="630">
        <v>-21930714154.390007</v>
      </c>
      <c r="J12" s="258">
        <v>1085465869711.99</v>
      </c>
      <c r="K12" s="630">
        <v>-23154909405.559986</v>
      </c>
      <c r="L12" s="258">
        <v>1119188236605.8</v>
      </c>
      <c r="M12" s="630">
        <v>-25356307405.729969</v>
      </c>
      <c r="N12" s="258">
        <v>1137189354107.52</v>
      </c>
      <c r="O12" s="630">
        <v>-28352270118.069981</v>
      </c>
      <c r="P12" s="258">
        <v>1146321307638.75</v>
      </c>
      <c r="Q12" s="630">
        <v>-28317085834.610023</v>
      </c>
      <c r="R12" s="258">
        <v>1144297644174.3301</v>
      </c>
      <c r="S12" s="630">
        <v>-27671340073.23999</v>
      </c>
      <c r="T12" s="258">
        <v>1133922606962.1799</v>
      </c>
      <c r="U12" s="630">
        <v>-28205890448.049927</v>
      </c>
      <c r="V12" s="258">
        <v>1164642253384.26</v>
      </c>
      <c r="W12" s="630">
        <v>-30794543609.599998</v>
      </c>
      <c r="X12" s="258">
        <v>1138739754602.8799</v>
      </c>
      <c r="Y12" s="630">
        <v>-29303238363.78989</v>
      </c>
      <c r="Z12" s="258">
        <v>1139061405102.25</v>
      </c>
      <c r="AA12" s="630">
        <v>-27342624458.820026</v>
      </c>
      <c r="AB12" s="258">
        <v>1164460253795.0601</v>
      </c>
      <c r="AC12" s="630">
        <v>-24208246114.5201</v>
      </c>
      <c r="AD12" s="258">
        <v>1174160246236.3601</v>
      </c>
      <c r="AE12" s="630">
        <v>-23015630575.359997</v>
      </c>
      <c r="AF12" s="258">
        <v>1122061214960.98</v>
      </c>
      <c r="AG12" s="630">
        <v>-18154100218.779991</v>
      </c>
      <c r="AH12" s="258">
        <v>1158838870001.97</v>
      </c>
      <c r="AI12" s="630">
        <v>-17438224783.530014</v>
      </c>
      <c r="AJ12" s="258">
        <v>1176731693565.6899</v>
      </c>
      <c r="AK12" s="630">
        <v>-17246766209.090012</v>
      </c>
      <c r="AL12" s="258">
        <v>1192633506568.5801</v>
      </c>
      <c r="AM12" s="630">
        <v>-17772267300.049995</v>
      </c>
      <c r="AN12" s="258">
        <v>1164137491030.05</v>
      </c>
      <c r="AO12" s="630">
        <v>-17257380135.970116</v>
      </c>
      <c r="AP12" s="258">
        <v>1189703973541.6299</v>
      </c>
      <c r="AQ12" s="630">
        <v>-16849347249.73</v>
      </c>
      <c r="AR12" s="258">
        <v>1240688057571.4399</v>
      </c>
      <c r="AS12" s="630">
        <v>-18114294858.220005</v>
      </c>
      <c r="AT12" s="258">
        <v>1223787296712.1101</v>
      </c>
      <c r="AU12" s="630">
        <v>-16798814325.990002</v>
      </c>
      <c r="AV12" s="258">
        <v>1177641451412.3701</v>
      </c>
      <c r="AW12" s="630">
        <v>-14955367648.609962</v>
      </c>
      <c r="AX12" s="258">
        <v>1198873698174.1699</v>
      </c>
      <c r="AY12" s="630">
        <v>-12469362210.25</v>
      </c>
      <c r="AZ12" s="258">
        <v>1305294376445.52</v>
      </c>
      <c r="BA12" s="630">
        <v>-10587542802.540014</v>
      </c>
      <c r="BB12" s="258">
        <v>1369159867604.8401</v>
      </c>
      <c r="BC12" s="630">
        <v>-9011087997.1100044</v>
      </c>
      <c r="BD12" s="258">
        <v>1360246870540.98</v>
      </c>
      <c r="BE12" s="630">
        <v>-8642378162.5601044</v>
      </c>
      <c r="BF12" s="258">
        <v>1385719679434.9399</v>
      </c>
      <c r="BG12" s="630">
        <v>-8669542216.4100056</v>
      </c>
      <c r="BH12" s="258">
        <v>1423729233061.47</v>
      </c>
      <c r="BI12" s="630">
        <v>-11922796192.759989</v>
      </c>
      <c r="BJ12" s="258">
        <v>1489417014193.78</v>
      </c>
      <c r="BK12" s="630">
        <v>-17107661267.54999</v>
      </c>
      <c r="BL12" s="258">
        <v>1516821551751.29</v>
      </c>
      <c r="BM12" s="630">
        <v>-24880641410.440006</v>
      </c>
      <c r="BN12" s="258">
        <v>1544911295070.6001</v>
      </c>
      <c r="BO12" s="630">
        <v>-32227663325.350018</v>
      </c>
      <c r="BP12" s="258">
        <v>1610113807354.76</v>
      </c>
      <c r="BQ12" s="630">
        <v>-38507195033.159836</v>
      </c>
      <c r="BR12" s="258">
        <v>1657337959733.75</v>
      </c>
      <c r="BS12" s="630">
        <v>-44792156485.670006</v>
      </c>
      <c r="BT12" s="258">
        <v>1623402221714.6899</v>
      </c>
      <c r="BU12" s="630">
        <v>-43501949687.189995</v>
      </c>
      <c r="BV12" s="258">
        <v>1637169244185.1499</v>
      </c>
      <c r="BW12" s="630">
        <v>-43844083855.689995</v>
      </c>
      <c r="BX12" s="258">
        <v>1650176570880.1599</v>
      </c>
      <c r="BY12" s="630">
        <v>-43983138272.949883</v>
      </c>
      <c r="BZ12" s="258">
        <v>1714817501705.1699</v>
      </c>
      <c r="CA12" s="630">
        <v>-46832850507.390114</v>
      </c>
      <c r="CB12" s="258">
        <v>1717699134492.3401</v>
      </c>
      <c r="CC12" s="630">
        <v>-43430274096.629883</v>
      </c>
      <c r="CD12" s="258">
        <v>1774198243625.8601</v>
      </c>
      <c r="CE12" s="630">
        <v>-39721592836.059998</v>
      </c>
      <c r="CF12" s="258" t="e">
        <v>#N/A</v>
      </c>
      <c r="CG12" s="630" t="e">
        <v>#N/A</v>
      </c>
      <c r="CH12" s="258">
        <v>1870038955611.6799</v>
      </c>
      <c r="CI12" s="630">
        <v>-40665003689.020126</v>
      </c>
      <c r="CJ12" s="264">
        <v>1910873151870.4099</v>
      </c>
      <c r="CK12" s="635">
        <v>-42782197161.730003</v>
      </c>
    </row>
    <row r="13" spans="1:89" s="4" customFormat="1" ht="14">
      <c r="A13" s="176" t="s">
        <v>109</v>
      </c>
      <c r="B13" s="161">
        <v>143363485474.62</v>
      </c>
      <c r="C13" s="631">
        <v>-2313958751.0599999</v>
      </c>
      <c r="D13" s="161">
        <v>145267572099.117</v>
      </c>
      <c r="E13" s="631">
        <v>-2321881587.3500009</v>
      </c>
      <c r="F13" s="161">
        <v>148673715800.673</v>
      </c>
      <c r="G13" s="631">
        <v>-2520674066.8899994</v>
      </c>
      <c r="H13" s="161">
        <v>148551363115.073</v>
      </c>
      <c r="I13" s="631">
        <v>-2510258272.3500004</v>
      </c>
      <c r="J13" s="161">
        <v>146206684377.40701</v>
      </c>
      <c r="K13" s="631">
        <v>-2478825767.6500001</v>
      </c>
      <c r="L13" s="161">
        <v>145381448842.70999</v>
      </c>
      <c r="M13" s="631">
        <v>-2626883971.3300004</v>
      </c>
      <c r="N13" s="161">
        <v>148972391276.20001</v>
      </c>
      <c r="O13" s="631">
        <v>-2926844122.73</v>
      </c>
      <c r="P13" s="161">
        <v>150985405133.74301</v>
      </c>
      <c r="Q13" s="631">
        <v>-2879602239.7900004</v>
      </c>
      <c r="R13" s="161">
        <v>151036561304.52701</v>
      </c>
      <c r="S13" s="631">
        <v>-2832553501.6700001</v>
      </c>
      <c r="T13" s="161">
        <v>149296558910.74301</v>
      </c>
      <c r="U13" s="631">
        <v>-2841367092.3700008</v>
      </c>
      <c r="V13" s="161">
        <v>148750156258.367</v>
      </c>
      <c r="W13" s="631">
        <v>-2947182945.5300002</v>
      </c>
      <c r="X13" s="161">
        <v>149756936485.62299</v>
      </c>
      <c r="Y13" s="631">
        <v>-2845919051.6100001</v>
      </c>
      <c r="Z13" s="161">
        <v>149620925568.147</v>
      </c>
      <c r="AA13" s="631">
        <v>-2659517345.52</v>
      </c>
      <c r="AB13" s="161">
        <v>149634082583.35699</v>
      </c>
      <c r="AC13" s="631">
        <v>-2382687386.599999</v>
      </c>
      <c r="AD13" s="161">
        <v>153625825151.427</v>
      </c>
      <c r="AE13" s="631">
        <v>-2329744182.9499998</v>
      </c>
      <c r="AF13" s="161">
        <v>156730968651.30301</v>
      </c>
      <c r="AG13" s="631">
        <v>-2049010150.6500006</v>
      </c>
      <c r="AH13" s="161">
        <v>161488655456.94699</v>
      </c>
      <c r="AI13" s="631">
        <v>-1940856741.7200003</v>
      </c>
      <c r="AJ13" s="161">
        <v>165335298461.35001</v>
      </c>
      <c r="AK13" s="631">
        <v>-1896673009.1700001</v>
      </c>
      <c r="AL13" s="161">
        <v>170954178152.82999</v>
      </c>
      <c r="AM13" s="631">
        <v>-1940465569.5300002</v>
      </c>
      <c r="AN13" s="161">
        <v>173142865282.81699</v>
      </c>
      <c r="AO13" s="631">
        <v>-2003071942.2800002</v>
      </c>
      <c r="AP13" s="161">
        <v>173708874715.173</v>
      </c>
      <c r="AQ13" s="631">
        <v>-1969293546.3999999</v>
      </c>
      <c r="AR13" s="161">
        <v>174472978198.01999</v>
      </c>
      <c r="AS13" s="631">
        <v>-1980098477.7900002</v>
      </c>
      <c r="AT13" s="161">
        <v>175986430724.33701</v>
      </c>
      <c r="AU13" s="631">
        <v>-1958783681.1200001</v>
      </c>
      <c r="AV13" s="161">
        <v>178207840105.01001</v>
      </c>
      <c r="AW13" s="631">
        <v>-1729597313.5499995</v>
      </c>
      <c r="AX13" s="161">
        <v>179541944686.58301</v>
      </c>
      <c r="AY13" s="631">
        <v>-1535163363.97</v>
      </c>
      <c r="AZ13" s="161">
        <v>193398825640.74301</v>
      </c>
      <c r="BA13" s="631">
        <v>-1371156775.4199998</v>
      </c>
      <c r="BB13" s="161">
        <v>207334811112.29999</v>
      </c>
      <c r="BC13" s="631">
        <v>-1115949303.8500001</v>
      </c>
      <c r="BD13" s="161">
        <v>215660203732.14301</v>
      </c>
      <c r="BE13" s="631">
        <v>-1079581007.6099999</v>
      </c>
      <c r="BF13" s="161">
        <v>218363854464.69299</v>
      </c>
      <c r="BG13" s="631">
        <v>-1087517206.71</v>
      </c>
      <c r="BH13" s="161">
        <v>221804854156.78</v>
      </c>
      <c r="BI13" s="631">
        <v>-1406941859.0799999</v>
      </c>
      <c r="BJ13" s="161">
        <v>225889925115.93701</v>
      </c>
      <c r="BK13" s="631">
        <v>-1962046607.0099998</v>
      </c>
      <c r="BL13" s="161">
        <v>224217139209.71301</v>
      </c>
      <c r="BM13" s="631">
        <v>-2830290347.7600007</v>
      </c>
      <c r="BN13" s="161">
        <v>221136180945.63</v>
      </c>
      <c r="BO13" s="631">
        <v>-3626469005.6700006</v>
      </c>
      <c r="BP13" s="161">
        <v>217132066644.69699</v>
      </c>
      <c r="BQ13" s="631">
        <v>-3872340583.3499999</v>
      </c>
      <c r="BR13" s="161">
        <v>215339589553.46701</v>
      </c>
      <c r="BS13" s="631">
        <v>-4271510895.9799995</v>
      </c>
      <c r="BT13" s="161">
        <v>213109081550.01001</v>
      </c>
      <c r="BU13" s="631">
        <v>-4165273646.3800001</v>
      </c>
      <c r="BV13" s="161">
        <v>207712965338.953</v>
      </c>
      <c r="BW13" s="631">
        <v>-4009135758.2399998</v>
      </c>
      <c r="BX13" s="161">
        <v>205819579678.423</v>
      </c>
      <c r="BY13" s="631">
        <v>-3879065859.1599998</v>
      </c>
      <c r="BZ13" s="161">
        <v>206312422186.177</v>
      </c>
      <c r="CA13" s="631">
        <v>-3939165018.8399997</v>
      </c>
      <c r="CB13" s="161">
        <v>204737942972.953</v>
      </c>
      <c r="CC13" s="631">
        <v>-3477418873.3900008</v>
      </c>
      <c r="CD13" s="161">
        <v>204871433513.617</v>
      </c>
      <c r="CE13" s="631">
        <v>-3240410314.9300003</v>
      </c>
      <c r="CF13" s="161" t="e">
        <v>#N/A</v>
      </c>
      <c r="CG13" s="631" t="e">
        <v>#N/A</v>
      </c>
      <c r="CH13" s="161">
        <v>215063481914.10999</v>
      </c>
      <c r="CI13" s="631">
        <v>-3575708046.9700003</v>
      </c>
      <c r="CJ13" s="151">
        <v>216162316436.90701</v>
      </c>
      <c r="CK13" s="636">
        <v>-3639241923.6899996</v>
      </c>
    </row>
    <row r="14" spans="1:89" s="4" customFormat="1" ht="14">
      <c r="A14" s="176" t="s">
        <v>110</v>
      </c>
      <c r="B14" s="161">
        <v>26223995529.513302</v>
      </c>
      <c r="C14" s="631">
        <v>-182129228.20000005</v>
      </c>
      <c r="D14" s="161">
        <v>27289854605.3867</v>
      </c>
      <c r="E14" s="631">
        <v>-180631772.23000005</v>
      </c>
      <c r="F14" s="161">
        <v>26507163363.3167</v>
      </c>
      <c r="G14" s="631">
        <v>-149527802.30999997</v>
      </c>
      <c r="H14" s="161">
        <v>28808862484.696701</v>
      </c>
      <c r="I14" s="631">
        <v>-172125972.42000011</v>
      </c>
      <c r="J14" s="161">
        <v>33392591863.306702</v>
      </c>
      <c r="K14" s="631">
        <v>-191144217.06999999</v>
      </c>
      <c r="L14" s="161">
        <v>33472413935.450001</v>
      </c>
      <c r="M14" s="631">
        <v>-185864125.51000011</v>
      </c>
      <c r="N14" s="161">
        <v>38465438758.900002</v>
      </c>
      <c r="O14" s="631">
        <v>-225750613.84999996</v>
      </c>
      <c r="P14" s="161">
        <v>40943315586.300003</v>
      </c>
      <c r="Q14" s="631">
        <v>-213585565.98000008</v>
      </c>
      <c r="R14" s="161">
        <v>40831424532.386703</v>
      </c>
      <c r="S14" s="631">
        <v>-400000169.61999989</v>
      </c>
      <c r="T14" s="161">
        <v>31670784740.033298</v>
      </c>
      <c r="U14" s="631">
        <v>-141374367.85000038</v>
      </c>
      <c r="V14" s="161">
        <v>25080306549.416698</v>
      </c>
      <c r="W14" s="631">
        <v>-196990586.94000006</v>
      </c>
      <c r="X14" s="161">
        <v>21968709463.806702</v>
      </c>
      <c r="Y14" s="631">
        <v>-176976130.32000017</v>
      </c>
      <c r="Z14" s="161">
        <v>18495008925.973301</v>
      </c>
      <c r="AA14" s="631">
        <v>-182617162.93000019</v>
      </c>
      <c r="AB14" s="161">
        <v>17906413006.6133</v>
      </c>
      <c r="AC14" s="631">
        <v>-150991567.76999998</v>
      </c>
      <c r="AD14" s="161">
        <v>19381917376.9767</v>
      </c>
      <c r="AE14" s="631">
        <v>-166615361.65999985</v>
      </c>
      <c r="AF14" s="161">
        <v>21592515449.013302</v>
      </c>
      <c r="AG14" s="631">
        <v>-149418455.94000006</v>
      </c>
      <c r="AH14" s="161">
        <v>24688779382.303299</v>
      </c>
      <c r="AI14" s="631">
        <v>-158794874.91999984</v>
      </c>
      <c r="AJ14" s="161">
        <v>29729090727.556702</v>
      </c>
      <c r="AK14" s="631">
        <v>-206568099.7900002</v>
      </c>
      <c r="AL14" s="161">
        <v>36296973453.5</v>
      </c>
      <c r="AM14" s="631">
        <v>-260900057.45999998</v>
      </c>
      <c r="AN14" s="161">
        <v>35058841584.830002</v>
      </c>
      <c r="AO14" s="631">
        <v>-254878784.13999993</v>
      </c>
      <c r="AP14" s="161">
        <v>33785222035.646702</v>
      </c>
      <c r="AQ14" s="631">
        <v>-284192006.09999985</v>
      </c>
      <c r="AR14" s="161">
        <v>33535878478.653301</v>
      </c>
      <c r="AS14" s="631">
        <v>-281267959.62000006</v>
      </c>
      <c r="AT14" s="161">
        <v>32059951955.9133</v>
      </c>
      <c r="AU14" s="631">
        <v>-272003090.67999995</v>
      </c>
      <c r="AV14" s="161">
        <v>31206517385.330002</v>
      </c>
      <c r="AW14" s="631">
        <v>-231417138.99000007</v>
      </c>
      <c r="AX14" s="161">
        <v>31533147974.639999</v>
      </c>
      <c r="AY14" s="631">
        <v>-206509040.45999995</v>
      </c>
      <c r="AZ14" s="161">
        <v>32150709169.970001</v>
      </c>
      <c r="BA14" s="631">
        <v>-176439715.76000002</v>
      </c>
      <c r="BB14" s="161">
        <v>28500868472.9333</v>
      </c>
      <c r="BC14" s="631">
        <v>-130033422.16</v>
      </c>
      <c r="BD14" s="161">
        <v>26141375391.356701</v>
      </c>
      <c r="BE14" s="631">
        <v>-97642900.209999949</v>
      </c>
      <c r="BF14" s="161">
        <v>27028009433.333302</v>
      </c>
      <c r="BG14" s="631">
        <v>-99976457.560000017</v>
      </c>
      <c r="BH14" s="161">
        <v>26536606734.459999</v>
      </c>
      <c r="BI14" s="631">
        <v>-99561561.509999976</v>
      </c>
      <c r="BJ14" s="161">
        <v>25124292067.813301</v>
      </c>
      <c r="BK14" s="631">
        <v>-111566919.52</v>
      </c>
      <c r="BL14" s="161">
        <v>25818405487.93</v>
      </c>
      <c r="BM14" s="631">
        <v>-122270575.80999999</v>
      </c>
      <c r="BN14" s="161">
        <v>24857320127.583302</v>
      </c>
      <c r="BO14" s="631">
        <v>-145541376.88000011</v>
      </c>
      <c r="BP14" s="161">
        <v>25271119492.8433</v>
      </c>
      <c r="BQ14" s="631">
        <v>-187346314.03999996</v>
      </c>
      <c r="BR14" s="161">
        <v>25235519880.43</v>
      </c>
      <c r="BS14" s="631">
        <v>-275781481.31999969</v>
      </c>
      <c r="BT14" s="161">
        <v>24463008513.2733</v>
      </c>
      <c r="BU14" s="631">
        <v>-244530693.26000023</v>
      </c>
      <c r="BV14" s="161">
        <v>23927880318.903301</v>
      </c>
      <c r="BW14" s="631">
        <v>-311941250.56000018</v>
      </c>
      <c r="BX14" s="161">
        <v>24995117435.166698</v>
      </c>
      <c r="BY14" s="631">
        <v>-367508016.78999972</v>
      </c>
      <c r="BZ14" s="161">
        <v>25322074474.543301</v>
      </c>
      <c r="CA14" s="631">
        <v>-409097262.02000022</v>
      </c>
      <c r="CB14" s="161">
        <v>24738719259.720001</v>
      </c>
      <c r="CC14" s="631">
        <v>-445326889.61999989</v>
      </c>
      <c r="CD14" s="161">
        <v>22734622711.166698</v>
      </c>
      <c r="CE14" s="631">
        <v>-358374520.3499999</v>
      </c>
      <c r="CF14" s="161" t="e">
        <v>#N/A</v>
      </c>
      <c r="CG14" s="631" t="e">
        <v>#N/A</v>
      </c>
      <c r="CH14" s="161">
        <v>22764741677.733299</v>
      </c>
      <c r="CI14" s="631">
        <v>-381129592.53999996</v>
      </c>
      <c r="CJ14" s="151">
        <v>24723730388.5233</v>
      </c>
      <c r="CK14" s="636">
        <v>-327936912.41999912</v>
      </c>
    </row>
    <row r="15" spans="1:89" s="4" customFormat="1" ht="14">
      <c r="A15" s="176" t="s">
        <v>111</v>
      </c>
      <c r="B15" s="161">
        <v>239067445132.19699</v>
      </c>
      <c r="C15" s="631">
        <v>-4895676053.4899979</v>
      </c>
      <c r="D15" s="161">
        <v>234264022280.51999</v>
      </c>
      <c r="E15" s="631">
        <v>-4965308182.5400047</v>
      </c>
      <c r="F15" s="161">
        <v>223744599075.89999</v>
      </c>
      <c r="G15" s="631">
        <v>-5042594450.3400002</v>
      </c>
      <c r="H15" s="161">
        <v>215891215800.59</v>
      </c>
      <c r="I15" s="631">
        <v>-4887789540.750001</v>
      </c>
      <c r="J15" s="161">
        <v>210553274817.22299</v>
      </c>
      <c r="K15" s="631">
        <v>-4701638150.7399998</v>
      </c>
      <c r="L15" s="161">
        <v>203093682535.453</v>
      </c>
      <c r="M15" s="631">
        <v>-4871416952.3199997</v>
      </c>
      <c r="N15" s="161">
        <v>204075287257.89001</v>
      </c>
      <c r="O15" s="631">
        <v>-5301606665.9899998</v>
      </c>
      <c r="P15" s="161">
        <v>202717998417.16</v>
      </c>
      <c r="Q15" s="631">
        <v>-5162977872.46</v>
      </c>
      <c r="R15" s="161">
        <v>203297760290.62701</v>
      </c>
      <c r="S15" s="631">
        <v>-4951729188.8100004</v>
      </c>
      <c r="T15" s="161">
        <v>203492953665.32001</v>
      </c>
      <c r="U15" s="631">
        <v>-5051082467.3400002</v>
      </c>
      <c r="V15" s="161">
        <v>202528192071.06</v>
      </c>
      <c r="W15" s="631">
        <v>-5262240649.1199999</v>
      </c>
      <c r="X15" s="161">
        <v>201984033118.17001</v>
      </c>
      <c r="Y15" s="631">
        <v>-4975668249.1500015</v>
      </c>
      <c r="Z15" s="161">
        <v>200181390309.30701</v>
      </c>
      <c r="AA15" s="631">
        <v>-4641066493.3199997</v>
      </c>
      <c r="AB15" s="161">
        <v>205453539329.013</v>
      </c>
      <c r="AC15" s="631">
        <v>-4193407391.1799984</v>
      </c>
      <c r="AD15" s="161">
        <v>202975447583.20001</v>
      </c>
      <c r="AE15" s="631">
        <v>-4051177313.0500002</v>
      </c>
      <c r="AF15" s="161">
        <v>197297279894.78</v>
      </c>
      <c r="AG15" s="631">
        <v>-3451161498.3999996</v>
      </c>
      <c r="AH15" s="161">
        <v>198536386375.203</v>
      </c>
      <c r="AI15" s="631">
        <v>-3175155409.6200004</v>
      </c>
      <c r="AJ15" s="161">
        <v>210519886479.55701</v>
      </c>
      <c r="AK15" s="631">
        <v>-3265285335.1399984</v>
      </c>
      <c r="AL15" s="161">
        <v>210947577939.823</v>
      </c>
      <c r="AM15" s="631">
        <v>-3361922651.8900003</v>
      </c>
      <c r="AN15" s="161">
        <v>210507766675.40701</v>
      </c>
      <c r="AO15" s="631">
        <v>-3521301146.0100002</v>
      </c>
      <c r="AP15" s="161">
        <v>217805753665.103</v>
      </c>
      <c r="AQ15" s="631">
        <v>-3520366656.46</v>
      </c>
      <c r="AR15" s="161">
        <v>231056760531.75299</v>
      </c>
      <c r="AS15" s="631">
        <v>-3752367930.1999998</v>
      </c>
      <c r="AT15" s="161">
        <v>230053816708.53</v>
      </c>
      <c r="AU15" s="631">
        <v>-3467413909.4499998</v>
      </c>
      <c r="AV15" s="161">
        <v>232934568671.707</v>
      </c>
      <c r="AW15" s="631">
        <v>-2981878085.2399998</v>
      </c>
      <c r="AX15" s="161">
        <v>234054866691.47699</v>
      </c>
      <c r="AY15" s="631">
        <v>-2485290128.04</v>
      </c>
      <c r="AZ15" s="161">
        <v>257976680565.76001</v>
      </c>
      <c r="BA15" s="631">
        <v>-2020327466.6599998</v>
      </c>
      <c r="BB15" s="161">
        <v>270629484248.65701</v>
      </c>
      <c r="BC15" s="631">
        <v>-1739198277.02</v>
      </c>
      <c r="BD15" s="161">
        <v>282287888587.39001</v>
      </c>
      <c r="BE15" s="631">
        <v>-1749343004.9400001</v>
      </c>
      <c r="BF15" s="161">
        <v>291738633330.89697</v>
      </c>
      <c r="BG15" s="631">
        <v>-1933357332.0699999</v>
      </c>
      <c r="BH15" s="161">
        <v>305676933130.05298</v>
      </c>
      <c r="BI15" s="631">
        <v>-2747832235.8400002</v>
      </c>
      <c r="BJ15" s="161">
        <v>317283665823.97302</v>
      </c>
      <c r="BK15" s="631">
        <v>-3795344488.3599997</v>
      </c>
      <c r="BL15" s="161">
        <v>321185334716.67297</v>
      </c>
      <c r="BM15" s="631">
        <v>-5447222750.619998</v>
      </c>
      <c r="BN15" s="161">
        <v>323719143039.03998</v>
      </c>
      <c r="BO15" s="631">
        <v>-6998266443.4200001</v>
      </c>
      <c r="BP15" s="161">
        <v>372988860535.62299</v>
      </c>
      <c r="BQ15" s="631">
        <v>-8455515529.7000008</v>
      </c>
      <c r="BR15" s="161">
        <v>415318771154.95001</v>
      </c>
      <c r="BS15" s="631">
        <v>-10473465075.280003</v>
      </c>
      <c r="BT15" s="161">
        <v>425588590613.19702</v>
      </c>
      <c r="BU15" s="631">
        <v>-11213110940.389999</v>
      </c>
      <c r="BV15" s="161">
        <v>434425952983.46997</v>
      </c>
      <c r="BW15" s="631">
        <v>-11636987386.790001</v>
      </c>
      <c r="BX15" s="161">
        <v>453164150392.44702</v>
      </c>
      <c r="BY15" s="631">
        <v>-12384638041.120001</v>
      </c>
      <c r="BZ15" s="161">
        <v>461263517288.31702</v>
      </c>
      <c r="CA15" s="631">
        <v>-13302384071.699999</v>
      </c>
      <c r="CB15" s="161">
        <v>470784333862.01001</v>
      </c>
      <c r="CC15" s="631">
        <v>-12548357058.18</v>
      </c>
      <c r="CD15" s="161">
        <v>489988433329.35999</v>
      </c>
      <c r="CE15" s="631">
        <v>-10610680747.799999</v>
      </c>
      <c r="CF15" s="161" t="e">
        <v>#N/A</v>
      </c>
      <c r="CG15" s="631" t="e">
        <v>#N/A</v>
      </c>
      <c r="CH15" s="161">
        <v>521322606956.44702</v>
      </c>
      <c r="CI15" s="631">
        <v>-10201754312.23</v>
      </c>
      <c r="CJ15" s="151">
        <v>542093203854.203</v>
      </c>
      <c r="CK15" s="636">
        <v>-11194828125.510002</v>
      </c>
    </row>
    <row r="16" spans="1:89" s="4" customFormat="1" ht="14">
      <c r="A16" s="176" t="s">
        <v>99</v>
      </c>
      <c r="B16" s="161">
        <v>261506594001.323</v>
      </c>
      <c r="C16" s="631">
        <v>-6289243416.4700203</v>
      </c>
      <c r="D16" s="161">
        <v>279317334513.82001</v>
      </c>
      <c r="E16" s="631">
        <v>-7095139310.8599806</v>
      </c>
      <c r="F16" s="161">
        <v>292616226584.24701</v>
      </c>
      <c r="G16" s="631">
        <v>-7930450516.4499989</v>
      </c>
      <c r="H16" s="161">
        <v>303154158214.33002</v>
      </c>
      <c r="I16" s="631">
        <v>-8490091424.430006</v>
      </c>
      <c r="J16" s="161">
        <v>320091211262.95697</v>
      </c>
      <c r="K16" s="631">
        <v>-9085895099.0399876</v>
      </c>
      <c r="L16" s="161">
        <v>338336022018.46698</v>
      </c>
      <c r="M16" s="631">
        <v>-10245592332.079971</v>
      </c>
      <c r="N16" s="161">
        <v>323205049953.83301</v>
      </c>
      <c r="O16" s="631">
        <v>-11337117223.519985</v>
      </c>
      <c r="P16" s="161">
        <v>329526500396.70001</v>
      </c>
      <c r="Q16" s="631">
        <v>-11065297921.170019</v>
      </c>
      <c r="R16" s="161">
        <v>336420092781.21997</v>
      </c>
      <c r="S16" s="631">
        <v>-10768713234.709991</v>
      </c>
      <c r="T16" s="161">
        <v>354980291947.65302</v>
      </c>
      <c r="U16" s="631">
        <v>-11534636706.779922</v>
      </c>
      <c r="V16" s="161">
        <v>399195726452.237</v>
      </c>
      <c r="W16" s="631">
        <v>-13582482520.289997</v>
      </c>
      <c r="X16" s="161">
        <v>383939721930.763</v>
      </c>
      <c r="Y16" s="631">
        <v>-12923783591.969889</v>
      </c>
      <c r="Z16" s="161">
        <v>402572737164.17999</v>
      </c>
      <c r="AA16" s="631">
        <v>-12136227511.330023</v>
      </c>
      <c r="AB16" s="161">
        <v>434706342611</v>
      </c>
      <c r="AC16" s="631">
        <v>-10881814803.210098</v>
      </c>
      <c r="AD16" s="161">
        <v>449170265339.66302</v>
      </c>
      <c r="AE16" s="631">
        <v>-10201421468.099997</v>
      </c>
      <c r="AF16" s="161">
        <v>397590125013.70697</v>
      </c>
      <c r="AG16" s="631">
        <v>-7192987727.7599888</v>
      </c>
      <c r="AH16" s="161">
        <v>431094345662.58301</v>
      </c>
      <c r="AI16" s="631">
        <v>-7054604663.9400167</v>
      </c>
      <c r="AJ16" s="161">
        <v>426839132198.87299</v>
      </c>
      <c r="AK16" s="631">
        <v>-6799143418.4100151</v>
      </c>
      <c r="AL16" s="161">
        <v>439989171366.48297</v>
      </c>
      <c r="AM16" s="631">
        <v>-7111968442.3999939</v>
      </c>
      <c r="AN16" s="161">
        <v>423910934002.37299</v>
      </c>
      <c r="AO16" s="631">
        <v>-6636706138.3001165</v>
      </c>
      <c r="AP16" s="161">
        <v>455018081234.67999</v>
      </c>
      <c r="AQ16" s="631">
        <v>-6885328259.2000017</v>
      </c>
      <c r="AR16" s="161">
        <v>488171382119.39001</v>
      </c>
      <c r="AS16" s="631">
        <v>-7707918066.2200041</v>
      </c>
      <c r="AT16" s="161">
        <v>472299412075.56702</v>
      </c>
      <c r="AU16" s="631">
        <v>-7513555336.8900023</v>
      </c>
      <c r="AV16" s="161">
        <v>428142810373.37299</v>
      </c>
      <c r="AW16" s="631">
        <v>-5426590945.6099625</v>
      </c>
      <c r="AX16" s="161">
        <v>451315451800.15997</v>
      </c>
      <c r="AY16" s="631">
        <v>-4530878770.8899984</v>
      </c>
      <c r="AZ16" s="161">
        <v>506690544844.79303</v>
      </c>
      <c r="BA16" s="631">
        <v>-3781609144.4800138</v>
      </c>
      <c r="BB16" s="161">
        <v>552307133919.09998</v>
      </c>
      <c r="BC16" s="631">
        <v>-2937603750.5300055</v>
      </c>
      <c r="BD16" s="161">
        <v>532478321918.07001</v>
      </c>
      <c r="BE16" s="631">
        <v>-2608841074.1301055</v>
      </c>
      <c r="BF16" s="161">
        <v>546522027228.12299</v>
      </c>
      <c r="BG16" s="631">
        <v>-2679561113.8900051</v>
      </c>
      <c r="BH16" s="161">
        <v>581720181050.83704</v>
      </c>
      <c r="BI16" s="631">
        <v>-4692423958.0299873</v>
      </c>
      <c r="BJ16" s="161">
        <v>634964963690.98303</v>
      </c>
      <c r="BK16" s="631">
        <v>-7851502243.8299913</v>
      </c>
      <c r="BL16" s="161">
        <v>652292444855.27002</v>
      </c>
      <c r="BM16" s="631">
        <v>-12286627681.530006</v>
      </c>
      <c r="BN16" s="161">
        <v>679332080405.60303</v>
      </c>
      <c r="BO16" s="631">
        <v>-16652727664.960014</v>
      </c>
      <c r="BP16" s="161">
        <v>687416360653.28296</v>
      </c>
      <c r="BQ16" s="631">
        <v>-20146724595.369846</v>
      </c>
      <c r="BR16" s="161">
        <v>678883775510.88</v>
      </c>
      <c r="BS16" s="631">
        <v>-23263650581.189999</v>
      </c>
      <c r="BT16" s="161">
        <v>633420562434.52002</v>
      </c>
      <c r="BU16" s="631">
        <v>-21134730236.279999</v>
      </c>
      <c r="BV16" s="161">
        <v>635324054757.22998</v>
      </c>
      <c r="BW16" s="631">
        <v>-20586074215.009998</v>
      </c>
      <c r="BX16" s="161">
        <v>606468218969.14697</v>
      </c>
      <c r="BY16" s="631">
        <v>-19498704026.219879</v>
      </c>
      <c r="BZ16" s="161">
        <v>642440934310.24695</v>
      </c>
      <c r="CA16" s="631">
        <v>-20786002808.760124</v>
      </c>
      <c r="CB16" s="161">
        <v>631033142579.78699</v>
      </c>
      <c r="CC16" s="631">
        <v>-18677593982.999878</v>
      </c>
      <c r="CD16" s="161">
        <v>658913075683.57996</v>
      </c>
      <c r="CE16" s="631">
        <v>-17350600828.82</v>
      </c>
      <c r="CF16" s="161" t="e">
        <v>#N/A</v>
      </c>
      <c r="CG16" s="631" t="e">
        <v>#N/A</v>
      </c>
      <c r="CH16" s="161">
        <v>695294244202.56006</v>
      </c>
      <c r="CI16" s="631">
        <v>-18239979798.40012</v>
      </c>
      <c r="CJ16" s="151">
        <v>674303611432.78699</v>
      </c>
      <c r="CK16" s="636">
        <v>-18594855433.999996</v>
      </c>
    </row>
    <row r="17" spans="1:89" s="4" customFormat="1" ht="14">
      <c r="A17" s="176" t="s">
        <v>384</v>
      </c>
      <c r="B17" s="161">
        <v>104224415599.8033</v>
      </c>
      <c r="C17" s="631">
        <v>-1684637329.1499991</v>
      </c>
      <c r="D17" s="161">
        <v>107296227548.1433</v>
      </c>
      <c r="E17" s="631">
        <v>-1689966627.4299994</v>
      </c>
      <c r="F17" s="161">
        <v>105449046628.8833</v>
      </c>
      <c r="G17" s="631">
        <v>-1366811086.4699993</v>
      </c>
      <c r="H17" s="161">
        <v>107842932216.2567</v>
      </c>
      <c r="I17" s="631">
        <v>-1369978383.2799997</v>
      </c>
      <c r="J17" s="161">
        <v>113215812264.36331</v>
      </c>
      <c r="K17" s="631">
        <v>-1570961053.0900002</v>
      </c>
      <c r="L17" s="161">
        <v>113686538425.1366</v>
      </c>
      <c r="M17" s="631">
        <v>-1603966057.2599983</v>
      </c>
      <c r="N17" s="161">
        <v>117468448698.1666</v>
      </c>
      <c r="O17" s="631">
        <v>-1876578208.1699982</v>
      </c>
      <c r="P17" s="161">
        <v>118666398216.5</v>
      </c>
      <c r="Q17" s="631">
        <v>-1951884778.1500018</v>
      </c>
      <c r="R17" s="161">
        <v>116143225387.66</v>
      </c>
      <c r="S17" s="631">
        <v>-1898705496.75</v>
      </c>
      <c r="T17" s="161">
        <v>111418339109.23001</v>
      </c>
      <c r="U17" s="631">
        <v>-1992593390.2400017</v>
      </c>
      <c r="V17" s="161">
        <v>108685617313.7366</v>
      </c>
      <c r="W17" s="631">
        <v>-1905954732.6700001</v>
      </c>
      <c r="X17" s="161">
        <v>104843868641.79999</v>
      </c>
      <c r="Y17" s="631">
        <v>-1960421236.480001</v>
      </c>
      <c r="Z17" s="161">
        <v>100900376640.9967</v>
      </c>
      <c r="AA17" s="631">
        <v>-1853746333.9099996</v>
      </c>
      <c r="AB17" s="161">
        <v>98624086335.616699</v>
      </c>
      <c r="AC17" s="631">
        <v>-1700661880.650001</v>
      </c>
      <c r="AD17" s="161">
        <v>100252522567.4567</v>
      </c>
      <c r="AE17" s="631">
        <v>-1918792925.3499999</v>
      </c>
      <c r="AF17" s="161">
        <v>100591939517.3067</v>
      </c>
      <c r="AG17" s="631">
        <v>-1606270453.0100007</v>
      </c>
      <c r="AH17" s="161">
        <v>99897578839.356689</v>
      </c>
      <c r="AI17" s="631">
        <v>-1652550445.97</v>
      </c>
      <c r="AJ17" s="161">
        <v>101203745266.70999</v>
      </c>
      <c r="AK17" s="631">
        <v>-1681937296.8099995</v>
      </c>
      <c r="AL17" s="161">
        <v>94673125708.906601</v>
      </c>
      <c r="AM17" s="631">
        <v>-1669551674.8400002</v>
      </c>
      <c r="AN17" s="161">
        <v>87768657930.639999</v>
      </c>
      <c r="AO17" s="631">
        <v>-1588064412.23</v>
      </c>
      <c r="AP17" s="161">
        <v>84339934066.009995</v>
      </c>
      <c r="AQ17" s="631">
        <v>-1512374399.7799997</v>
      </c>
      <c r="AR17" s="161">
        <v>82124431062.9366</v>
      </c>
      <c r="AS17" s="631">
        <v>-1626862887.9299998</v>
      </c>
      <c r="AT17" s="161">
        <v>80903616863.683395</v>
      </c>
      <c r="AU17" s="631">
        <v>-1509566030.1099987</v>
      </c>
      <c r="AV17" s="161">
        <v>80221759485.483307</v>
      </c>
      <c r="AW17" s="631">
        <v>-1344078483.2300019</v>
      </c>
      <c r="AX17" s="161">
        <v>77054016427.180008</v>
      </c>
      <c r="AY17" s="631">
        <v>-1437458933.75</v>
      </c>
      <c r="AZ17" s="161">
        <v>78343549110.213287</v>
      </c>
      <c r="BA17" s="631">
        <v>-1169012874.6900024</v>
      </c>
      <c r="BB17" s="161">
        <v>75010147787.199997</v>
      </c>
      <c r="BC17" s="631">
        <v>-1195620905.4700003</v>
      </c>
      <c r="BD17" s="161">
        <v>73582735656.643402</v>
      </c>
      <c r="BE17" s="631">
        <v>-1254188491.999999</v>
      </c>
      <c r="BF17" s="161">
        <v>73965499896.3134</v>
      </c>
      <c r="BG17" s="631">
        <v>-1037231876.5099998</v>
      </c>
      <c r="BH17" s="161">
        <v>69603831894.7267</v>
      </c>
      <c r="BI17" s="631">
        <v>-992045258.58999991</v>
      </c>
      <c r="BJ17" s="161">
        <v>67569151399.173401</v>
      </c>
      <c r="BK17" s="631">
        <v>-1022599260.7100002</v>
      </c>
      <c r="BL17" s="161">
        <v>65922350680.529999</v>
      </c>
      <c r="BM17" s="631">
        <v>-1055280678.569999</v>
      </c>
      <c r="BN17" s="161">
        <v>66294547602.263306</v>
      </c>
      <c r="BO17" s="631">
        <v>-1179757035.7799997</v>
      </c>
      <c r="BP17" s="161">
        <v>64564021558.146698</v>
      </c>
      <c r="BQ17" s="631">
        <v>-1278368931.3599989</v>
      </c>
      <c r="BR17" s="161">
        <v>64600572848.636597</v>
      </c>
      <c r="BS17" s="631">
        <v>-1483222868.9900005</v>
      </c>
      <c r="BT17" s="161">
        <v>64921482029.206696</v>
      </c>
      <c r="BU17" s="631">
        <v>-1451566245.1000006</v>
      </c>
      <c r="BV17" s="161">
        <v>62917614841.056702</v>
      </c>
      <c r="BW17" s="631">
        <v>-1547886363.1899998</v>
      </c>
      <c r="BX17" s="161">
        <v>63138169570.906601</v>
      </c>
      <c r="BY17" s="631">
        <v>-1550978076.7100012</v>
      </c>
      <c r="BZ17" s="161">
        <v>62984528844.666595</v>
      </c>
      <c r="CA17" s="631">
        <v>-1468942298.9399996</v>
      </c>
      <c r="CB17" s="161">
        <v>61118783956.210007</v>
      </c>
      <c r="CC17" s="631">
        <v>-1602481330.2499998</v>
      </c>
      <c r="CD17" s="161">
        <v>62589983905.470001</v>
      </c>
      <c r="CE17" s="631">
        <v>-1626523682.9700003</v>
      </c>
      <c r="CF17" s="161" t="e">
        <v>#N/A</v>
      </c>
      <c r="CG17" s="631" t="e">
        <v>#N/A</v>
      </c>
      <c r="CH17" s="161">
        <v>74013663633.536697</v>
      </c>
      <c r="CI17" s="631">
        <v>-1687622451.5700002</v>
      </c>
      <c r="CJ17" s="151">
        <v>88917622229.210007</v>
      </c>
      <c r="CK17" s="636">
        <v>-1748838523.9800003</v>
      </c>
    </row>
    <row r="18" spans="1:89" s="28" customFormat="1" ht="14">
      <c r="A18" s="176" t="s">
        <v>385</v>
      </c>
      <c r="B18" s="161">
        <v>7722942537.3999996</v>
      </c>
      <c r="C18" s="631">
        <v>-111337299.94</v>
      </c>
      <c r="D18" s="161">
        <v>8053652715.0033302</v>
      </c>
      <c r="E18" s="631">
        <v>-111238966</v>
      </c>
      <c r="F18" s="161">
        <v>9196234391.6933308</v>
      </c>
      <c r="G18" s="631">
        <v>-122307479.8</v>
      </c>
      <c r="H18" s="161">
        <v>10156979785.98</v>
      </c>
      <c r="I18" s="631">
        <v>-56990059.149999999</v>
      </c>
      <c r="J18" s="161">
        <v>11695261294.0567</v>
      </c>
      <c r="K18" s="631">
        <v>-138159991.16999999</v>
      </c>
      <c r="L18" s="161">
        <v>11952961102.5767</v>
      </c>
      <c r="M18" s="631">
        <v>-135384059.15000001</v>
      </c>
      <c r="N18" s="161">
        <v>13782748425.1</v>
      </c>
      <c r="O18" s="631">
        <v>-166443928.59999999</v>
      </c>
      <c r="P18" s="161">
        <v>14546765692.696699</v>
      </c>
      <c r="Q18" s="631">
        <v>-572971301.49000001</v>
      </c>
      <c r="R18" s="161">
        <v>15306335886.1933</v>
      </c>
      <c r="S18" s="631">
        <v>-522144495.06</v>
      </c>
      <c r="T18" s="161">
        <v>14026066232.143299</v>
      </c>
      <c r="U18" s="631">
        <v>-537961859.08000004</v>
      </c>
      <c r="V18" s="161">
        <v>14238531897.606701</v>
      </c>
      <c r="W18" s="631">
        <v>-561540928.80999994</v>
      </c>
      <c r="X18" s="161">
        <v>14697575594.559999</v>
      </c>
      <c r="Y18" s="631">
        <v>-574181764.70000005</v>
      </c>
      <c r="Z18" s="161">
        <v>14775891139.143299</v>
      </c>
      <c r="AA18" s="631">
        <v>-594924261.13</v>
      </c>
      <c r="AB18" s="161">
        <v>14750131417.1667</v>
      </c>
      <c r="AC18" s="631">
        <v>-580488778.76999998</v>
      </c>
      <c r="AD18" s="161">
        <v>14769412208.6033</v>
      </c>
      <c r="AE18" s="631">
        <v>-593991266.42999995</v>
      </c>
      <c r="AF18" s="161">
        <v>16856081484.4067</v>
      </c>
      <c r="AG18" s="631">
        <v>-616432704.46000004</v>
      </c>
      <c r="AH18" s="161">
        <v>16084376102.4867</v>
      </c>
      <c r="AI18" s="631">
        <v>-604093342.28999996</v>
      </c>
      <c r="AJ18" s="161">
        <v>16030829223.8367</v>
      </c>
      <c r="AK18" s="631">
        <v>-617586490.47000003</v>
      </c>
      <c r="AL18" s="161">
        <v>15596233257.33</v>
      </c>
      <c r="AM18" s="631">
        <v>-630514268.05999994</v>
      </c>
      <c r="AN18" s="161">
        <v>15146915665.6667</v>
      </c>
      <c r="AO18" s="631">
        <v>-618652507.13999999</v>
      </c>
      <c r="AP18" s="161">
        <v>15253100270.0933</v>
      </c>
      <c r="AQ18" s="631">
        <v>-174929173.44999999</v>
      </c>
      <c r="AR18" s="161">
        <v>15501721917.366699</v>
      </c>
      <c r="AS18" s="631">
        <v>-178222554.38999999</v>
      </c>
      <c r="AT18" s="161">
        <v>16395552984.243299</v>
      </c>
      <c r="AU18" s="631">
        <v>-155207960.88</v>
      </c>
      <c r="AV18" s="161">
        <v>16940885163.3267</v>
      </c>
      <c r="AW18" s="631">
        <v>-137027514.66999999</v>
      </c>
      <c r="AX18" s="161">
        <v>20885597868.993301</v>
      </c>
      <c r="AY18" s="631">
        <v>-170374363.5</v>
      </c>
      <c r="AZ18" s="161">
        <v>21176998857.826698</v>
      </c>
      <c r="BA18" s="631">
        <v>-64522316.4500001</v>
      </c>
      <c r="BB18" s="161">
        <v>21319944216.860001</v>
      </c>
      <c r="BC18" s="631">
        <v>-90604715.269999996</v>
      </c>
      <c r="BD18" s="161">
        <v>21863339075.2267</v>
      </c>
      <c r="BE18" s="631">
        <v>-149010795.69999999</v>
      </c>
      <c r="BF18" s="161">
        <v>25781658886.053299</v>
      </c>
      <c r="BG18" s="631">
        <v>-163771621.81</v>
      </c>
      <c r="BH18" s="161">
        <v>26144974196.150002</v>
      </c>
      <c r="BI18" s="631">
        <v>-146397378.49000001</v>
      </c>
      <c r="BJ18" s="161">
        <v>26572577523.630001</v>
      </c>
      <c r="BK18" s="631">
        <v>-180879373.91999999</v>
      </c>
      <c r="BL18" s="161">
        <v>27056993161.880001</v>
      </c>
      <c r="BM18" s="631">
        <v>-343483884.00999999</v>
      </c>
      <c r="BN18" s="161">
        <v>30780743405.369999</v>
      </c>
      <c r="BO18" s="631">
        <v>-193045942.38</v>
      </c>
      <c r="BP18" s="161">
        <v>31838866357.380001</v>
      </c>
      <c r="BQ18" s="631">
        <v>-338036840.68000001</v>
      </c>
      <c r="BR18" s="161">
        <v>32812028535.130001</v>
      </c>
      <c r="BS18" s="631">
        <v>-8617393.5699999295</v>
      </c>
      <c r="BT18" s="161">
        <v>33811004503.3167</v>
      </c>
      <c r="BU18" s="631">
        <v>-101344780.51000001</v>
      </c>
      <c r="BV18" s="161">
        <v>38289205753.176697</v>
      </c>
      <c r="BW18" s="631">
        <v>-243657951.94999999</v>
      </c>
      <c r="BX18" s="161">
        <v>39836320691.589996</v>
      </c>
      <c r="BY18" s="631">
        <v>-265213141.68000001</v>
      </c>
      <c r="BZ18" s="161">
        <v>40638230366.830002</v>
      </c>
      <c r="CA18" s="631">
        <v>-126301843.13</v>
      </c>
      <c r="CB18" s="161">
        <v>41764851219.540001</v>
      </c>
      <c r="CC18" s="631">
        <v>-183340159.19000101</v>
      </c>
      <c r="CD18" s="161">
        <v>46491369241.089996</v>
      </c>
      <c r="CE18" s="631">
        <v>-298643496.06</v>
      </c>
      <c r="CF18" s="161" t="e">
        <v>#N/A</v>
      </c>
      <c r="CG18" s="631" t="e">
        <v>#N/A</v>
      </c>
      <c r="CH18" s="161">
        <v>49929072072.653297</v>
      </c>
      <c r="CI18" s="631">
        <v>-284763041.39999998</v>
      </c>
      <c r="CJ18" s="151">
        <v>52281695018.029999</v>
      </c>
      <c r="CK18" s="636">
        <v>-361948508.27999997</v>
      </c>
    </row>
    <row r="19" spans="1:89" s="28" customFormat="1" ht="14">
      <c r="A19" s="176" t="s">
        <v>386</v>
      </c>
      <c r="B19" s="161">
        <v>69304794164.5867</v>
      </c>
      <c r="C19" s="631">
        <v>-957246461.50999999</v>
      </c>
      <c r="D19" s="161">
        <v>72482789963.916702</v>
      </c>
      <c r="E19" s="631">
        <v>-1036884061.84</v>
      </c>
      <c r="F19" s="161">
        <v>78943121712.6633</v>
      </c>
      <c r="G19" s="631">
        <v>-1228477787.72</v>
      </c>
      <c r="H19" s="161">
        <v>82072513366.606705</v>
      </c>
      <c r="I19" s="631">
        <v>-1366018189.8399999</v>
      </c>
      <c r="J19" s="161">
        <v>86726924204.946701</v>
      </c>
      <c r="K19" s="631">
        <v>-1567941053.28</v>
      </c>
      <c r="L19" s="161">
        <v>88206536370.5</v>
      </c>
      <c r="M19" s="631">
        <v>-1625739615.51</v>
      </c>
      <c r="N19" s="161">
        <v>96066941553.899994</v>
      </c>
      <c r="O19" s="631">
        <v>-1679771515.8499999</v>
      </c>
      <c r="P19" s="161">
        <v>97410686563.0867</v>
      </c>
      <c r="Q19" s="631">
        <v>-1719698817.77</v>
      </c>
      <c r="R19" s="161">
        <v>97068215064.616699</v>
      </c>
      <c r="S19" s="631">
        <v>-1699640060.53</v>
      </c>
      <c r="T19" s="161">
        <v>91807885457.243301</v>
      </c>
      <c r="U19" s="631">
        <v>-1520754026.72</v>
      </c>
      <c r="V19" s="161">
        <v>91125166645.630005</v>
      </c>
      <c r="W19" s="631">
        <v>-1618043611.98</v>
      </c>
      <c r="X19" s="161">
        <v>92877159888.676697</v>
      </c>
      <c r="Y19" s="631">
        <v>-1581587234.95</v>
      </c>
      <c r="Z19" s="161">
        <v>92628761830.206696</v>
      </c>
      <c r="AA19" s="631">
        <v>-1529839233.3800001</v>
      </c>
      <c r="AB19" s="161">
        <v>93058983357.493301</v>
      </c>
      <c r="AC19" s="631">
        <v>-1363640705.8800001</v>
      </c>
      <c r="AD19" s="161">
        <v>93451389104.943298</v>
      </c>
      <c r="AE19" s="631">
        <v>-1300277731.6600001</v>
      </c>
      <c r="AF19" s="161">
        <v>94498886203.256699</v>
      </c>
      <c r="AG19" s="631">
        <v>-1201029338.48</v>
      </c>
      <c r="AH19" s="161">
        <v>92828173210.136703</v>
      </c>
      <c r="AI19" s="631">
        <v>-1161417949.3499999</v>
      </c>
      <c r="AJ19" s="161">
        <v>92785296528.389999</v>
      </c>
      <c r="AK19" s="631">
        <v>-1122355922.9400001</v>
      </c>
      <c r="AL19" s="161">
        <v>92568742337.820007</v>
      </c>
      <c r="AM19" s="631">
        <v>-1102012192.02</v>
      </c>
      <c r="AN19" s="161">
        <v>91423851621.746704</v>
      </c>
      <c r="AO19" s="631">
        <v>-1056527288.03</v>
      </c>
      <c r="AP19" s="161">
        <v>82235873799.046707</v>
      </c>
      <c r="AQ19" s="631">
        <v>-935540149.79999995</v>
      </c>
      <c r="AR19" s="161">
        <v>83281571930.020004</v>
      </c>
      <c r="AS19" s="631">
        <v>-942891721.74000001</v>
      </c>
      <c r="AT19" s="161">
        <v>81874099670.036697</v>
      </c>
      <c r="AU19" s="631">
        <v>-242942416.77000001</v>
      </c>
      <c r="AV19" s="161">
        <v>77185769722.626694</v>
      </c>
      <c r="AW19" s="631">
        <v>-1600704440.3099999</v>
      </c>
      <c r="AX19" s="161">
        <v>79693640180.869995</v>
      </c>
      <c r="AY19" s="631">
        <v>-920160769.91999996</v>
      </c>
      <c r="AZ19" s="161">
        <v>86022278999.0233</v>
      </c>
      <c r="BA19" s="631">
        <v>-1003077433.67</v>
      </c>
      <c r="BB19" s="161">
        <v>85456079898.123306</v>
      </c>
      <c r="BC19" s="631">
        <v>-988958243.03999996</v>
      </c>
      <c r="BD19" s="161">
        <v>80431428458.410004</v>
      </c>
      <c r="BE19" s="631">
        <v>-921033855.64999998</v>
      </c>
      <c r="BF19" s="161">
        <v>74436206648.639999</v>
      </c>
      <c r="BG19" s="631">
        <v>-873325809.86999989</v>
      </c>
      <c r="BH19" s="161">
        <v>68695371374.903297</v>
      </c>
      <c r="BI19" s="631">
        <v>-832350206.93999994</v>
      </c>
      <c r="BJ19" s="161">
        <v>67298505747.963303</v>
      </c>
      <c r="BK19" s="631">
        <v>-833322508.82000005</v>
      </c>
      <c r="BL19" s="161">
        <v>68280406925.356697</v>
      </c>
      <c r="BM19" s="631">
        <v>-856099627.46999979</v>
      </c>
      <c r="BN19" s="161">
        <v>53682270005.940002</v>
      </c>
      <c r="BO19" s="631">
        <v>-791123685.13999999</v>
      </c>
      <c r="BP19" s="161">
        <v>51973021239.066704</v>
      </c>
      <c r="BQ19" s="631">
        <v>-761965346.83999991</v>
      </c>
      <c r="BR19" s="161">
        <v>54328303027.790001</v>
      </c>
      <c r="BS19" s="631">
        <v>-791856307.29999995</v>
      </c>
      <c r="BT19" s="161">
        <v>55374272653.463303</v>
      </c>
      <c r="BU19" s="631">
        <v>-863682116.30999994</v>
      </c>
      <c r="BV19" s="161">
        <v>47650716535.5233</v>
      </c>
      <c r="BW19" s="631">
        <v>-847887709.43000007</v>
      </c>
      <c r="BX19" s="161">
        <v>40062139590.376701</v>
      </c>
      <c r="BY19" s="631">
        <v>-783852455.16000009</v>
      </c>
      <c r="BZ19" s="161">
        <v>40518729560.616699</v>
      </c>
      <c r="CA19" s="631">
        <v>-807710580.35000002</v>
      </c>
      <c r="CB19" s="161">
        <v>38660301761.760002</v>
      </c>
      <c r="CC19" s="631">
        <v>-817684769.76999998</v>
      </c>
      <c r="CD19" s="161">
        <v>37951230028.236702</v>
      </c>
      <c r="CE19" s="631">
        <v>-737224702.29999995</v>
      </c>
      <c r="CF19" s="161" t="e">
        <v>#N/A</v>
      </c>
      <c r="CG19" s="631" t="e">
        <v>#N/A</v>
      </c>
      <c r="CH19" s="161">
        <v>34936509099.576698</v>
      </c>
      <c r="CI19" s="631">
        <v>-716043649.54999995</v>
      </c>
      <c r="CJ19" s="151">
        <v>38981516060.459999</v>
      </c>
      <c r="CK19" s="636">
        <v>-965456410.40999997</v>
      </c>
    </row>
    <row r="20" spans="1:89" s="28" customFormat="1" ht="14">
      <c r="A20" s="176" t="s">
        <v>387</v>
      </c>
      <c r="B20" s="161">
        <v>30730473242.903301</v>
      </c>
      <c r="C20" s="631">
        <v>-246775700.84</v>
      </c>
      <c r="D20" s="161">
        <v>30768286925.02</v>
      </c>
      <c r="E20" s="631">
        <v>-241778331.33000007</v>
      </c>
      <c r="F20" s="161">
        <v>29745673074.450001</v>
      </c>
      <c r="G20" s="631">
        <v>-258095153.65000001</v>
      </c>
      <c r="H20" s="161">
        <v>29855140527.646702</v>
      </c>
      <c r="I20" s="631">
        <v>-294746285.18000007</v>
      </c>
      <c r="J20" s="161">
        <v>29214456324.033298</v>
      </c>
      <c r="K20" s="631">
        <v>-278785628.93000007</v>
      </c>
      <c r="L20" s="161">
        <v>34922637884.839996</v>
      </c>
      <c r="M20" s="631">
        <v>-238002307.42999995</v>
      </c>
      <c r="N20" s="161">
        <v>41676375431.756699</v>
      </c>
      <c r="O20" s="631">
        <v>-311131002.54000008</v>
      </c>
      <c r="P20" s="161">
        <v>37405870166.236702</v>
      </c>
      <c r="Q20" s="631">
        <v>-281416629.76999998</v>
      </c>
      <c r="R20" s="161">
        <v>27544531495.193298</v>
      </c>
      <c r="S20" s="631">
        <v>-242235939.5</v>
      </c>
      <c r="T20" s="161">
        <v>21192629975.063301</v>
      </c>
      <c r="U20" s="631">
        <v>-176126059.95000008</v>
      </c>
      <c r="V20" s="161">
        <v>20579079140.66</v>
      </c>
      <c r="W20" s="631">
        <v>-209244167.03999999</v>
      </c>
      <c r="X20" s="161">
        <v>21377523664.580002</v>
      </c>
      <c r="Y20" s="631">
        <v>-218220977.95999998</v>
      </c>
      <c r="Z20" s="161">
        <v>20265675970.080002</v>
      </c>
      <c r="AA20" s="631">
        <v>-200105007.84</v>
      </c>
      <c r="AB20" s="161">
        <v>22475848717.083302</v>
      </c>
      <c r="AC20" s="631">
        <v>-210224567.51999995</v>
      </c>
      <c r="AD20" s="161">
        <v>21889204674.5233</v>
      </c>
      <c r="AE20" s="631">
        <v>-209102396.80000001</v>
      </c>
      <c r="AF20" s="161">
        <v>25371108805.286701</v>
      </c>
      <c r="AG20" s="631">
        <v>-243359455.83000001</v>
      </c>
      <c r="AH20" s="161">
        <v>24451801340.060001</v>
      </c>
      <c r="AI20" s="631">
        <v>-253077891.05999994</v>
      </c>
      <c r="AJ20" s="161">
        <v>28427709524.959999</v>
      </c>
      <c r="AK20" s="631">
        <v>-300712753.63000011</v>
      </c>
      <c r="AL20" s="161">
        <v>25169954256.576698</v>
      </c>
      <c r="AM20" s="631">
        <v>-300838970.81</v>
      </c>
      <c r="AN20" s="161">
        <v>23761131373.756699</v>
      </c>
      <c r="AO20" s="631">
        <v>-272958994.14000005</v>
      </c>
      <c r="AP20" s="161">
        <v>24702129009.1567</v>
      </c>
      <c r="AQ20" s="631">
        <v>-272875207.00999993</v>
      </c>
      <c r="AR20" s="161">
        <v>28261486251.463299</v>
      </c>
      <c r="AS20" s="631">
        <v>-322818252.5399999</v>
      </c>
      <c r="AT20" s="161">
        <v>31098664521.993301</v>
      </c>
      <c r="AU20" s="631">
        <v>-366557245.78000009</v>
      </c>
      <c r="AV20" s="161">
        <v>32525249610.373299</v>
      </c>
      <c r="AW20" s="631">
        <v>-446686766.31999993</v>
      </c>
      <c r="AX20" s="161">
        <v>34925915898.190002</v>
      </c>
      <c r="AY20" s="631">
        <v>-365714177.94999999</v>
      </c>
      <c r="AZ20" s="161">
        <v>41054850486.1633</v>
      </c>
      <c r="BA20" s="631">
        <v>-408289473.65999991</v>
      </c>
      <c r="BB20" s="161">
        <v>41939915136.800003</v>
      </c>
      <c r="BC20" s="631">
        <v>-402143459.80999994</v>
      </c>
      <c r="BD20" s="161">
        <v>40756266301.260002</v>
      </c>
      <c r="BE20" s="631">
        <v>-397261805.5200001</v>
      </c>
      <c r="BF20" s="161">
        <v>42184328765.230003</v>
      </c>
      <c r="BG20" s="631">
        <v>-400113186.92999995</v>
      </c>
      <c r="BH20" s="161">
        <v>38751962872.239998</v>
      </c>
      <c r="BI20" s="631">
        <v>-384473494.62000012</v>
      </c>
      <c r="BJ20" s="161">
        <v>38030173433.389999</v>
      </c>
      <c r="BK20" s="631">
        <v>-372670532.56999999</v>
      </c>
      <c r="BL20" s="161">
        <v>40482189393.400002</v>
      </c>
      <c r="BM20" s="631">
        <v>-395072364.46999997</v>
      </c>
      <c r="BN20" s="161">
        <v>39713082301.970001</v>
      </c>
      <c r="BO20" s="631">
        <v>-393637441.97000009</v>
      </c>
      <c r="BP20" s="161">
        <v>37594711780.716698</v>
      </c>
      <c r="BQ20" s="631">
        <v>-387629662.58999997</v>
      </c>
      <c r="BR20" s="161">
        <v>38617706576.456703</v>
      </c>
      <c r="BS20" s="631">
        <v>-425679828.36000007</v>
      </c>
      <c r="BT20" s="161">
        <v>34986442664.610001</v>
      </c>
      <c r="BU20" s="631">
        <v>-436048706.47000003</v>
      </c>
      <c r="BV20" s="161">
        <v>37342978499.186699</v>
      </c>
      <c r="BW20" s="631">
        <v>-516427901.83999997</v>
      </c>
      <c r="BX20" s="161">
        <v>40562571318.120003</v>
      </c>
      <c r="BY20" s="631">
        <v>-562964598.50000012</v>
      </c>
      <c r="BZ20" s="161">
        <v>40280041544.940002</v>
      </c>
      <c r="CA20" s="631">
        <v>-588799194.49000013</v>
      </c>
      <c r="CB20" s="161">
        <v>39688875046.133301</v>
      </c>
      <c r="CC20" s="631">
        <v>-594455377.01999998</v>
      </c>
      <c r="CD20" s="161">
        <v>39492093390.550003</v>
      </c>
      <c r="CE20" s="631">
        <v>-578929149.83999991</v>
      </c>
      <c r="CF20" s="161" t="e">
        <v>#N/A</v>
      </c>
      <c r="CG20" s="631" t="e">
        <v>#N/A</v>
      </c>
      <c r="CH20" s="161">
        <v>42028005880.103302</v>
      </c>
      <c r="CI20" s="631">
        <v>-630267470.5999999</v>
      </c>
      <c r="CJ20" s="151">
        <v>44660256332.306702</v>
      </c>
      <c r="CK20" s="636">
        <v>-642625121.05000043</v>
      </c>
    </row>
    <row r="21" spans="1:89" s="28" customFormat="1" ht="14">
      <c r="A21" s="176" t="s">
        <v>388</v>
      </c>
      <c r="B21" s="161">
        <v>85167700072.513306</v>
      </c>
      <c r="C21" s="631">
        <v>-1768423713.5899999</v>
      </c>
      <c r="D21" s="161">
        <v>94953878883.066696</v>
      </c>
      <c r="E21" s="631">
        <v>-2069884031.0800002</v>
      </c>
      <c r="F21" s="161">
        <v>102684126944.69</v>
      </c>
      <c r="G21" s="631">
        <v>-2452666796.5999999</v>
      </c>
      <c r="H21" s="161">
        <v>103431975453.617</v>
      </c>
      <c r="I21" s="631">
        <v>-2542170755.6900001</v>
      </c>
      <c r="J21" s="161">
        <v>113752333140.297</v>
      </c>
      <c r="K21" s="631">
        <v>-2761711556.4299998</v>
      </c>
      <c r="L21" s="161">
        <v>128725117862.993</v>
      </c>
      <c r="M21" s="631">
        <v>-3375806167.73</v>
      </c>
      <c r="N21" s="161">
        <v>133926202257.92</v>
      </c>
      <c r="O21" s="631">
        <v>-4027525605.6599998</v>
      </c>
      <c r="P21" s="161">
        <v>135239083063.59</v>
      </c>
      <c r="Q21" s="631">
        <v>-3986698366.5900002</v>
      </c>
      <c r="R21" s="161">
        <v>135861468846.983</v>
      </c>
      <c r="S21" s="631">
        <v>-3879978946.4000001</v>
      </c>
      <c r="T21" s="161">
        <v>135539538327.067</v>
      </c>
      <c r="U21" s="631">
        <v>-3934291302.2800002</v>
      </c>
      <c r="V21" s="161">
        <v>134165497175.17</v>
      </c>
      <c r="W21" s="631">
        <v>-4037357642.3099999</v>
      </c>
      <c r="X21" s="161">
        <v>127874833671.50999</v>
      </c>
      <c r="Y21" s="631">
        <v>-3636028986.8200002</v>
      </c>
      <c r="Z21" s="161">
        <v>117243976476.78</v>
      </c>
      <c r="AA21" s="631">
        <v>-3112467487.5100002</v>
      </c>
      <c r="AB21" s="161">
        <v>104499360901.56</v>
      </c>
      <c r="AC21" s="631">
        <v>-2346709698.0599999</v>
      </c>
      <c r="AD21" s="161">
        <v>96042243494.946701</v>
      </c>
      <c r="AE21" s="631">
        <v>-1911508682.3</v>
      </c>
      <c r="AF21" s="161">
        <v>90320568150.503296</v>
      </c>
      <c r="AG21" s="631">
        <v>-1407418693.9200001</v>
      </c>
      <c r="AH21" s="161">
        <v>87893810475.429993</v>
      </c>
      <c r="AI21" s="631">
        <v>-1233062171.79</v>
      </c>
      <c r="AJ21" s="161">
        <v>84000100469.610001</v>
      </c>
      <c r="AK21" s="631">
        <v>-1158240121.28</v>
      </c>
      <c r="AL21" s="161">
        <v>84074561430.433304</v>
      </c>
      <c r="AM21" s="631">
        <v>-1187232159.74</v>
      </c>
      <c r="AN21" s="161">
        <v>80128744920.016693</v>
      </c>
      <c r="AO21" s="631">
        <v>-1088216982</v>
      </c>
      <c r="AP21" s="161">
        <v>81065992676.236694</v>
      </c>
      <c r="AQ21" s="631">
        <v>-1093113772.71</v>
      </c>
      <c r="AR21" s="161">
        <v>83188696797.416702</v>
      </c>
      <c r="AS21" s="631">
        <v>-1129920799.8099999</v>
      </c>
      <c r="AT21" s="161">
        <v>82462616444.786697</v>
      </c>
      <c r="AU21" s="631">
        <v>-1123728233.8900001</v>
      </c>
      <c r="AV21" s="161">
        <v>78099337146.596695</v>
      </c>
      <c r="AW21" s="631">
        <v>-886957701.17999995</v>
      </c>
      <c r="AX21" s="161">
        <v>73477463250.570007</v>
      </c>
      <c r="AY21" s="631">
        <v>-679925465.92999995</v>
      </c>
      <c r="AZ21" s="161">
        <v>74058718242.373306</v>
      </c>
      <c r="BA21" s="631">
        <v>-501828100.23000002</v>
      </c>
      <c r="BB21" s="161">
        <v>73259687141.066696</v>
      </c>
      <c r="BC21" s="631">
        <v>-350012315.30000001</v>
      </c>
      <c r="BD21" s="161">
        <v>74201627534.240005</v>
      </c>
      <c r="BE21" s="631">
        <v>-330496298.41000003</v>
      </c>
      <c r="BF21" s="161">
        <v>73150152359.126602</v>
      </c>
      <c r="BG21" s="631">
        <v>-338433627.99000001</v>
      </c>
      <c r="BH21" s="161">
        <v>72063768540.593307</v>
      </c>
      <c r="BI21" s="631">
        <v>-531100101.45000005</v>
      </c>
      <c r="BJ21" s="161">
        <v>73755372147.883301</v>
      </c>
      <c r="BK21" s="631">
        <v>-837793996.64999998</v>
      </c>
      <c r="BL21" s="161">
        <v>78911102123.539993</v>
      </c>
      <c r="BM21" s="631">
        <v>-1340329534.79</v>
      </c>
      <c r="BN21" s="161">
        <v>90253932875.713303</v>
      </c>
      <c r="BO21" s="631">
        <v>-1985219117.9000001</v>
      </c>
      <c r="BP21" s="161">
        <v>104491395513.27699</v>
      </c>
      <c r="BQ21" s="631">
        <v>-2763152352.4199996</v>
      </c>
      <c r="BR21" s="161">
        <v>114831168057.16701</v>
      </c>
      <c r="BS21" s="631">
        <v>-3430750427.48</v>
      </c>
      <c r="BT21" s="161">
        <v>120751760992.287</v>
      </c>
      <c r="BU21" s="631">
        <v>-3552156645.1100001</v>
      </c>
      <c r="BV21" s="161">
        <v>131358864106.02699</v>
      </c>
      <c r="BW21" s="631">
        <v>-3820470244.9200001</v>
      </c>
      <c r="BX21" s="161">
        <v>153994211654.56699</v>
      </c>
      <c r="BY21" s="631">
        <v>-4353477591.8099995</v>
      </c>
      <c r="BZ21" s="161">
        <v>171407961245.81699</v>
      </c>
      <c r="CA21" s="631">
        <v>-5017892500.1300001</v>
      </c>
      <c r="CB21" s="161">
        <v>180905200887.08701</v>
      </c>
      <c r="CC21" s="631">
        <v>-4736718282.2300005</v>
      </c>
      <c r="CD21" s="161">
        <v>187793658319.91</v>
      </c>
      <c r="CE21" s="631">
        <v>-4599651933.9700003</v>
      </c>
      <c r="CF21" s="161" t="e">
        <v>#N/A</v>
      </c>
      <c r="CG21" s="631" t="e">
        <v>#N/A</v>
      </c>
      <c r="CH21" s="161">
        <v>192024984196.30301</v>
      </c>
      <c r="CI21" s="631">
        <v>-4636116475.5299997</v>
      </c>
      <c r="CJ21" s="151">
        <v>201716755248.14301</v>
      </c>
      <c r="CK21" s="636">
        <v>-4982948553.4499998</v>
      </c>
    </row>
    <row r="22" spans="1:89" s="28" customFormat="1" ht="14.5" thickBot="1">
      <c r="A22" s="262" t="s">
        <v>315</v>
      </c>
      <c r="B22" s="259">
        <v>9109374101.4400005</v>
      </c>
      <c r="C22" s="633">
        <v>-78045890.879999995</v>
      </c>
      <c r="D22" s="259">
        <v>10667465997.360001</v>
      </c>
      <c r="E22" s="633">
        <v>-197424945.81999999</v>
      </c>
      <c r="F22" s="259">
        <v>10414772754.1833</v>
      </c>
      <c r="G22" s="633">
        <v>-170532008.47</v>
      </c>
      <c r="H22" s="259">
        <v>14705445994.860001</v>
      </c>
      <c r="I22" s="633">
        <v>-240545271.30000001</v>
      </c>
      <c r="J22" s="259">
        <v>20617320163.396702</v>
      </c>
      <c r="K22" s="633">
        <v>-379846888.16000003</v>
      </c>
      <c r="L22" s="259">
        <v>21410877627.673302</v>
      </c>
      <c r="M22" s="633">
        <v>-447651817.41000003</v>
      </c>
      <c r="N22" s="259">
        <v>19550470493.856701</v>
      </c>
      <c r="O22" s="633">
        <v>-499501231.16000003</v>
      </c>
      <c r="P22" s="259">
        <v>18879284402.733299</v>
      </c>
      <c r="Q22" s="633">
        <v>-482952341.44</v>
      </c>
      <c r="R22" s="259">
        <v>20788028584.926701</v>
      </c>
      <c r="S22" s="633">
        <v>-475639040.19</v>
      </c>
      <c r="T22" s="259">
        <v>20497558597.6833</v>
      </c>
      <c r="U22" s="633">
        <v>-475703175.44</v>
      </c>
      <c r="V22" s="259">
        <v>20293979880.373299</v>
      </c>
      <c r="W22" s="633">
        <v>-473505824.91000003</v>
      </c>
      <c r="X22" s="259">
        <v>19419392143.3867</v>
      </c>
      <c r="Y22" s="633">
        <v>-410451139.82999998</v>
      </c>
      <c r="Z22" s="259">
        <v>22376661077.439999</v>
      </c>
      <c r="AA22" s="633">
        <v>-432113621.94999999</v>
      </c>
      <c r="AB22" s="259">
        <v>23351465536.153301</v>
      </c>
      <c r="AC22" s="633">
        <v>-397619334.88</v>
      </c>
      <c r="AD22" s="259">
        <v>22602018734.623299</v>
      </c>
      <c r="AE22" s="633">
        <v>-332999247.06</v>
      </c>
      <c r="AF22" s="259">
        <v>21211741791.416698</v>
      </c>
      <c r="AG22" s="633">
        <v>-237011740.33000001</v>
      </c>
      <c r="AH22" s="259">
        <v>21874963157.459999</v>
      </c>
      <c r="AI22" s="633">
        <v>-204611292.87</v>
      </c>
      <c r="AJ22" s="259">
        <v>21860604684.8433</v>
      </c>
      <c r="AK22" s="633">
        <v>-198263761.44999999</v>
      </c>
      <c r="AL22" s="259">
        <v>22362988664.876701</v>
      </c>
      <c r="AM22" s="633">
        <v>-206861313.30000001</v>
      </c>
      <c r="AN22" s="259">
        <v>23287781972.799999</v>
      </c>
      <c r="AO22" s="633">
        <v>-217001941.69999999</v>
      </c>
      <c r="AP22" s="259">
        <v>21789012070.483299</v>
      </c>
      <c r="AQ22" s="633">
        <v>-201334078.81999999</v>
      </c>
      <c r="AR22" s="259">
        <v>21093150284.423302</v>
      </c>
      <c r="AS22" s="633">
        <v>-191926207.97999999</v>
      </c>
      <c r="AT22" s="259">
        <v>20653134763.0233</v>
      </c>
      <c r="AU22" s="633">
        <v>-189056420.41999999</v>
      </c>
      <c r="AV22" s="259">
        <v>22176713748.540001</v>
      </c>
      <c r="AW22" s="633">
        <v>-170429259.50999999</v>
      </c>
      <c r="AX22" s="259">
        <v>16391653395.5033</v>
      </c>
      <c r="AY22" s="633">
        <v>-137887195.84</v>
      </c>
      <c r="AZ22" s="259">
        <v>14421220528.6567</v>
      </c>
      <c r="BA22" s="633">
        <v>-91279501.519999996</v>
      </c>
      <c r="BB22" s="259">
        <v>13401795671.803301</v>
      </c>
      <c r="BC22" s="633">
        <v>-60963604.659999996</v>
      </c>
      <c r="BD22" s="259">
        <v>12843683886.24</v>
      </c>
      <c r="BE22" s="633">
        <v>-54978928.390000001</v>
      </c>
      <c r="BF22" s="259">
        <v>12549308422.530001</v>
      </c>
      <c r="BG22" s="634">
        <v>-56253983.07</v>
      </c>
      <c r="BH22" s="259">
        <v>12730749110.7267</v>
      </c>
      <c r="BI22" s="634">
        <v>-89670138.209999993</v>
      </c>
      <c r="BJ22" s="259">
        <v>12928387243.036699</v>
      </c>
      <c r="BK22" s="634">
        <v>-139935336.16</v>
      </c>
      <c r="BL22" s="259">
        <v>12655185197</v>
      </c>
      <c r="BM22" s="634">
        <v>-203963965.41</v>
      </c>
      <c r="BN22" s="259">
        <v>15141994361.4867</v>
      </c>
      <c r="BO22" s="634">
        <v>-261875611.25</v>
      </c>
      <c r="BP22" s="259">
        <v>16843383579.73</v>
      </c>
      <c r="BQ22" s="634">
        <v>-316114876.81</v>
      </c>
      <c r="BR22" s="259">
        <v>17370524588.846699</v>
      </c>
      <c r="BS22" s="634">
        <v>-367621626.19999999</v>
      </c>
      <c r="BT22" s="259">
        <v>16976015760.809999</v>
      </c>
      <c r="BU22" s="634">
        <v>-339505677.38</v>
      </c>
      <c r="BV22" s="259">
        <v>18219011051.619999</v>
      </c>
      <c r="BW22" s="634">
        <v>-323615073.75999999</v>
      </c>
      <c r="BX22" s="259">
        <v>22136091579.419998</v>
      </c>
      <c r="BY22" s="634">
        <v>-336736465.80000001</v>
      </c>
      <c r="BZ22" s="259">
        <v>23649061883.02</v>
      </c>
      <c r="CA22" s="634">
        <v>-386554929.02999997</v>
      </c>
      <c r="CB22" s="259">
        <v>24266982947.1367</v>
      </c>
      <c r="CC22" s="634">
        <v>-346897373.98000002</v>
      </c>
      <c r="CD22" s="259">
        <v>23372343502.883301</v>
      </c>
      <c r="CE22" s="634">
        <v>-320553459.01999998</v>
      </c>
      <c r="CF22" s="259" t="e">
        <v>#N/A</v>
      </c>
      <c r="CG22" s="634" t="e">
        <v>#N/A</v>
      </c>
      <c r="CH22" s="259">
        <v>22661645978.653301</v>
      </c>
      <c r="CI22" s="634">
        <v>-311618850.23000002</v>
      </c>
      <c r="CJ22" s="266">
        <v>27032444869.8433</v>
      </c>
      <c r="CK22" s="638">
        <v>-323517648.94</v>
      </c>
    </row>
    <row r="23" spans="1:89" s="4" customFormat="1" ht="14.5" thickTop="1">
      <c r="A23" s="4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89" s="4" customFormat="1" ht="14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89" s="4" customFormat="1" ht="14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89" s="4" customFormat="1" ht="14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89" s="4" customFormat="1" ht="14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</sheetData>
  <sheetProtection sheet="1" objects="1" scenarios="1"/>
  <mergeCells count="44">
    <mergeCell ref="AR3:AS3"/>
    <mergeCell ref="BT3:BU3"/>
    <mergeCell ref="BP3:BQ3"/>
    <mergeCell ref="CJ3:CK3"/>
    <mergeCell ref="CH3:CI3"/>
    <mergeCell ref="BZ3:CA3"/>
    <mergeCell ref="BR3:BS3"/>
    <mergeCell ref="AX3:AY3"/>
    <mergeCell ref="BF3:BG3"/>
    <mergeCell ref="BJ3:BK3"/>
    <mergeCell ref="BD3:BE3"/>
    <mergeCell ref="CF3:CG3"/>
    <mergeCell ref="CD3:CE3"/>
    <mergeCell ref="CB3:CC3"/>
    <mergeCell ref="BX3:BY3"/>
    <mergeCell ref="AZ3:BA3"/>
    <mergeCell ref="BL3:BM3"/>
    <mergeCell ref="BN3:BO3"/>
    <mergeCell ref="BH3:BI3"/>
    <mergeCell ref="BB3:BC3"/>
    <mergeCell ref="BV3:BW3"/>
    <mergeCell ref="AH3:AI3"/>
    <mergeCell ref="AV3:AW3"/>
    <mergeCell ref="AJ3:AK3"/>
    <mergeCell ref="AN3:AO3"/>
    <mergeCell ref="P3:Q3"/>
    <mergeCell ref="V3:W3"/>
    <mergeCell ref="AB3:AC3"/>
    <mergeCell ref="AD3:AE3"/>
    <mergeCell ref="X3:Y3"/>
    <mergeCell ref="R3:S3"/>
    <mergeCell ref="Z3:AA3"/>
    <mergeCell ref="AF3:AG3"/>
    <mergeCell ref="T3:U3"/>
    <mergeCell ref="AL3:AM3"/>
    <mergeCell ref="AP3:AQ3"/>
    <mergeCell ref="AT3:AU3"/>
    <mergeCell ref="B3:C3"/>
    <mergeCell ref="J3:K3"/>
    <mergeCell ref="H3:I3"/>
    <mergeCell ref="N3:O3"/>
    <mergeCell ref="L3:M3"/>
    <mergeCell ref="D3:E3"/>
    <mergeCell ref="F3:G3"/>
  </mergeCells>
  <hyperlinks>
    <hyperlink ref="A4" location="'Índice'!B40" display="Índice!A1" xr:uid="{80ADFFBC-31A5-41DB-9E1B-611794B8609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4A6E-6C8A-46E6-A3E1-F49432A8B575}">
  <sheetPr codeName="Plan39">
    <tabColor rgb="FFFFC000"/>
  </sheetPr>
  <dimension ref="A1:AS21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5" customFormat="1" ht="16.399999999999999" customHeight="1">
      <c r="A1" s="17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627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5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267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4" customFormat="1" ht="14">
      <c r="A6" s="149" t="s">
        <v>134</v>
      </c>
      <c r="B6" s="280">
        <v>8870.3117905649997</v>
      </c>
      <c r="C6" s="280">
        <v>9889.3509176629141</v>
      </c>
      <c r="D6" s="280">
        <v>10645.29966448503</v>
      </c>
      <c r="E6" s="280">
        <v>11209.670705805001</v>
      </c>
      <c r="F6" s="280">
        <v>12329.414687134999</v>
      </c>
      <c r="G6" s="280">
        <v>13527.382857115004</v>
      </c>
      <c r="H6" s="280">
        <v>14790.839054955004</v>
      </c>
      <c r="I6" s="280">
        <v>14054.326144449999</v>
      </c>
      <c r="J6" s="280">
        <v>14523.060766009998</v>
      </c>
      <c r="K6" s="280">
        <v>15068.812042550009</v>
      </c>
      <c r="L6" s="280">
        <v>17655.112878649998</v>
      </c>
      <c r="M6" s="280">
        <v>17307.443522180009</v>
      </c>
      <c r="N6" s="280">
        <v>3584.5536625700024</v>
      </c>
      <c r="O6" s="280">
        <v>3388.9251558599985</v>
      </c>
      <c r="P6" s="280">
        <v>3224.2233313400011</v>
      </c>
      <c r="Q6" s="280">
        <v>2771.2487365299971</v>
      </c>
      <c r="R6" s="280">
        <v>2614.8915263700014</v>
      </c>
      <c r="S6" s="280">
        <v>3146.727911519999</v>
      </c>
      <c r="T6" s="280">
        <v>2819.6384806699998</v>
      </c>
      <c r="U6" s="280">
        <v>3292.6625315100027</v>
      </c>
      <c r="V6" s="280">
        <v>2823.7350305899995</v>
      </c>
      <c r="W6" s="280">
        <v>3721.0379878799999</v>
      </c>
      <c r="X6" s="280">
        <v>4063.2652002000004</v>
      </c>
      <c r="Y6" s="280">
        <v>3512.862697539998</v>
      </c>
      <c r="Z6" s="280">
        <v>3423.7129684100014</v>
      </c>
      <c r="AA6" s="280">
        <v>3192.544816699999</v>
      </c>
      <c r="AB6" s="280">
        <v>2538.492277530001</v>
      </c>
      <c r="AC6" s="280">
        <v>2934.0877423899983</v>
      </c>
      <c r="AD6" s="280">
        <v>2140.8841073000003</v>
      </c>
      <c r="AE6" s="280">
        <v>3423.8695691299999</v>
      </c>
      <c r="AF6" s="280">
        <v>4601.7552068699997</v>
      </c>
      <c r="AG6" s="280">
        <v>6564.1279731000004</v>
      </c>
      <c r="AH6" s="280">
        <v>9481.4072761900043</v>
      </c>
      <c r="AI6" s="280">
        <v>10731.828293099985</v>
      </c>
      <c r="AJ6" s="280">
        <v>14868.91092368</v>
      </c>
      <c r="AK6" s="280">
        <v>15043.479286629998</v>
      </c>
      <c r="AL6" s="280">
        <v>15285.576127129998</v>
      </c>
      <c r="AM6" s="280">
        <v>16386.040589309978</v>
      </c>
      <c r="AN6" s="280">
        <v>16821.427784880005</v>
      </c>
      <c r="AO6" s="280">
        <v>15739.379473890001</v>
      </c>
      <c r="AP6" s="280">
        <v>14880.935973770002</v>
      </c>
      <c r="AQ6" s="280">
        <v>0</v>
      </c>
      <c r="AR6" s="280">
        <v>16303.054015990005</v>
      </c>
      <c r="AS6" s="285">
        <v>16733.505105689997</v>
      </c>
    </row>
    <row r="7" spans="1:45" s="4" customFormat="1" ht="14">
      <c r="A7" s="176" t="s">
        <v>411</v>
      </c>
      <c r="B7" s="281">
        <v>8792.0009926949988</v>
      </c>
      <c r="C7" s="281">
        <v>9774.7112940500028</v>
      </c>
      <c r="D7" s="281">
        <v>10546.260709194999</v>
      </c>
      <c r="E7" s="281">
        <v>11173.137254470001</v>
      </c>
      <c r="F7" s="281">
        <v>12223.690497899999</v>
      </c>
      <c r="G7" s="281">
        <v>13401.096071850005</v>
      </c>
      <c r="H7" s="281">
        <v>14705.913848785003</v>
      </c>
      <c r="I7" s="281">
        <v>13985.082385839998</v>
      </c>
      <c r="J7" s="281">
        <v>14400.492158509998</v>
      </c>
      <c r="K7" s="281">
        <v>15049.899115770009</v>
      </c>
      <c r="L7" s="281">
        <v>17498.496541409997</v>
      </c>
      <c r="M7" s="281">
        <v>17065.543801115007</v>
      </c>
      <c r="N7" s="281">
        <v>3524.0071905200025</v>
      </c>
      <c r="O7" s="281">
        <v>3246.9698966899987</v>
      </c>
      <c r="P7" s="281">
        <v>3221.336303170001</v>
      </c>
      <c r="Q7" s="281">
        <v>2818.5002674999973</v>
      </c>
      <c r="R7" s="281">
        <v>2599.3062689300014</v>
      </c>
      <c r="S7" s="281">
        <v>3150.706849109999</v>
      </c>
      <c r="T7" s="281">
        <v>2807.2798181999997</v>
      </c>
      <c r="U7" s="281">
        <v>3208.0937228600023</v>
      </c>
      <c r="V7" s="281">
        <v>2811.6936223599996</v>
      </c>
      <c r="W7" s="281">
        <v>3706.2888732500001</v>
      </c>
      <c r="X7" s="281">
        <v>4048.0920257700004</v>
      </c>
      <c r="Y7" s="281">
        <v>3499.810153909998</v>
      </c>
      <c r="Z7" s="281">
        <v>3351.0977312500013</v>
      </c>
      <c r="AA7" s="281">
        <v>3161.8970188299991</v>
      </c>
      <c r="AB7" s="281">
        <v>2518.2261488700015</v>
      </c>
      <c r="AC7" s="281">
        <v>2887.4691742499986</v>
      </c>
      <c r="AD7" s="281">
        <v>2128.7492677800005</v>
      </c>
      <c r="AE7" s="281">
        <v>3412.7629073099997</v>
      </c>
      <c r="AF7" s="281">
        <v>4573.1938103999992</v>
      </c>
      <c r="AG7" s="281">
        <v>6502.623631110001</v>
      </c>
      <c r="AH7" s="281">
        <v>9464.8596326600036</v>
      </c>
      <c r="AI7" s="281">
        <v>10762.682387799985</v>
      </c>
      <c r="AJ7" s="281">
        <v>14871.742595579999</v>
      </c>
      <c r="AK7" s="281">
        <v>15025.671624879997</v>
      </c>
      <c r="AL7" s="281">
        <v>15312.730100579998</v>
      </c>
      <c r="AM7" s="281">
        <v>16377.892532989979</v>
      </c>
      <c r="AN7" s="281">
        <v>16811.834865610006</v>
      </c>
      <c r="AO7" s="281">
        <v>15730.463023420001</v>
      </c>
      <c r="AP7" s="281">
        <v>14866.371678480002</v>
      </c>
      <c r="AQ7" s="281">
        <v>0</v>
      </c>
      <c r="AR7" s="281">
        <v>16307.294253290005</v>
      </c>
      <c r="AS7" s="286">
        <v>16629.457703639997</v>
      </c>
    </row>
    <row r="8" spans="1:45" s="4" customFormat="1" ht="14">
      <c r="A8" s="177" t="s">
        <v>412</v>
      </c>
      <c r="B8" s="281">
        <v>2700.431641910001</v>
      </c>
      <c r="C8" s="281">
        <v>2695.6915194099975</v>
      </c>
      <c r="D8" s="281">
        <v>2871.3008998249993</v>
      </c>
      <c r="E8" s="281">
        <v>3096.1721759150009</v>
      </c>
      <c r="F8" s="281">
        <v>3392.4795930499995</v>
      </c>
      <c r="G8" s="281">
        <v>3289.9489418250027</v>
      </c>
      <c r="H8" s="281">
        <v>3580.1033598850008</v>
      </c>
      <c r="I8" s="281">
        <v>3387.0250891249989</v>
      </c>
      <c r="J8" s="281">
        <v>3963.540238399999</v>
      </c>
      <c r="K8" s="281">
        <v>4130.5668840200024</v>
      </c>
      <c r="L8" s="281">
        <v>4255.523121665</v>
      </c>
      <c r="M8" s="281">
        <v>3947.8914070850046</v>
      </c>
      <c r="N8" s="281">
        <v>3350.2426242700026</v>
      </c>
      <c r="O8" s="281">
        <v>3160.8131874899982</v>
      </c>
      <c r="P8" s="281">
        <v>3017.4623457000007</v>
      </c>
      <c r="Q8" s="281">
        <v>2694.0332813299974</v>
      </c>
      <c r="R8" s="281">
        <v>2514.0278656100013</v>
      </c>
      <c r="S8" s="281">
        <v>2976.7747666199994</v>
      </c>
      <c r="T8" s="281">
        <v>2718.2696864999994</v>
      </c>
      <c r="U8" s="281">
        <v>3012.4670335100027</v>
      </c>
      <c r="V8" s="281">
        <v>2710.1748251399999</v>
      </c>
      <c r="W8" s="281">
        <v>3348.8598868899999</v>
      </c>
      <c r="X8" s="281">
        <v>3381.3651136500011</v>
      </c>
      <c r="Y8" s="281">
        <v>3057.1640307399985</v>
      </c>
      <c r="Z8" s="281">
        <v>2710.7499270100011</v>
      </c>
      <c r="AA8" s="281">
        <v>2917.9451204699985</v>
      </c>
      <c r="AB8" s="281">
        <v>2609.7267213600012</v>
      </c>
      <c r="AC8" s="281">
        <v>2587.131545939998</v>
      </c>
      <c r="AD8" s="281">
        <v>2719.8913988899999</v>
      </c>
      <c r="AE8" s="281">
        <v>3443.0134352500004</v>
      </c>
      <c r="AF8" s="281">
        <v>4721.9546165099991</v>
      </c>
      <c r="AG8" s="281">
        <v>6771.596813520001</v>
      </c>
      <c r="AH8" s="281">
        <v>9282.8506023500031</v>
      </c>
      <c r="AI8" s="281">
        <v>11424.376721699986</v>
      </c>
      <c r="AJ8" s="281">
        <v>14624.588449280001</v>
      </c>
      <c r="AK8" s="281">
        <v>14807.322412529997</v>
      </c>
      <c r="AL8" s="281">
        <v>15318.114676359999</v>
      </c>
      <c r="AM8" s="281">
        <v>15596.06539891998</v>
      </c>
      <c r="AN8" s="281">
        <v>16559.086551460005</v>
      </c>
      <c r="AO8" s="281">
        <v>15275.874486760002</v>
      </c>
      <c r="AP8" s="281">
        <v>14718.621373140002</v>
      </c>
      <c r="AQ8" s="281">
        <v>0</v>
      </c>
      <c r="AR8" s="281">
        <v>16248.855727700007</v>
      </c>
      <c r="AS8" s="286">
        <v>16452.109648439993</v>
      </c>
    </row>
    <row r="9" spans="1:45" s="14" customFormat="1" ht="14">
      <c r="A9" s="1151" t="s">
        <v>1446</v>
      </c>
      <c r="B9" s="281">
        <v>297.75333879999971</v>
      </c>
      <c r="C9" s="281">
        <v>327.02656808999836</v>
      </c>
      <c r="D9" s="281">
        <v>348.84681844499937</v>
      </c>
      <c r="E9" s="281">
        <v>397.07031496500031</v>
      </c>
      <c r="F9" s="281">
        <v>414.53660174000015</v>
      </c>
      <c r="G9" s="281">
        <v>184.3220376050017</v>
      </c>
      <c r="H9" s="281">
        <v>368.5286527050007</v>
      </c>
      <c r="I9" s="281">
        <v>277.61705435499698</v>
      </c>
      <c r="J9" s="281">
        <v>298.65813033000086</v>
      </c>
      <c r="K9" s="281">
        <v>237.51248820999945</v>
      </c>
      <c r="L9" s="281">
        <v>224.28090177500007</v>
      </c>
      <c r="M9" s="281">
        <v>254.3535495250012</v>
      </c>
      <c r="N9" s="281" t="s">
        <v>40</v>
      </c>
      <c r="O9" s="281" t="s">
        <v>40</v>
      </c>
      <c r="P9" s="281" t="s">
        <v>40</v>
      </c>
      <c r="Q9" s="281" t="s">
        <v>40</v>
      </c>
      <c r="R9" s="281" t="s">
        <v>40</v>
      </c>
      <c r="S9" s="281" t="s">
        <v>40</v>
      </c>
      <c r="T9" s="281" t="s">
        <v>40</v>
      </c>
      <c r="U9" s="281" t="s">
        <v>40</v>
      </c>
      <c r="V9" s="281" t="s">
        <v>40</v>
      </c>
      <c r="W9" s="281" t="s">
        <v>40</v>
      </c>
      <c r="X9" s="281" t="s">
        <v>40</v>
      </c>
      <c r="Y9" s="281" t="s">
        <v>40</v>
      </c>
      <c r="Z9" s="281" t="s">
        <v>40</v>
      </c>
      <c r="AA9" s="281" t="s">
        <v>40</v>
      </c>
      <c r="AB9" s="281" t="s">
        <v>40</v>
      </c>
      <c r="AC9" s="281" t="s">
        <v>40</v>
      </c>
      <c r="AD9" s="281" t="s">
        <v>40</v>
      </c>
      <c r="AE9" s="281" t="s">
        <v>40</v>
      </c>
      <c r="AF9" s="281" t="s">
        <v>40</v>
      </c>
      <c r="AG9" s="281" t="s">
        <v>40</v>
      </c>
      <c r="AH9" s="281" t="s">
        <v>40</v>
      </c>
      <c r="AI9" s="281" t="s">
        <v>40</v>
      </c>
      <c r="AJ9" s="281" t="s">
        <v>40</v>
      </c>
      <c r="AK9" s="281" t="s">
        <v>40</v>
      </c>
      <c r="AL9" s="281" t="s">
        <v>40</v>
      </c>
      <c r="AM9" s="281" t="s">
        <v>40</v>
      </c>
      <c r="AN9" s="281" t="s">
        <v>40</v>
      </c>
      <c r="AO9" s="281" t="s">
        <v>40</v>
      </c>
      <c r="AP9" s="281" t="s">
        <v>40</v>
      </c>
      <c r="AQ9" s="281" t="s">
        <v>40</v>
      </c>
      <c r="AR9" s="281" t="s">
        <v>40</v>
      </c>
      <c r="AS9" s="286" t="s">
        <v>40</v>
      </c>
    </row>
    <row r="10" spans="1:45" s="4" customFormat="1" ht="14">
      <c r="A10" s="177" t="s">
        <v>413</v>
      </c>
      <c r="B10" s="281">
        <v>18.387371649999999</v>
      </c>
      <c r="C10" s="281">
        <v>16.839429314999972</v>
      </c>
      <c r="D10" s="281">
        <v>119.61277906000001</v>
      </c>
      <c r="E10" s="281">
        <v>14.677184950000001</v>
      </c>
      <c r="F10" s="281">
        <v>-35.800389704999994</v>
      </c>
      <c r="G10" s="281">
        <v>-10.716291485000012</v>
      </c>
      <c r="H10" s="281">
        <v>-418.002794865</v>
      </c>
      <c r="I10" s="281">
        <v>-181.52014668999988</v>
      </c>
      <c r="J10" s="281">
        <v>-139.73457535500006</v>
      </c>
      <c r="K10" s="281">
        <v>2.7928922349999965</v>
      </c>
      <c r="L10" s="281">
        <v>-19.369036780000002</v>
      </c>
      <c r="M10" s="281">
        <v>-174.14231384499996</v>
      </c>
      <c r="N10" s="281">
        <v>164.02124465</v>
      </c>
      <c r="O10" s="281">
        <v>88.148080390000018</v>
      </c>
      <c r="P10" s="281">
        <v>200.48424701000002</v>
      </c>
      <c r="Q10" s="281">
        <v>120.65115173999997</v>
      </c>
      <c r="R10" s="281">
        <v>83.301163920000008</v>
      </c>
      <c r="S10" s="281">
        <v>148.55101196999996</v>
      </c>
      <c r="T10" s="281">
        <v>1.1810941100000032</v>
      </c>
      <c r="U10" s="281">
        <v>237.13143513000009</v>
      </c>
      <c r="V10" s="281">
        <v>108.37153609999999</v>
      </c>
      <c r="W10" s="281">
        <v>328.29153313000018</v>
      </c>
      <c r="X10" s="281">
        <v>652.66367047000006</v>
      </c>
      <c r="Y10" s="281">
        <v>470.43373054999995</v>
      </c>
      <c r="Z10" s="281">
        <v>605.25955625999995</v>
      </c>
      <c r="AA10" s="281">
        <v>109.08401013999999</v>
      </c>
      <c r="AB10" s="281">
        <v>224.9304595399999</v>
      </c>
      <c r="AC10" s="281">
        <v>-25.180536239999949</v>
      </c>
      <c r="AD10" s="281">
        <v>-116.17722021</v>
      </c>
      <c r="AE10" s="281">
        <v>-121.60578323999995</v>
      </c>
      <c r="AF10" s="281">
        <v>105.33897744000001</v>
      </c>
      <c r="AG10" s="281">
        <v>-232.12767512000002</v>
      </c>
      <c r="AH10" s="281">
        <v>348.29023233999999</v>
      </c>
      <c r="AI10" s="281">
        <v>-320.61724356000002</v>
      </c>
      <c r="AJ10" s="281">
        <v>168.02144475000011</v>
      </c>
      <c r="AK10" s="281">
        <v>37.403969809999793</v>
      </c>
      <c r="AL10" s="281">
        <v>-39.112365250000032</v>
      </c>
      <c r="AM10" s="281">
        <v>440.90512910999979</v>
      </c>
      <c r="AN10" s="281">
        <v>196.87849428999999</v>
      </c>
      <c r="AO10" s="281">
        <v>274.73492589999995</v>
      </c>
      <c r="AP10" s="281">
        <v>172.69475107999997</v>
      </c>
      <c r="AQ10" s="281">
        <v>0</v>
      </c>
      <c r="AR10" s="281">
        <v>123.44119080000007</v>
      </c>
      <c r="AS10" s="286">
        <v>34.341454790000142</v>
      </c>
    </row>
    <row r="11" spans="1:45" s="14" customFormat="1" ht="14">
      <c r="A11" s="1151" t="s">
        <v>1446</v>
      </c>
      <c r="B11" s="281">
        <v>-32.85454446</v>
      </c>
      <c r="C11" s="281">
        <v>7.9696103349999756</v>
      </c>
      <c r="D11" s="281">
        <v>-2.771022149999979</v>
      </c>
      <c r="E11" s="281">
        <v>-36.045914569999994</v>
      </c>
      <c r="F11" s="281">
        <v>-3.4960840850000068</v>
      </c>
      <c r="G11" s="281">
        <v>-9.1585971350000026</v>
      </c>
      <c r="H11" s="281">
        <v>-44.177635735000024</v>
      </c>
      <c r="I11" s="281">
        <v>-260.43782861999989</v>
      </c>
      <c r="J11" s="281">
        <v>-266.01636157500002</v>
      </c>
      <c r="K11" s="281">
        <v>-101.27104859500011</v>
      </c>
      <c r="L11" s="281">
        <v>-43.480571449999999</v>
      </c>
      <c r="M11" s="281">
        <v>-201.92402359499999</v>
      </c>
      <c r="N11" s="281" t="s">
        <v>40</v>
      </c>
      <c r="O11" s="281" t="s">
        <v>40</v>
      </c>
      <c r="P11" s="281" t="s">
        <v>40</v>
      </c>
      <c r="Q11" s="281" t="s">
        <v>40</v>
      </c>
      <c r="R11" s="281" t="s">
        <v>40</v>
      </c>
      <c r="S11" s="281" t="s">
        <v>40</v>
      </c>
      <c r="T11" s="281" t="s">
        <v>40</v>
      </c>
      <c r="U11" s="281" t="s">
        <v>40</v>
      </c>
      <c r="V11" s="281" t="s">
        <v>40</v>
      </c>
      <c r="W11" s="281" t="s">
        <v>40</v>
      </c>
      <c r="X11" s="281" t="s">
        <v>40</v>
      </c>
      <c r="Y11" s="281" t="s">
        <v>40</v>
      </c>
      <c r="Z11" s="281" t="s">
        <v>40</v>
      </c>
      <c r="AA11" s="281" t="s">
        <v>40</v>
      </c>
      <c r="AB11" s="281" t="s">
        <v>40</v>
      </c>
      <c r="AC11" s="281" t="s">
        <v>40</v>
      </c>
      <c r="AD11" s="281" t="s">
        <v>40</v>
      </c>
      <c r="AE11" s="281" t="s">
        <v>40</v>
      </c>
      <c r="AF11" s="281" t="s">
        <v>40</v>
      </c>
      <c r="AG11" s="281" t="s">
        <v>40</v>
      </c>
      <c r="AH11" s="281" t="s">
        <v>40</v>
      </c>
      <c r="AI11" s="281" t="s">
        <v>40</v>
      </c>
      <c r="AJ11" s="281" t="s">
        <v>40</v>
      </c>
      <c r="AK11" s="281" t="s">
        <v>40</v>
      </c>
      <c r="AL11" s="281" t="s">
        <v>40</v>
      </c>
      <c r="AM11" s="281" t="s">
        <v>40</v>
      </c>
      <c r="AN11" s="281" t="s">
        <v>40</v>
      </c>
      <c r="AO11" s="281" t="s">
        <v>40</v>
      </c>
      <c r="AP11" s="281" t="s">
        <v>40</v>
      </c>
      <c r="AQ11" s="281" t="s">
        <v>40</v>
      </c>
      <c r="AR11" s="281" t="s">
        <v>40</v>
      </c>
      <c r="AS11" s="286" t="s">
        <v>40</v>
      </c>
    </row>
    <row r="12" spans="1:45" s="4" customFormat="1" ht="14">
      <c r="A12" s="177" t="s">
        <v>414</v>
      </c>
      <c r="B12" s="281">
        <v>62.88474827999999</v>
      </c>
      <c r="C12" s="281">
        <v>71.290776605000033</v>
      </c>
      <c r="D12" s="281">
        <v>-69.111941224999967</v>
      </c>
      <c r="E12" s="281">
        <v>-54.76255965000005</v>
      </c>
      <c r="F12" s="281">
        <v>27.702342729999991</v>
      </c>
      <c r="G12" s="281">
        <v>13.638850465000033</v>
      </c>
      <c r="H12" s="281">
        <v>373.63484845500005</v>
      </c>
      <c r="I12" s="281">
        <v>-42.812566434999951</v>
      </c>
      <c r="J12" s="281">
        <v>25.028734985000046</v>
      </c>
      <c r="K12" s="281">
        <v>-104.01072862000001</v>
      </c>
      <c r="L12" s="281">
        <v>32.504194909999995</v>
      </c>
      <c r="M12" s="281">
        <v>13.625275675000005</v>
      </c>
      <c r="N12" s="281">
        <v>9.7433102899999948</v>
      </c>
      <c r="O12" s="281">
        <v>-1.9937037399999946</v>
      </c>
      <c r="P12" s="281">
        <v>3.3897104599999972</v>
      </c>
      <c r="Q12" s="281">
        <v>-3.1826008999999984</v>
      </c>
      <c r="R12" s="281">
        <v>-2.6495980900000036</v>
      </c>
      <c r="S12" s="281">
        <v>-33.662875749999991</v>
      </c>
      <c r="T12" s="281">
        <v>83.729261409999978</v>
      </c>
      <c r="U12" s="281">
        <v>-40.453549799999998</v>
      </c>
      <c r="V12" s="281">
        <v>-7.9078667799999991</v>
      </c>
      <c r="W12" s="281">
        <v>19.518409650000002</v>
      </c>
      <c r="X12" s="281">
        <v>-7.0209400500000001</v>
      </c>
      <c r="Y12" s="281">
        <v>-19.599341549999998</v>
      </c>
      <c r="Z12" s="281">
        <v>-42.402016729999993</v>
      </c>
      <c r="AA12" s="281">
        <v>142.84566464000005</v>
      </c>
      <c r="AB12" s="281">
        <v>-321.96805451</v>
      </c>
      <c r="AC12" s="281">
        <v>331.05518702999996</v>
      </c>
      <c r="AD12" s="281">
        <v>-478.71802155</v>
      </c>
      <c r="AE12" s="281">
        <v>95.108365949999992</v>
      </c>
      <c r="AF12" s="281">
        <v>-255.31509844999999</v>
      </c>
      <c r="AG12" s="281">
        <v>-38.644621009999987</v>
      </c>
      <c r="AH12" s="281">
        <v>-166.63543523000001</v>
      </c>
      <c r="AI12" s="281">
        <v>-343.82082440000011</v>
      </c>
      <c r="AJ12" s="281">
        <v>65.903068660000059</v>
      </c>
      <c r="AK12" s="281">
        <v>165.75199858999991</v>
      </c>
      <c r="AL12" s="281">
        <v>16.799802660000054</v>
      </c>
      <c r="AM12" s="281">
        <v>378.16563612999988</v>
      </c>
      <c r="AN12" s="281">
        <v>-42.901941049999976</v>
      </c>
      <c r="AO12" s="281">
        <v>253.65125387999987</v>
      </c>
      <c r="AP12" s="281">
        <v>-56.483029250000001</v>
      </c>
      <c r="AQ12" s="281">
        <v>0</v>
      </c>
      <c r="AR12" s="281">
        <v>-14.017619839999952</v>
      </c>
      <c r="AS12" s="286">
        <v>-30.199994810000064</v>
      </c>
    </row>
    <row r="13" spans="1:45" s="14" customFormat="1" ht="14">
      <c r="A13" s="1151" t="s">
        <v>1446</v>
      </c>
      <c r="B13" s="281">
        <v>-15.345061750000006</v>
      </c>
      <c r="C13" s="281">
        <v>6.0874859650000133</v>
      </c>
      <c r="D13" s="281">
        <v>-33.304326404999976</v>
      </c>
      <c r="E13" s="281">
        <v>-20.62988095000005</v>
      </c>
      <c r="F13" s="281">
        <v>-22.486360139999981</v>
      </c>
      <c r="G13" s="281">
        <v>-19.134135295000014</v>
      </c>
      <c r="H13" s="281">
        <v>-68.842899924999983</v>
      </c>
      <c r="I13" s="281">
        <v>21.77260178500002</v>
      </c>
      <c r="J13" s="281">
        <v>5.1426693450001046</v>
      </c>
      <c r="K13" s="281">
        <v>-111.74942324000001</v>
      </c>
      <c r="L13" s="281">
        <v>27.904422329999999</v>
      </c>
      <c r="M13" s="281">
        <v>13.381718675000002</v>
      </c>
      <c r="N13" s="281" t="s">
        <v>40</v>
      </c>
      <c r="O13" s="281" t="s">
        <v>40</v>
      </c>
      <c r="P13" s="281" t="s">
        <v>40</v>
      </c>
      <c r="Q13" s="281" t="s">
        <v>40</v>
      </c>
      <c r="R13" s="281" t="s">
        <v>40</v>
      </c>
      <c r="S13" s="281" t="s">
        <v>40</v>
      </c>
      <c r="T13" s="281" t="s">
        <v>40</v>
      </c>
      <c r="U13" s="281" t="s">
        <v>40</v>
      </c>
      <c r="V13" s="281" t="s">
        <v>40</v>
      </c>
      <c r="W13" s="281" t="s">
        <v>40</v>
      </c>
      <c r="X13" s="281" t="s">
        <v>40</v>
      </c>
      <c r="Y13" s="281" t="s">
        <v>40</v>
      </c>
      <c r="Z13" s="281" t="s">
        <v>40</v>
      </c>
      <c r="AA13" s="281" t="s">
        <v>40</v>
      </c>
      <c r="AB13" s="281" t="s">
        <v>40</v>
      </c>
      <c r="AC13" s="281" t="s">
        <v>40</v>
      </c>
      <c r="AD13" s="281" t="s">
        <v>40</v>
      </c>
      <c r="AE13" s="281" t="s">
        <v>40</v>
      </c>
      <c r="AF13" s="281" t="s">
        <v>40</v>
      </c>
      <c r="AG13" s="281" t="s">
        <v>40</v>
      </c>
      <c r="AH13" s="281" t="s">
        <v>40</v>
      </c>
      <c r="AI13" s="281" t="s">
        <v>40</v>
      </c>
      <c r="AJ13" s="281" t="s">
        <v>40</v>
      </c>
      <c r="AK13" s="281" t="s">
        <v>40</v>
      </c>
      <c r="AL13" s="281" t="s">
        <v>40</v>
      </c>
      <c r="AM13" s="281" t="s">
        <v>40</v>
      </c>
      <c r="AN13" s="281" t="s">
        <v>40</v>
      </c>
      <c r="AO13" s="281" t="s">
        <v>40</v>
      </c>
      <c r="AP13" s="281" t="s">
        <v>40</v>
      </c>
      <c r="AQ13" s="281" t="s">
        <v>40</v>
      </c>
      <c r="AR13" s="281" t="s">
        <v>40</v>
      </c>
      <c r="AS13" s="286" t="s">
        <v>40</v>
      </c>
    </row>
    <row r="14" spans="1:45" s="14" customFormat="1" ht="14">
      <c r="A14" s="1151" t="s">
        <v>1446</v>
      </c>
      <c r="B14" s="281" t="s">
        <v>40</v>
      </c>
      <c r="C14" s="281" t="s">
        <v>40</v>
      </c>
      <c r="D14" s="281" t="s">
        <v>40</v>
      </c>
      <c r="E14" s="281" t="s">
        <v>40</v>
      </c>
      <c r="F14" s="281" t="s">
        <v>40</v>
      </c>
      <c r="G14" s="281" t="s">
        <v>40</v>
      </c>
      <c r="H14" s="281" t="s">
        <v>40</v>
      </c>
      <c r="I14" s="281" t="s">
        <v>40</v>
      </c>
      <c r="J14" s="281" t="s">
        <v>40</v>
      </c>
      <c r="K14" s="281" t="s">
        <v>40</v>
      </c>
      <c r="L14" s="281" t="s">
        <v>40</v>
      </c>
      <c r="M14" s="281" t="s">
        <v>40</v>
      </c>
      <c r="N14" s="281" t="s">
        <v>40</v>
      </c>
      <c r="O14" s="281" t="s">
        <v>40</v>
      </c>
      <c r="P14" s="281" t="s">
        <v>40</v>
      </c>
      <c r="Q14" s="281" t="s">
        <v>40</v>
      </c>
      <c r="R14" s="281" t="s">
        <v>40</v>
      </c>
      <c r="S14" s="281" t="s">
        <v>40</v>
      </c>
      <c r="T14" s="281" t="s">
        <v>40</v>
      </c>
      <c r="U14" s="281" t="s">
        <v>40</v>
      </c>
      <c r="V14" s="281" t="s">
        <v>40</v>
      </c>
      <c r="W14" s="281" t="s">
        <v>40</v>
      </c>
      <c r="X14" s="281" t="s">
        <v>40</v>
      </c>
      <c r="Y14" s="281" t="s">
        <v>40</v>
      </c>
      <c r="Z14" s="281" t="s">
        <v>40</v>
      </c>
      <c r="AA14" s="281" t="s">
        <v>40</v>
      </c>
      <c r="AB14" s="281" t="s">
        <v>40</v>
      </c>
      <c r="AC14" s="281" t="s">
        <v>40</v>
      </c>
      <c r="AD14" s="281" t="s">
        <v>40</v>
      </c>
      <c r="AE14" s="281" t="s">
        <v>40</v>
      </c>
      <c r="AF14" s="281" t="s">
        <v>40</v>
      </c>
      <c r="AG14" s="281" t="s">
        <v>40</v>
      </c>
      <c r="AH14" s="281" t="s">
        <v>40</v>
      </c>
      <c r="AI14" s="281" t="s">
        <v>40</v>
      </c>
      <c r="AJ14" s="281" t="s">
        <v>40</v>
      </c>
      <c r="AK14" s="281" t="s">
        <v>40</v>
      </c>
      <c r="AL14" s="281" t="s">
        <v>40</v>
      </c>
      <c r="AM14" s="281" t="s">
        <v>40</v>
      </c>
      <c r="AN14" s="281" t="s">
        <v>40</v>
      </c>
      <c r="AO14" s="281" t="s">
        <v>40</v>
      </c>
      <c r="AP14" s="281" t="s">
        <v>40</v>
      </c>
      <c r="AQ14" s="281" t="s">
        <v>40</v>
      </c>
      <c r="AR14" s="281" t="s">
        <v>40</v>
      </c>
      <c r="AS14" s="286" t="s">
        <v>40</v>
      </c>
    </row>
    <row r="15" spans="1:45" s="4" customFormat="1" ht="14">
      <c r="A15" s="177" t="s">
        <v>415</v>
      </c>
      <c r="B15" s="281">
        <v>38.732492735000022</v>
      </c>
      <c r="C15" s="281">
        <v>37.03192911499999</v>
      </c>
      <c r="D15" s="281">
        <v>16.47051499500003</v>
      </c>
      <c r="E15" s="281">
        <v>12.770593419999841</v>
      </c>
      <c r="F15" s="281">
        <v>37.799671504999424</v>
      </c>
      <c r="G15" s="281">
        <v>-9.0052628649996223</v>
      </c>
      <c r="H15" s="281">
        <v>41.614421635000326</v>
      </c>
      <c r="I15" s="281">
        <v>131.38205881999903</v>
      </c>
      <c r="J15" s="281">
        <v>70.658494310000606</v>
      </c>
      <c r="K15" s="281">
        <v>-70.513221560001057</v>
      </c>
      <c r="L15" s="281">
        <v>6.9620578799999748</v>
      </c>
      <c r="M15" s="281">
        <v>4.3313866699999437</v>
      </c>
      <c r="N15" s="281">
        <v>1.1309999942779541E-5</v>
      </c>
      <c r="O15" s="281">
        <v>2.3325500001907347E-3</v>
      </c>
      <c r="P15" s="281">
        <v>0</v>
      </c>
      <c r="Q15" s="281">
        <v>6.998435330000043</v>
      </c>
      <c r="R15" s="281">
        <v>4.6268374900000095</v>
      </c>
      <c r="S15" s="281">
        <v>59.043946269999978</v>
      </c>
      <c r="T15" s="281">
        <v>4.0997761800000667</v>
      </c>
      <c r="U15" s="281">
        <v>-1.0511959800002575</v>
      </c>
      <c r="V15" s="281">
        <v>1.0551278999999762</v>
      </c>
      <c r="W15" s="281">
        <v>9.6190435799999836</v>
      </c>
      <c r="X15" s="281">
        <v>21.084181700000048</v>
      </c>
      <c r="Y15" s="281">
        <v>-8.1882658300001623</v>
      </c>
      <c r="Z15" s="281">
        <v>77.490264710000034</v>
      </c>
      <c r="AA15" s="281">
        <v>-7.977776419999123</v>
      </c>
      <c r="AB15" s="281">
        <v>5.5370224800000187</v>
      </c>
      <c r="AC15" s="281">
        <v>-5.5370224800000187</v>
      </c>
      <c r="AD15" s="281">
        <v>3.7531106500005724</v>
      </c>
      <c r="AE15" s="281">
        <v>-3.7531106500005724</v>
      </c>
      <c r="AF15" s="281">
        <v>1.2153149000000953</v>
      </c>
      <c r="AG15" s="281">
        <v>1.7991137199997902</v>
      </c>
      <c r="AH15" s="281">
        <v>0.35423319999980929</v>
      </c>
      <c r="AI15" s="281">
        <v>2.7437340599999427</v>
      </c>
      <c r="AJ15" s="281">
        <v>13.229632890000104</v>
      </c>
      <c r="AK15" s="281">
        <v>15.193243950000047</v>
      </c>
      <c r="AL15" s="281">
        <v>16.927986809999943</v>
      </c>
      <c r="AM15" s="281">
        <v>-37.243631170000079</v>
      </c>
      <c r="AN15" s="281">
        <v>98.771760909999841</v>
      </c>
      <c r="AO15" s="281">
        <v>-73.79764311999989</v>
      </c>
      <c r="AP15" s="281">
        <v>31.53858351000023</v>
      </c>
      <c r="AQ15" s="281">
        <v>0</v>
      </c>
      <c r="AR15" s="281">
        <v>-50.985045369999888</v>
      </c>
      <c r="AS15" s="286">
        <v>173.20659522000122</v>
      </c>
    </row>
    <row r="16" spans="1:45" s="4" customFormat="1" ht="14.5" thickBot="1">
      <c r="A16" s="262" t="s">
        <v>49</v>
      </c>
      <c r="B16" s="292">
        <v>78.310797870001707</v>
      </c>
      <c r="C16" s="292">
        <v>114.63962361291058</v>
      </c>
      <c r="D16" s="292">
        <v>99.038955290030998</v>
      </c>
      <c r="E16" s="292">
        <v>36.533451335000009</v>
      </c>
      <c r="F16" s="292">
        <v>105.72418923500001</v>
      </c>
      <c r="G16" s="292">
        <v>126.28678526499995</v>
      </c>
      <c r="H16" s="292">
        <v>84.92520617000001</v>
      </c>
      <c r="I16" s="292">
        <v>69.243758609999986</v>
      </c>
      <c r="J16" s="292">
        <v>122.56860749999998</v>
      </c>
      <c r="K16" s="292">
        <v>18.91292678000001</v>
      </c>
      <c r="L16" s="292">
        <v>156.61633724000001</v>
      </c>
      <c r="M16" s="292">
        <v>241.89972106499997</v>
      </c>
      <c r="N16" s="292">
        <v>60.546472049999998</v>
      </c>
      <c r="O16" s="292">
        <v>141.95525917000001</v>
      </c>
      <c r="P16" s="292">
        <v>2.8870281700000007</v>
      </c>
      <c r="Q16" s="292">
        <v>-47.251530969999997</v>
      </c>
      <c r="R16" s="292">
        <v>15.585257440000001</v>
      </c>
      <c r="S16" s="292">
        <v>-3.9789375900000081</v>
      </c>
      <c r="T16" s="292">
        <v>12.358662469999999</v>
      </c>
      <c r="U16" s="292">
        <v>84.568808649999994</v>
      </c>
      <c r="V16" s="292">
        <v>12.04140823</v>
      </c>
      <c r="W16" s="292">
        <v>14.749114630000001</v>
      </c>
      <c r="X16" s="292">
        <v>15.173174430000001</v>
      </c>
      <c r="Y16" s="292">
        <v>13.052543629999999</v>
      </c>
      <c r="Z16" s="292">
        <v>72.615237159999992</v>
      </c>
      <c r="AA16" s="292">
        <v>30.647797870000002</v>
      </c>
      <c r="AB16" s="292">
        <v>20.26612866</v>
      </c>
      <c r="AC16" s="292">
        <v>46.618568139999994</v>
      </c>
      <c r="AD16" s="292">
        <v>12.134839519999998</v>
      </c>
      <c r="AE16" s="292">
        <v>11.106661820000003</v>
      </c>
      <c r="AF16" s="292">
        <v>28.561396469999998</v>
      </c>
      <c r="AG16" s="292">
        <v>61.50434199</v>
      </c>
      <c r="AH16" s="292">
        <v>16.547643529999998</v>
      </c>
      <c r="AI16" s="292">
        <v>-30.854094700000008</v>
      </c>
      <c r="AJ16" s="292">
        <v>-2.8316718999999986</v>
      </c>
      <c r="AK16" s="292">
        <v>17.807661750000001</v>
      </c>
      <c r="AL16" s="292">
        <v>-27.153973449999988</v>
      </c>
      <c r="AM16" s="292">
        <v>8.1480563199999825</v>
      </c>
      <c r="AN16" s="292">
        <v>9.5929192699999977</v>
      </c>
      <c r="AO16" s="292">
        <v>8.9164504699999991</v>
      </c>
      <c r="AP16" s="292">
        <v>14.564295289999999</v>
      </c>
      <c r="AQ16" s="292">
        <v>0</v>
      </c>
      <c r="AR16" s="292">
        <v>-4.2402373000000004</v>
      </c>
      <c r="AS16" s="294">
        <v>104.04740205000002</v>
      </c>
    </row>
    <row r="17" spans="1:22" s="4" customFormat="1" ht="14.5" thickTop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4" customFormat="1" ht="14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4" customFormat="1" ht="1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4" customFormat="1" ht="14">
      <c r="A20" s="8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4" customFormat="1" ht="14">
      <c r="A21" s="293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</sheetData>
  <sheetProtection sheet="1" objects="1" scenarios="1"/>
  <hyperlinks>
    <hyperlink ref="A4" location="Índice!A1" display="Índice!A1" xr:uid="{2770A71D-93F7-41E6-B7F1-1D903A77CA6D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D6B5C-0E3B-43A4-99C5-1FEDA88B23C6}">
  <sheetPr codeName="Plan42">
    <tabColor rgb="FFFFC000"/>
  </sheetPr>
  <dimension ref="A1:AS18"/>
  <sheetViews>
    <sheetView showGridLines="0" showRowColHeader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12.453125" defaultRowHeight="12.5"/>
  <cols>
    <col min="1" max="1" width="40.54296875" customWidth="1"/>
    <col min="2" max="236" width="12.54296875" customWidth="1"/>
  </cols>
  <sheetData>
    <row r="1" spans="1:45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640" t="s">
        <v>13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5" customFormat="1" ht="16.399999999999999" customHeight="1">
      <c r="A3" s="641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5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4" customFormat="1" ht="14">
      <c r="A6" s="191" t="s">
        <v>13</v>
      </c>
      <c r="B6" s="201">
        <v>-4281306558.0600004</v>
      </c>
      <c r="C6" s="201">
        <v>-4206909946.1299896</v>
      </c>
      <c r="D6" s="201">
        <v>-4405919356.1900005</v>
      </c>
      <c r="E6" s="201">
        <v>-4643781439.560009</v>
      </c>
      <c r="F6" s="201">
        <v>-4629126751.000001</v>
      </c>
      <c r="G6" s="201">
        <v>-4870825212.54</v>
      </c>
      <c r="H6" s="201">
        <v>-4765034722.7300024</v>
      </c>
      <c r="I6" s="201">
        <v>-4967969893.3300028</v>
      </c>
      <c r="J6" s="201">
        <v>-4789002192.6400013</v>
      </c>
      <c r="K6" s="201">
        <v>-4956149302.2600002</v>
      </c>
      <c r="L6" s="201">
        <v>-5282626944.0900011</v>
      </c>
      <c r="M6" s="201">
        <v>-5210147523.079998</v>
      </c>
      <c r="N6" s="201">
        <v>-4676129081.8699999</v>
      </c>
      <c r="O6" s="201">
        <v>-4816235868.9799995</v>
      </c>
      <c r="P6" s="201">
        <v>-4679094538.2799988</v>
      </c>
      <c r="Q6" s="201">
        <v>-4804291731.4700012</v>
      </c>
      <c r="R6" s="201">
        <v>-4751197325.1199999</v>
      </c>
      <c r="S6" s="201">
        <v>-5034125432.0899973</v>
      </c>
      <c r="T6" s="201">
        <v>-4765295509.25</v>
      </c>
      <c r="U6" s="201">
        <v>-4969500312.7000008</v>
      </c>
      <c r="V6" s="201">
        <v>-4859313497.5099983</v>
      </c>
      <c r="W6" s="201">
        <v>-4920987528.3499994</v>
      </c>
      <c r="X6" s="201">
        <v>-4883501861.2200012</v>
      </c>
      <c r="Y6" s="201">
        <v>-5529682156.7500019</v>
      </c>
      <c r="Z6" s="201">
        <v>-4919397000</v>
      </c>
      <c r="AA6" s="201">
        <v>-5007682000</v>
      </c>
      <c r="AB6" s="201">
        <v>-4986297000</v>
      </c>
      <c r="AC6" s="201">
        <v>-5059737000</v>
      </c>
      <c r="AD6" s="201">
        <v>-4988589832.0699997</v>
      </c>
      <c r="AE6" s="201">
        <v>-4960736000</v>
      </c>
      <c r="AF6" s="201">
        <v>-5000003000</v>
      </c>
      <c r="AG6" s="201">
        <v>-5260823000</v>
      </c>
      <c r="AH6" s="201">
        <v>-5188764000</v>
      </c>
      <c r="AI6" s="201">
        <v>-5344818000</v>
      </c>
      <c r="AJ6" s="201">
        <v>-5414942000</v>
      </c>
      <c r="AK6" s="201">
        <v>-5621506000</v>
      </c>
      <c r="AL6" s="201">
        <v>-5617693000</v>
      </c>
      <c r="AM6" s="201">
        <v>-5791494000</v>
      </c>
      <c r="AN6" s="201">
        <v>-5695751000</v>
      </c>
      <c r="AO6" s="201">
        <v>-6032945000</v>
      </c>
      <c r="AP6" s="201">
        <v>-5880293000</v>
      </c>
      <c r="AQ6" s="201">
        <v>-6074573000</v>
      </c>
      <c r="AR6" s="201">
        <v>-6080596000</v>
      </c>
      <c r="AS6" s="199">
        <v>-6285492000</v>
      </c>
    </row>
    <row r="7" spans="1:45" s="4" customFormat="1" ht="14">
      <c r="A7" s="176" t="s">
        <v>422</v>
      </c>
      <c r="B7" s="161">
        <v>-1948415558.0600002</v>
      </c>
      <c r="C7" s="161">
        <v>-2252371946.1299896</v>
      </c>
      <c r="D7" s="161">
        <v>-2008363356.1900001</v>
      </c>
      <c r="E7" s="161">
        <v>-2543763439.560009</v>
      </c>
      <c r="F7" s="161">
        <v>-2132946886.8200011</v>
      </c>
      <c r="G7" s="161">
        <v>-2553863231.1400008</v>
      </c>
      <c r="H7" s="161">
        <v>-2191750416.2399998</v>
      </c>
      <c r="I7" s="161">
        <v>-2787470011.9500017</v>
      </c>
      <c r="J7" s="161">
        <v>-2251225229.8000011</v>
      </c>
      <c r="K7" s="161">
        <v>-2686503539.5300007</v>
      </c>
      <c r="L7" s="161">
        <v>-2349886096.0800009</v>
      </c>
      <c r="M7" s="161">
        <v>-3267242261.7399988</v>
      </c>
      <c r="N7" s="161">
        <v>-2200181401.9899993</v>
      </c>
      <c r="O7" s="161">
        <v>-2587987059.1999993</v>
      </c>
      <c r="P7" s="161">
        <v>-2195878984.829999</v>
      </c>
      <c r="Q7" s="161">
        <v>-2660275019.8600016</v>
      </c>
      <c r="R7" s="161">
        <v>-2193595411.6100001</v>
      </c>
      <c r="S7" s="161">
        <v>-2626259587.1599984</v>
      </c>
      <c r="T7" s="161">
        <v>-2241405451.6000004</v>
      </c>
      <c r="U7" s="161">
        <v>-2773067251.3700008</v>
      </c>
      <c r="V7" s="161">
        <v>-2301823015.6799998</v>
      </c>
      <c r="W7" s="161">
        <v>-2718931193.3099999</v>
      </c>
      <c r="X7" s="161">
        <v>-2322005370.6300001</v>
      </c>
      <c r="Y7" s="161">
        <v>-2749061092.1500006</v>
      </c>
      <c r="Z7" s="161">
        <v>-2261535000</v>
      </c>
      <c r="AA7" s="161">
        <v>-2663479000</v>
      </c>
      <c r="AB7" s="161">
        <v>-2391309000</v>
      </c>
      <c r="AC7" s="161">
        <v>-2801706000</v>
      </c>
      <c r="AD7" s="161">
        <v>-2369078000</v>
      </c>
      <c r="AE7" s="161">
        <v>-2700709000</v>
      </c>
      <c r="AF7" s="161">
        <v>-2344892000</v>
      </c>
      <c r="AG7" s="161">
        <v>-2957835000</v>
      </c>
      <c r="AH7" s="161">
        <v>-2468469000</v>
      </c>
      <c r="AI7" s="161">
        <v>-2948748000</v>
      </c>
      <c r="AJ7" s="161">
        <v>-2613540000</v>
      </c>
      <c r="AK7" s="161">
        <v>-3149700000</v>
      </c>
      <c r="AL7" s="161">
        <v>-2691794000</v>
      </c>
      <c r="AM7" s="161">
        <v>-3267496000</v>
      </c>
      <c r="AN7" s="161">
        <v>-2717032000</v>
      </c>
      <c r="AO7" s="161">
        <v>-3288659000</v>
      </c>
      <c r="AP7" s="161">
        <v>-2777710000</v>
      </c>
      <c r="AQ7" s="161">
        <v>-3351467000</v>
      </c>
      <c r="AR7" s="161">
        <v>-2910349000</v>
      </c>
      <c r="AS7" s="151">
        <v>-3454859000</v>
      </c>
    </row>
    <row r="8" spans="1:45" s="4" customFormat="1" ht="14">
      <c r="A8" s="176" t="s">
        <v>428</v>
      </c>
      <c r="B8" s="161">
        <v>-873318000</v>
      </c>
      <c r="C8" s="161">
        <v>-430256000</v>
      </c>
      <c r="D8" s="161">
        <v>-880487000</v>
      </c>
      <c r="E8" s="161">
        <v>-319076000</v>
      </c>
      <c r="F8" s="161">
        <v>-913363943.73000002</v>
      </c>
      <c r="G8" s="161">
        <v>-664151020.6500001</v>
      </c>
      <c r="H8" s="161">
        <v>-949803139.05999994</v>
      </c>
      <c r="I8" s="161">
        <v>-303480676.72000027</v>
      </c>
      <c r="J8" s="161">
        <v>-883057813.67999995</v>
      </c>
      <c r="K8" s="161">
        <v>-554474381.30999982</v>
      </c>
      <c r="L8" s="161">
        <v>-1265398532.71</v>
      </c>
      <c r="M8" s="161">
        <v>117846226.77999973</v>
      </c>
      <c r="N8" s="161">
        <v>-734658955.25999999</v>
      </c>
      <c r="O8" s="161">
        <v>-440103331.87000012</v>
      </c>
      <c r="P8" s="161">
        <v>-755517710.83999991</v>
      </c>
      <c r="Q8" s="161">
        <v>-206769343.58999991</v>
      </c>
      <c r="R8" s="161">
        <v>-809067732.49000001</v>
      </c>
      <c r="S8" s="161">
        <v>-624254976.6400001</v>
      </c>
      <c r="T8" s="161">
        <v>-778568443.75999975</v>
      </c>
      <c r="U8" s="161">
        <v>-192786653.40999985</v>
      </c>
      <c r="V8" s="161">
        <v>-826960474.27999997</v>
      </c>
      <c r="W8" s="161">
        <v>-382101671.91000009</v>
      </c>
      <c r="X8" s="161">
        <v>-791550192.35000014</v>
      </c>
      <c r="Y8" s="161">
        <v>-770773101.06000018</v>
      </c>
      <c r="Z8" s="161">
        <v>-854886000</v>
      </c>
      <c r="AA8" s="161">
        <v>-448856000</v>
      </c>
      <c r="AB8" s="161">
        <v>-791334000</v>
      </c>
      <c r="AC8" s="161">
        <v>-233724000</v>
      </c>
      <c r="AD8" s="161">
        <v>-797344832.07000005</v>
      </c>
      <c r="AE8" s="161">
        <v>-418193000.00000012</v>
      </c>
      <c r="AF8" s="161">
        <v>-857028000</v>
      </c>
      <c r="AG8" s="161">
        <v>-174149000</v>
      </c>
      <c r="AH8" s="161">
        <v>-848557000</v>
      </c>
      <c r="AI8" s="161">
        <v>-448683000</v>
      </c>
      <c r="AJ8" s="161">
        <v>-794349000</v>
      </c>
      <c r="AK8" s="161">
        <v>-233307000</v>
      </c>
      <c r="AL8" s="161">
        <v>-916767000</v>
      </c>
      <c r="AM8" s="161">
        <v>-410272000</v>
      </c>
      <c r="AN8" s="161">
        <v>-902406000</v>
      </c>
      <c r="AO8" s="161">
        <v>-365342000</v>
      </c>
      <c r="AP8" s="161">
        <v>-962048000</v>
      </c>
      <c r="AQ8" s="161">
        <v>-462060000</v>
      </c>
      <c r="AR8" s="161">
        <v>-984792000</v>
      </c>
      <c r="AS8" s="151">
        <v>-285827000</v>
      </c>
    </row>
    <row r="9" spans="1:45" s="4" customFormat="1" ht="14">
      <c r="A9" s="176" t="s">
        <v>423</v>
      </c>
      <c r="B9" s="161">
        <v>-624584999.99999988</v>
      </c>
      <c r="C9" s="161">
        <v>-633694000.00000012</v>
      </c>
      <c r="D9" s="161">
        <v>-635145000</v>
      </c>
      <c r="E9" s="161">
        <v>-703613000.00000048</v>
      </c>
      <c r="F9" s="161">
        <v>-607352775.96000004</v>
      </c>
      <c r="G9" s="161">
        <v>-618147985.05000019</v>
      </c>
      <c r="H9" s="161">
        <v>-625830711.38999987</v>
      </c>
      <c r="I9" s="161">
        <v>-722824694.03999996</v>
      </c>
      <c r="J9" s="161">
        <v>-662842460.99000001</v>
      </c>
      <c r="K9" s="161">
        <v>-668801634.99000025</v>
      </c>
      <c r="L9" s="161">
        <v>-661057400.09000015</v>
      </c>
      <c r="M9" s="161">
        <v>-796474706.29999995</v>
      </c>
      <c r="N9" s="161">
        <v>-764694957.45000005</v>
      </c>
      <c r="O9" s="161">
        <v>-762362224.5</v>
      </c>
      <c r="P9" s="161">
        <v>-735226902.99999976</v>
      </c>
      <c r="Q9" s="161">
        <v>-783413677.90999985</v>
      </c>
      <c r="R9" s="161">
        <v>-773419241.5</v>
      </c>
      <c r="S9" s="161">
        <v>-746352711.32999992</v>
      </c>
      <c r="T9" s="161">
        <v>-747778812.21999979</v>
      </c>
      <c r="U9" s="161">
        <v>-796763353.14000034</v>
      </c>
      <c r="V9" s="161">
        <v>-773132765.49000001</v>
      </c>
      <c r="W9" s="161">
        <v>-776960197.1500001</v>
      </c>
      <c r="X9" s="161">
        <v>-765206143.63000035</v>
      </c>
      <c r="Y9" s="161">
        <v>-828089470.00999975</v>
      </c>
      <c r="Z9" s="161">
        <v>-813505000</v>
      </c>
      <c r="AA9" s="161">
        <v>-890166000</v>
      </c>
      <c r="AB9" s="161">
        <v>-808029000</v>
      </c>
      <c r="AC9" s="161">
        <v>-854949000</v>
      </c>
      <c r="AD9" s="161">
        <v>-815148000</v>
      </c>
      <c r="AE9" s="161">
        <v>-806151000</v>
      </c>
      <c r="AF9" s="161">
        <v>-805687000</v>
      </c>
      <c r="AG9" s="161">
        <v>-892645000</v>
      </c>
      <c r="AH9" s="161">
        <v>-835081000</v>
      </c>
      <c r="AI9" s="161">
        <v>-830499000</v>
      </c>
      <c r="AJ9" s="161">
        <v>-933896000</v>
      </c>
      <c r="AK9" s="161">
        <v>-927154000</v>
      </c>
      <c r="AL9" s="161">
        <v>-903839000</v>
      </c>
      <c r="AM9" s="161">
        <v>-926763000</v>
      </c>
      <c r="AN9" s="161">
        <v>-929586000</v>
      </c>
      <c r="AO9" s="161">
        <v>-989623000</v>
      </c>
      <c r="AP9" s="161">
        <v>-972701000</v>
      </c>
      <c r="AQ9" s="161">
        <v>-991997000</v>
      </c>
      <c r="AR9" s="161">
        <v>-1000663000</v>
      </c>
      <c r="AS9" s="151">
        <v>-1075708000</v>
      </c>
    </row>
    <row r="10" spans="1:45" s="4" customFormat="1" ht="14">
      <c r="A10" s="176" t="s">
        <v>424</v>
      </c>
      <c r="B10" s="161">
        <v>-722758000</v>
      </c>
      <c r="C10" s="161">
        <v>-769955000</v>
      </c>
      <c r="D10" s="161">
        <v>-753216000</v>
      </c>
      <c r="E10" s="161">
        <v>-904477000</v>
      </c>
      <c r="F10" s="161">
        <v>-782301174.49000001</v>
      </c>
      <c r="G10" s="161">
        <v>-837394450.19999981</v>
      </c>
      <c r="H10" s="161">
        <v>-795761923.00999999</v>
      </c>
      <c r="I10" s="161">
        <v>-942706470.22000027</v>
      </c>
      <c r="J10" s="161">
        <v>-773344954.66999996</v>
      </c>
      <c r="K10" s="161">
        <v>-824704984.12</v>
      </c>
      <c r="L10" s="161">
        <v>-781557622.44000006</v>
      </c>
      <c r="M10" s="161">
        <v>-973210018.76999998</v>
      </c>
      <c r="N10" s="161">
        <v>-754459510.17999995</v>
      </c>
      <c r="O10" s="161">
        <v>-796984445.43999994</v>
      </c>
      <c r="P10" s="161">
        <v>-762947712.59000015</v>
      </c>
      <c r="Q10" s="161">
        <v>-865850083.10999966</v>
      </c>
      <c r="R10" s="161">
        <v>-752517711.34000003</v>
      </c>
      <c r="S10" s="161">
        <v>-800349485.2299999</v>
      </c>
      <c r="T10" s="161">
        <v>-765730511.09000039</v>
      </c>
      <c r="U10" s="161">
        <v>-905307906.26999998</v>
      </c>
      <c r="V10" s="161">
        <v>-741616186.15999997</v>
      </c>
      <c r="W10" s="161">
        <v>-806855103.04999983</v>
      </c>
      <c r="X10" s="161">
        <v>-773799128.81999993</v>
      </c>
      <c r="Y10" s="161">
        <v>-868457327.42000008</v>
      </c>
      <c r="Z10" s="161">
        <v>-749859000</v>
      </c>
      <c r="AA10" s="161">
        <v>-775033000</v>
      </c>
      <c r="AB10" s="161">
        <v>-772210000</v>
      </c>
      <c r="AC10" s="161">
        <v>-878569000</v>
      </c>
      <c r="AD10" s="161">
        <v>-786648000</v>
      </c>
      <c r="AE10" s="161">
        <v>-804346000</v>
      </c>
      <c r="AF10" s="161">
        <v>-770434000</v>
      </c>
      <c r="AG10" s="161">
        <v>-920140000</v>
      </c>
      <c r="AH10" s="161">
        <v>-810807000</v>
      </c>
      <c r="AI10" s="161">
        <v>-875002000</v>
      </c>
      <c r="AJ10" s="161">
        <v>-843999000</v>
      </c>
      <c r="AK10" s="161">
        <v>-980385000</v>
      </c>
      <c r="AL10" s="161">
        <v>-866536000</v>
      </c>
      <c r="AM10" s="161">
        <v>-928823000</v>
      </c>
      <c r="AN10" s="161">
        <v>-885523000</v>
      </c>
      <c r="AO10" s="161">
        <v>-1034810000</v>
      </c>
      <c r="AP10" s="161">
        <v>-909347000</v>
      </c>
      <c r="AQ10" s="161">
        <v>-985139000</v>
      </c>
      <c r="AR10" s="161">
        <v>-900392000</v>
      </c>
      <c r="AS10" s="151">
        <v>-1092373000</v>
      </c>
    </row>
    <row r="11" spans="1:45" s="4" customFormat="1" ht="14">
      <c r="A11" s="176" t="s">
        <v>426</v>
      </c>
      <c r="B11" s="161">
        <v>-95792000</v>
      </c>
      <c r="C11" s="161">
        <v>-94563000</v>
      </c>
      <c r="D11" s="161">
        <v>-101450000</v>
      </c>
      <c r="E11" s="161">
        <v>-141619999.99999994</v>
      </c>
      <c r="F11" s="161">
        <v>-170873380</v>
      </c>
      <c r="G11" s="161">
        <v>-170288857.07999998</v>
      </c>
      <c r="H11" s="161">
        <v>-173030097.47000188</v>
      </c>
      <c r="I11" s="161">
        <v>-176184255.78000116</v>
      </c>
      <c r="J11" s="161">
        <v>-195785851.84</v>
      </c>
      <c r="K11" s="161">
        <v>-191698915.31999996</v>
      </c>
      <c r="L11" s="161">
        <v>-198396643.99000001</v>
      </c>
      <c r="M11" s="161">
        <v>-255821863.39999998</v>
      </c>
      <c r="N11" s="161">
        <v>-202404046.30000001</v>
      </c>
      <c r="O11" s="161">
        <v>-203823144.13</v>
      </c>
      <c r="P11" s="161">
        <v>-201675718.36999995</v>
      </c>
      <c r="Q11" s="161">
        <v>-251256260.50999999</v>
      </c>
      <c r="R11" s="161">
        <v>-201395770.90000001</v>
      </c>
      <c r="S11" s="161">
        <v>-207249609.90000001</v>
      </c>
      <c r="T11" s="161">
        <v>-204435959.36000007</v>
      </c>
      <c r="U11" s="161">
        <v>-258857600.21000004</v>
      </c>
      <c r="V11" s="161">
        <v>-196364846.97999999</v>
      </c>
      <c r="W11" s="161">
        <v>-203118870.40000007</v>
      </c>
      <c r="X11" s="161">
        <v>-203705033.31</v>
      </c>
      <c r="Y11" s="161">
        <v>-270969961.57999992</v>
      </c>
      <c r="Z11" s="161">
        <v>-216486000</v>
      </c>
      <c r="AA11" s="161">
        <v>-209566000</v>
      </c>
      <c r="AB11" s="161">
        <v>-201823000</v>
      </c>
      <c r="AC11" s="161">
        <v>-264151000</v>
      </c>
      <c r="AD11" s="161">
        <v>-201293000</v>
      </c>
      <c r="AE11" s="161">
        <v>-206521000</v>
      </c>
      <c r="AF11" s="161">
        <v>-194636000</v>
      </c>
      <c r="AG11" s="161">
        <v>-278390000</v>
      </c>
      <c r="AH11" s="161">
        <v>-202744000</v>
      </c>
      <c r="AI11" s="161">
        <v>-207829000</v>
      </c>
      <c r="AJ11" s="161">
        <v>-199925000</v>
      </c>
      <c r="AK11" s="161">
        <v>-293277000</v>
      </c>
      <c r="AL11" s="161">
        <v>-216230000</v>
      </c>
      <c r="AM11" s="161">
        <v>-228263000</v>
      </c>
      <c r="AN11" s="161">
        <v>-232139000</v>
      </c>
      <c r="AO11" s="161">
        <v>-314524000</v>
      </c>
      <c r="AP11" s="161">
        <v>-234300000</v>
      </c>
      <c r="AQ11" s="161">
        <v>-252904000</v>
      </c>
      <c r="AR11" s="161">
        <v>-251683000</v>
      </c>
      <c r="AS11" s="151">
        <v>-335933000</v>
      </c>
    </row>
    <row r="12" spans="1:45" s="4" customFormat="1" ht="14">
      <c r="A12" s="176" t="s">
        <v>427</v>
      </c>
      <c r="B12" s="161">
        <v>-8551000</v>
      </c>
      <c r="C12" s="161">
        <v>-10165000</v>
      </c>
      <c r="D12" s="161">
        <v>-11264000</v>
      </c>
      <c r="E12" s="161">
        <v>-11815000</v>
      </c>
      <c r="F12" s="161">
        <v>-10398575.460000001</v>
      </c>
      <c r="G12" s="161">
        <v>-11286961.690000001</v>
      </c>
      <c r="H12" s="161">
        <v>-11894701.27</v>
      </c>
      <c r="I12" s="161">
        <v>-12140355.68</v>
      </c>
      <c r="J12" s="161">
        <v>-11549914.699999999</v>
      </c>
      <c r="K12" s="161">
        <v>-12815284.91</v>
      </c>
      <c r="L12" s="161">
        <v>-11618852.119999997</v>
      </c>
      <c r="M12" s="161">
        <v>-13192441.460000008</v>
      </c>
      <c r="N12" s="161">
        <v>-11181507.01</v>
      </c>
      <c r="O12" s="161">
        <v>-11135595.380000001</v>
      </c>
      <c r="P12" s="161">
        <v>-10837320.460000001</v>
      </c>
      <c r="Q12" s="161">
        <v>-11853407.789999999</v>
      </c>
      <c r="R12" s="161">
        <v>-11192593.25</v>
      </c>
      <c r="S12" s="161">
        <v>-13035810.759999998</v>
      </c>
      <c r="T12" s="161">
        <v>-11254915.93</v>
      </c>
      <c r="U12" s="161">
        <v>-12790349.420000002</v>
      </c>
      <c r="V12" s="161">
        <v>-10843866.689999999</v>
      </c>
      <c r="W12" s="161">
        <v>-11636574.24</v>
      </c>
      <c r="X12" s="161">
        <v>-10518751.84</v>
      </c>
      <c r="Y12" s="161">
        <v>-13322774.140000004</v>
      </c>
      <c r="Z12" s="161">
        <v>-12783000</v>
      </c>
      <c r="AA12" s="161">
        <v>-12252000</v>
      </c>
      <c r="AB12" s="161">
        <v>-11996000</v>
      </c>
      <c r="AC12" s="161">
        <v>-12566000</v>
      </c>
      <c r="AD12" s="161">
        <v>-12507000</v>
      </c>
      <c r="AE12" s="161">
        <v>-13973000</v>
      </c>
      <c r="AF12" s="161">
        <v>-13559000</v>
      </c>
      <c r="AG12" s="161">
        <v>-13798000</v>
      </c>
      <c r="AH12" s="161">
        <v>-12487000</v>
      </c>
      <c r="AI12" s="161">
        <v>-14100000</v>
      </c>
      <c r="AJ12" s="161">
        <v>-13224000</v>
      </c>
      <c r="AK12" s="161">
        <v>-15016000</v>
      </c>
      <c r="AL12" s="161">
        <v>-13780000</v>
      </c>
      <c r="AM12" s="161">
        <v>-16589000</v>
      </c>
      <c r="AN12" s="161">
        <v>-15839000</v>
      </c>
      <c r="AO12" s="161">
        <v>-17515000</v>
      </c>
      <c r="AP12" s="161">
        <v>-15390000</v>
      </c>
      <c r="AQ12" s="161">
        <v>-16842000</v>
      </c>
      <c r="AR12" s="161">
        <v>-15375000</v>
      </c>
      <c r="AS12" s="151">
        <v>-17652000</v>
      </c>
    </row>
    <row r="13" spans="1:45" s="4" customFormat="1" ht="14.5" thickBot="1">
      <c r="A13" s="262" t="s">
        <v>425</v>
      </c>
      <c r="B13" s="259">
        <v>-7887000</v>
      </c>
      <c r="C13" s="259">
        <v>-15905000</v>
      </c>
      <c r="D13" s="259">
        <v>-15994000</v>
      </c>
      <c r="E13" s="259">
        <v>-19417000</v>
      </c>
      <c r="F13" s="259">
        <v>-11890014.539999999</v>
      </c>
      <c r="G13" s="259">
        <v>-15692706.73</v>
      </c>
      <c r="H13" s="259">
        <v>-16963734.289999995</v>
      </c>
      <c r="I13" s="259">
        <v>-23163428.940000005</v>
      </c>
      <c r="J13" s="259">
        <v>-11195966.960000001</v>
      </c>
      <c r="K13" s="259">
        <v>-17150562.079999998</v>
      </c>
      <c r="L13" s="259">
        <v>-14711796.659999996</v>
      </c>
      <c r="M13" s="259">
        <v>-22052458.189999998</v>
      </c>
      <c r="N13" s="259">
        <v>-8548703.6799999997</v>
      </c>
      <c r="O13" s="259">
        <v>-13840068.460000001</v>
      </c>
      <c r="P13" s="259">
        <v>-17010188.189999998</v>
      </c>
      <c r="Q13" s="259">
        <v>-24873938.70000001</v>
      </c>
      <c r="R13" s="259">
        <v>-10008864.029999999</v>
      </c>
      <c r="S13" s="259">
        <v>-16623251.070000002</v>
      </c>
      <c r="T13" s="259">
        <v>-16121415.289999992</v>
      </c>
      <c r="U13" s="259">
        <v>-29927198.880000003</v>
      </c>
      <c r="V13" s="259">
        <v>-8572342.2300000004</v>
      </c>
      <c r="W13" s="259">
        <v>-21383918.289999999</v>
      </c>
      <c r="X13" s="259">
        <v>-16717240.640000004</v>
      </c>
      <c r="Y13" s="259">
        <v>-29008430.389999993</v>
      </c>
      <c r="Z13" s="259">
        <v>-10343000</v>
      </c>
      <c r="AA13" s="259">
        <v>-8330000</v>
      </c>
      <c r="AB13" s="259">
        <v>-9596000</v>
      </c>
      <c r="AC13" s="259">
        <v>-14072000</v>
      </c>
      <c r="AD13" s="259">
        <v>-6571000</v>
      </c>
      <c r="AE13" s="259">
        <v>-10843000</v>
      </c>
      <c r="AF13" s="259">
        <v>-13767000</v>
      </c>
      <c r="AG13" s="259">
        <v>-23866000</v>
      </c>
      <c r="AH13" s="259">
        <v>-10619000</v>
      </c>
      <c r="AI13" s="259">
        <v>-19957000</v>
      </c>
      <c r="AJ13" s="259">
        <v>-16009000</v>
      </c>
      <c r="AK13" s="259">
        <v>-22667000</v>
      </c>
      <c r="AL13" s="259">
        <v>-8747000</v>
      </c>
      <c r="AM13" s="259">
        <v>-13288000</v>
      </c>
      <c r="AN13" s="259">
        <v>-13226000</v>
      </c>
      <c r="AO13" s="259">
        <v>-22472000</v>
      </c>
      <c r="AP13" s="259">
        <v>-8797000</v>
      </c>
      <c r="AQ13" s="259">
        <v>-14164000</v>
      </c>
      <c r="AR13" s="259">
        <v>-17342000</v>
      </c>
      <c r="AS13" s="266">
        <v>-23140000</v>
      </c>
    </row>
    <row r="14" spans="1:45" s="4" customFormat="1" ht="14.5" thickTop="1">
      <c r="B14" s="63"/>
      <c r="C14" s="63"/>
      <c r="D14" s="63"/>
      <c r="E14" s="63"/>
      <c r="F14" s="6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45" s="4" customFormat="1" ht="14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45" s="4" customFormat="1" ht="1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4" customFormat="1" ht="14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4" customFormat="1" ht="14">
      <c r="A18" s="81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</sheetData>
  <sheetProtection sheet="1" objects="1" scenarios="1"/>
  <hyperlinks>
    <hyperlink ref="A4" location="'Índice'!B42" display="Índice!A1" xr:uid="{894D35C6-9AE9-4629-B189-D227950A7C0F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AE64B-F3E9-4B4B-A5F2-3B4DB95613A9}">
  <sheetPr codeName="Plan12">
    <tabColor rgb="FFFFC000"/>
  </sheetPr>
  <dimension ref="A1:AG42"/>
  <sheetViews>
    <sheetView showGridLines="0" zoomScaleNormal="100" workbookViewId="0">
      <pane xSplit="1" ySplit="5" topLeftCell="S6" activePane="bottomRight" state="frozen"/>
      <selection pane="topRight" activeCell="B1" sqref="B1"/>
      <selection pane="bottomLeft" activeCell="A6" sqref="A6"/>
      <selection pane="bottomRight"/>
    </sheetView>
  </sheetViews>
  <sheetFormatPr defaultColWidth="12.453125" defaultRowHeight="12.5"/>
  <cols>
    <col min="1" max="1" width="52.54296875" customWidth="1"/>
    <col min="2" max="235" width="12.54296875" customWidth="1"/>
  </cols>
  <sheetData>
    <row r="1" spans="1:33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</row>
    <row r="2" spans="1:33" s="5" customFormat="1" ht="33" customHeight="1">
      <c r="A2" s="154" t="s">
        <v>631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</row>
    <row r="3" spans="1:33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</row>
    <row r="4" spans="1:33" s="6" customFormat="1" ht="16.399999999999999" customHeight="1">
      <c r="A4" s="843" t="s">
        <v>531</v>
      </c>
      <c r="B4" s="159" t="s">
        <v>968</v>
      </c>
      <c r="C4" s="159" t="s">
        <v>969</v>
      </c>
      <c r="D4" s="159" t="s">
        <v>970</v>
      </c>
      <c r="E4" s="159" t="s">
        <v>971</v>
      </c>
      <c r="F4" s="159" t="s">
        <v>1256</v>
      </c>
      <c r="G4" s="159" t="s">
        <v>1257</v>
      </c>
      <c r="H4" s="159" t="s">
        <v>1258</v>
      </c>
      <c r="I4" s="159" t="s">
        <v>1259</v>
      </c>
      <c r="J4" s="159" t="s">
        <v>1016</v>
      </c>
      <c r="K4" s="159" t="s">
        <v>1017</v>
      </c>
      <c r="L4" s="159" t="s">
        <v>1018</v>
      </c>
      <c r="M4" s="159" t="s">
        <v>888</v>
      </c>
      <c r="N4" s="159" t="s">
        <v>910</v>
      </c>
      <c r="O4" s="159" t="s">
        <v>912</v>
      </c>
      <c r="P4" s="159" t="s">
        <v>914</v>
      </c>
      <c r="Q4" s="159" t="s">
        <v>1260</v>
      </c>
      <c r="R4" s="159" t="s">
        <v>1261</v>
      </c>
      <c r="S4" s="159" t="s">
        <v>1262</v>
      </c>
      <c r="T4" s="159" t="s">
        <v>1263</v>
      </c>
      <c r="U4" s="159" t="s">
        <v>1264</v>
      </c>
      <c r="V4" s="159" t="s">
        <v>1265</v>
      </c>
      <c r="W4" s="159" t="s">
        <v>1266</v>
      </c>
      <c r="X4" s="159" t="s">
        <v>1267</v>
      </c>
      <c r="Y4" s="159" t="s">
        <v>1268</v>
      </c>
      <c r="Z4" s="159" t="s">
        <v>1075</v>
      </c>
      <c r="AA4" s="159" t="s">
        <v>1077</v>
      </c>
      <c r="AB4" s="159" t="s">
        <v>1079</v>
      </c>
      <c r="AC4" s="159" t="s">
        <v>1081</v>
      </c>
      <c r="AD4" s="159" t="s">
        <v>1141</v>
      </c>
      <c r="AE4" s="159" t="s">
        <v>1142</v>
      </c>
      <c r="AF4" s="159" t="s">
        <v>1143</v>
      </c>
      <c r="AG4" s="156" t="s">
        <v>1144</v>
      </c>
    </row>
    <row r="5" spans="1:33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86"/>
    </row>
    <row r="6" spans="1:33" s="13" customFormat="1" ht="14">
      <c r="A6" s="327" t="s">
        <v>14</v>
      </c>
      <c r="B6" s="280">
        <v>179430.63602932999</v>
      </c>
      <c r="C6" s="280">
        <v>187664.55680762351</v>
      </c>
      <c r="D6" s="280">
        <v>180327.05465231108</v>
      </c>
      <c r="E6" s="280">
        <v>181380.86460518121</v>
      </c>
      <c r="F6" s="280">
        <v>184054.98369132052</v>
      </c>
      <c r="G6" s="280">
        <v>187940.56294665998</v>
      </c>
      <c r="H6" s="280">
        <v>187434.26679179003</v>
      </c>
      <c r="I6" s="280">
        <v>187192.5900644692</v>
      </c>
      <c r="J6" s="280">
        <v>184738.89748921001</v>
      </c>
      <c r="K6" s="280">
        <v>181205.50353617</v>
      </c>
      <c r="L6" s="280">
        <v>178693.63734460733</v>
      </c>
      <c r="M6" s="280">
        <v>179423.11211365822</v>
      </c>
      <c r="N6" s="280">
        <v>181888.18120156729</v>
      </c>
      <c r="O6" s="280">
        <v>182393.29379783015</v>
      </c>
      <c r="P6" s="280">
        <v>185166.48755309923</v>
      </c>
      <c r="Q6" s="280">
        <v>186208.38793316961</v>
      </c>
      <c r="R6" s="280">
        <v>192185.34058116135</v>
      </c>
      <c r="S6" s="280">
        <v>198106.13618714159</v>
      </c>
      <c r="T6" s="280">
        <v>214036.139823</v>
      </c>
      <c r="U6" s="280">
        <v>232429.05442399002</v>
      </c>
      <c r="V6" s="280">
        <v>238510.59384829242</v>
      </c>
      <c r="W6" s="280">
        <v>240862.00622673234</v>
      </c>
      <c r="X6" s="280">
        <v>264430.70375034213</v>
      </c>
      <c r="Y6" s="280">
        <v>286047.06935950124</v>
      </c>
      <c r="Z6" s="280">
        <v>297147.73980589985</v>
      </c>
      <c r="AA6" s="280">
        <v>291928.50622623012</v>
      </c>
      <c r="AB6" s="280">
        <v>309419.4295116</v>
      </c>
      <c r="AC6" s="280">
        <v>320262.37146130955</v>
      </c>
      <c r="AD6" s="280">
        <v>334880.7407562898</v>
      </c>
      <c r="AE6" s="280">
        <v>335448.48219880881</v>
      </c>
      <c r="AF6" s="280">
        <v>347109.26887680992</v>
      </c>
      <c r="AG6" s="285">
        <v>357513.34413049306</v>
      </c>
    </row>
    <row r="7" spans="1:33" s="4" customFormat="1" ht="14">
      <c r="A7" s="328" t="s">
        <v>211</v>
      </c>
      <c r="B7" s="280">
        <v>151555.77821192998</v>
      </c>
      <c r="C7" s="280">
        <v>157703.33249104352</v>
      </c>
      <c r="D7" s="280">
        <v>156111.7435626011</v>
      </c>
      <c r="E7" s="280">
        <v>159041.64921066121</v>
      </c>
      <c r="F7" s="280">
        <v>161230.77432312054</v>
      </c>
      <c r="G7" s="280">
        <v>165677.21701468001</v>
      </c>
      <c r="H7" s="280">
        <v>165970.88013363996</v>
      </c>
      <c r="I7" s="280">
        <v>167903.96774364921</v>
      </c>
      <c r="J7" s="280">
        <v>166351.04507311</v>
      </c>
      <c r="K7" s="280">
        <v>166763.52189117001</v>
      </c>
      <c r="L7" s="280">
        <v>164316.87896287732</v>
      </c>
      <c r="M7" s="280">
        <v>166201.22059123821</v>
      </c>
      <c r="N7" s="280">
        <v>169044.81860980723</v>
      </c>
      <c r="O7" s="280">
        <v>169976.19899275008</v>
      </c>
      <c r="P7" s="280">
        <v>172962.06347184925</v>
      </c>
      <c r="Q7" s="280">
        <v>177555.22369449961</v>
      </c>
      <c r="R7" s="280">
        <v>183226.04000987133</v>
      </c>
      <c r="S7" s="280">
        <v>193807.01674469159</v>
      </c>
      <c r="T7" s="280">
        <v>210793.047162</v>
      </c>
      <c r="U7" s="280">
        <v>230178.43527148</v>
      </c>
      <c r="V7" s="280">
        <v>236811.64828187242</v>
      </c>
      <c r="W7" s="280">
        <v>239732.05117231235</v>
      </c>
      <c r="X7" s="280">
        <v>263141.48067586211</v>
      </c>
      <c r="Y7" s="280">
        <v>281340.82968265127</v>
      </c>
      <c r="Z7" s="280">
        <v>291812.60236937983</v>
      </c>
      <c r="AA7" s="280">
        <v>285730.94464352011</v>
      </c>
      <c r="AB7" s="280">
        <v>303443.25980273</v>
      </c>
      <c r="AC7" s="280">
        <v>315577.68925293954</v>
      </c>
      <c r="AD7" s="280">
        <v>331245.9588554498</v>
      </c>
      <c r="AE7" s="280">
        <v>331977.30675949878</v>
      </c>
      <c r="AF7" s="280">
        <v>343790.80422763992</v>
      </c>
      <c r="AG7" s="285">
        <v>354807.17661144305</v>
      </c>
    </row>
    <row r="8" spans="1:33" s="4" customFormat="1" ht="14">
      <c r="A8" s="329" t="s">
        <v>293</v>
      </c>
      <c r="B8" s="281">
        <v>42290.830514460002</v>
      </c>
      <c r="C8" s="281">
        <v>42971.693015524063</v>
      </c>
      <c r="D8" s="281">
        <v>42675.955953861332</v>
      </c>
      <c r="E8" s="281">
        <v>43190.481609610477</v>
      </c>
      <c r="F8" s="281">
        <v>43343.432545040763</v>
      </c>
      <c r="G8" s="281">
        <v>43350.642083259998</v>
      </c>
      <c r="H8" s="281">
        <v>43341.193605619999</v>
      </c>
      <c r="I8" s="281">
        <v>44069.237167809384</v>
      </c>
      <c r="J8" s="281">
        <v>44074.740877129996</v>
      </c>
      <c r="K8" s="281">
        <v>43581.721286400003</v>
      </c>
      <c r="L8" s="281">
        <v>42884.962905866771</v>
      </c>
      <c r="M8" s="281">
        <v>44382.688526008722</v>
      </c>
      <c r="N8" s="281">
        <v>44319.856271337412</v>
      </c>
      <c r="O8" s="281">
        <v>44496.297887770532</v>
      </c>
      <c r="P8" s="281">
        <v>45252.249553729496</v>
      </c>
      <c r="Q8" s="281">
        <v>46210.652162640021</v>
      </c>
      <c r="R8" s="281">
        <v>46320.811172821384</v>
      </c>
      <c r="S8" s="281">
        <v>46456.811105261935</v>
      </c>
      <c r="T8" s="281">
        <v>48936.659675639996</v>
      </c>
      <c r="U8" s="281">
        <v>51476.374918050002</v>
      </c>
      <c r="V8" s="281">
        <v>51630.44561909209</v>
      </c>
      <c r="W8" s="281">
        <v>51671.362755002607</v>
      </c>
      <c r="X8" s="281">
        <v>55557.233281972753</v>
      </c>
      <c r="Y8" s="281">
        <v>57846.986528830246</v>
      </c>
      <c r="Z8" s="281">
        <v>58444.175725200403</v>
      </c>
      <c r="AA8" s="281">
        <v>57186.63512159032</v>
      </c>
      <c r="AB8" s="281">
        <v>59323.801032790005</v>
      </c>
      <c r="AC8" s="281">
        <v>60796.456712769621</v>
      </c>
      <c r="AD8" s="281">
        <v>61415.096276169817</v>
      </c>
      <c r="AE8" s="281">
        <v>62457.005777010541</v>
      </c>
      <c r="AF8" s="281">
        <v>64400.924183480092</v>
      </c>
      <c r="AG8" s="286">
        <v>66281.120200412523</v>
      </c>
    </row>
    <row r="9" spans="1:33" s="4" customFormat="1" ht="14">
      <c r="A9" s="329" t="s">
        <v>294</v>
      </c>
      <c r="B9" s="281">
        <v>24736.080243549997</v>
      </c>
      <c r="C9" s="281">
        <v>25224.6463124398</v>
      </c>
      <c r="D9" s="281">
        <v>24287.69914135008</v>
      </c>
      <c r="E9" s="281">
        <v>24369.38502770065</v>
      </c>
      <c r="F9" s="281">
        <v>24272.585130579675</v>
      </c>
      <c r="G9" s="281">
        <v>23986.915127960001</v>
      </c>
      <c r="H9" s="281">
        <v>23993.762341549998</v>
      </c>
      <c r="I9" s="281">
        <v>23386.787321890159</v>
      </c>
      <c r="J9" s="281">
        <v>22620.957597929999</v>
      </c>
      <c r="K9" s="281">
        <v>22877.453062930002</v>
      </c>
      <c r="L9" s="281">
        <v>22812.026531980617</v>
      </c>
      <c r="M9" s="281">
        <v>23265.409235039719</v>
      </c>
      <c r="N9" s="281">
        <v>22748.544496749793</v>
      </c>
      <c r="O9" s="281">
        <v>21144.582605030013</v>
      </c>
      <c r="P9" s="281">
        <v>21348.610344170032</v>
      </c>
      <c r="Q9" s="281">
        <v>20896.435466999981</v>
      </c>
      <c r="R9" s="281">
        <v>20989.204928959774</v>
      </c>
      <c r="S9" s="281">
        <v>19780.586675879862</v>
      </c>
      <c r="T9" s="281">
        <v>20173.21846158</v>
      </c>
      <c r="U9" s="281">
        <v>20649.18926942</v>
      </c>
      <c r="V9" s="281">
        <v>19616.958707439804</v>
      </c>
      <c r="W9" s="281">
        <v>18262.828365689958</v>
      </c>
      <c r="X9" s="281">
        <v>19260.17694448994</v>
      </c>
      <c r="Y9" s="281">
        <v>18788.458082489986</v>
      </c>
      <c r="Z9" s="281">
        <v>18093.943807309923</v>
      </c>
      <c r="AA9" s="281">
        <v>15714.230323390024</v>
      </c>
      <c r="AB9" s="281">
        <v>14949.749550850001</v>
      </c>
      <c r="AC9" s="281">
        <v>12937.174509040169</v>
      </c>
      <c r="AD9" s="281">
        <v>12068.444296330021</v>
      </c>
      <c r="AE9" s="281">
        <v>10410.008754590077</v>
      </c>
      <c r="AF9" s="281">
        <v>8702.0557358099413</v>
      </c>
      <c r="AG9" s="286">
        <v>7869.576897859979</v>
      </c>
    </row>
    <row r="10" spans="1:33" s="4" customFormat="1" ht="14">
      <c r="A10" s="329" t="s">
        <v>295</v>
      </c>
      <c r="B10" s="281">
        <v>37777.850525809998</v>
      </c>
      <c r="C10" s="281">
        <v>40628.635670680276</v>
      </c>
      <c r="D10" s="281">
        <v>37383.89797094027</v>
      </c>
      <c r="E10" s="281">
        <v>36164.290400790087</v>
      </c>
      <c r="F10" s="281">
        <v>37239.356566480295</v>
      </c>
      <c r="G10" s="281">
        <v>38413.722912550002</v>
      </c>
      <c r="H10" s="281">
        <v>36732.001872640001</v>
      </c>
      <c r="I10" s="281">
        <v>37870.691741230097</v>
      </c>
      <c r="J10" s="281">
        <v>37685.943406660001</v>
      </c>
      <c r="K10" s="281">
        <v>38129.767365330001</v>
      </c>
      <c r="L10" s="281">
        <v>36141.966042220309</v>
      </c>
      <c r="M10" s="281">
        <v>37415.542007649914</v>
      </c>
      <c r="N10" s="281">
        <v>37489.914201950087</v>
      </c>
      <c r="O10" s="281">
        <v>39114.629665069806</v>
      </c>
      <c r="P10" s="281">
        <v>40151.007021670157</v>
      </c>
      <c r="Q10" s="281">
        <v>42516.029488429893</v>
      </c>
      <c r="R10" s="281">
        <v>45395.46791715992</v>
      </c>
      <c r="S10" s="281">
        <v>50506.334234420036</v>
      </c>
      <c r="T10" s="281">
        <v>55992.248869900002</v>
      </c>
      <c r="U10" s="281">
        <v>64019.172318059995</v>
      </c>
      <c r="V10" s="281">
        <v>67112.770007370549</v>
      </c>
      <c r="W10" s="281">
        <v>68618.788810130485</v>
      </c>
      <c r="X10" s="281">
        <v>86071.363364140285</v>
      </c>
      <c r="Y10" s="281">
        <v>93776.676986471022</v>
      </c>
      <c r="Z10" s="281">
        <v>97743.332158239413</v>
      </c>
      <c r="AA10" s="281">
        <v>89603.458678559924</v>
      </c>
      <c r="AB10" s="281">
        <v>102364.59581437999</v>
      </c>
      <c r="AC10" s="281">
        <v>108117.3859478596</v>
      </c>
      <c r="AD10" s="281">
        <v>116953.71681197977</v>
      </c>
      <c r="AE10" s="281">
        <v>113455.60044894999</v>
      </c>
      <c r="AF10" s="281">
        <v>121839.79924551935</v>
      </c>
      <c r="AG10" s="286">
        <v>128201.7696703102</v>
      </c>
    </row>
    <row r="11" spans="1:33" s="4" customFormat="1" ht="14">
      <c r="A11" s="329" t="s">
        <v>296</v>
      </c>
      <c r="B11" s="281">
        <v>8730.0583051100002</v>
      </c>
      <c r="C11" s="281">
        <v>8564.9800370400626</v>
      </c>
      <c r="D11" s="281">
        <v>8220.1942389700471</v>
      </c>
      <c r="E11" s="281">
        <v>7813.7021992299597</v>
      </c>
      <c r="F11" s="281">
        <v>7620.5471540300196</v>
      </c>
      <c r="G11" s="281">
        <v>7211.3077926200003</v>
      </c>
      <c r="H11" s="281">
        <v>6749.1335656399997</v>
      </c>
      <c r="I11" s="281">
        <v>6358.7033295598731</v>
      </c>
      <c r="J11" s="281">
        <v>6604.6451954599997</v>
      </c>
      <c r="K11" s="281">
        <v>6621.4028920100009</v>
      </c>
      <c r="L11" s="281">
        <v>6452.5922982999837</v>
      </c>
      <c r="M11" s="281">
        <v>6571.4631896499423</v>
      </c>
      <c r="N11" s="281">
        <v>6462.7256509499839</v>
      </c>
      <c r="O11" s="281">
        <v>6230.5780620099868</v>
      </c>
      <c r="P11" s="281">
        <v>5917.9958763200011</v>
      </c>
      <c r="Q11" s="281">
        <v>5989.1757809600012</v>
      </c>
      <c r="R11" s="281">
        <v>5821.9899830899931</v>
      </c>
      <c r="S11" s="281">
        <v>5526.123492079997</v>
      </c>
      <c r="T11" s="281">
        <v>5001.8276308800005</v>
      </c>
      <c r="U11" s="281">
        <v>4746.8279375900001</v>
      </c>
      <c r="V11" s="281">
        <v>4602.8159528599899</v>
      </c>
      <c r="W11" s="281">
        <v>4357.9705187099989</v>
      </c>
      <c r="X11" s="281">
        <v>3939.730639320006</v>
      </c>
      <c r="Y11" s="281">
        <v>3624.4036897100063</v>
      </c>
      <c r="Z11" s="281">
        <v>3699.7702632199957</v>
      </c>
      <c r="AA11" s="281">
        <v>3619.4323657000027</v>
      </c>
      <c r="AB11" s="281">
        <v>3713.6599567799994</v>
      </c>
      <c r="AC11" s="281">
        <v>4249.2475035900088</v>
      </c>
      <c r="AD11" s="281">
        <v>4627.9683664299955</v>
      </c>
      <c r="AE11" s="281">
        <v>4924.281535389995</v>
      </c>
      <c r="AF11" s="281">
        <v>4990.2105906600073</v>
      </c>
      <c r="AG11" s="286">
        <v>7093.7904946099979</v>
      </c>
    </row>
    <row r="12" spans="1:33" s="4" customFormat="1" ht="14">
      <c r="A12" s="329" t="s">
        <v>297</v>
      </c>
      <c r="B12" s="281">
        <v>10741.61321249</v>
      </c>
      <c r="C12" s="281">
        <v>11481.378313149859</v>
      </c>
      <c r="D12" s="281">
        <v>12315.050580249834</v>
      </c>
      <c r="E12" s="281">
        <v>13676.398263680308</v>
      </c>
      <c r="F12" s="281">
        <v>14502.389850100049</v>
      </c>
      <c r="G12" s="281">
        <v>15968.798038359999</v>
      </c>
      <c r="H12" s="281">
        <v>16864.15713485</v>
      </c>
      <c r="I12" s="281">
        <v>17668.292407550074</v>
      </c>
      <c r="J12" s="281">
        <v>18365.005831909999</v>
      </c>
      <c r="K12" s="281">
        <v>18612.690454940002</v>
      </c>
      <c r="L12" s="281">
        <v>18910.673803109643</v>
      </c>
      <c r="M12" s="281">
        <v>19594.252876290131</v>
      </c>
      <c r="N12" s="281">
        <v>20365.786425310151</v>
      </c>
      <c r="O12" s="281">
        <v>20824.027323430062</v>
      </c>
      <c r="P12" s="281">
        <v>21202.472027669737</v>
      </c>
      <c r="Q12" s="281">
        <v>22102.774424840169</v>
      </c>
      <c r="R12" s="281">
        <v>22949.649547520337</v>
      </c>
      <c r="S12" s="281">
        <v>23815.153164370127</v>
      </c>
      <c r="T12" s="281">
        <v>24599.587626709999</v>
      </c>
      <c r="U12" s="281">
        <v>25359.998388760003</v>
      </c>
      <c r="V12" s="281">
        <v>26165.254778239858</v>
      </c>
      <c r="W12" s="281">
        <v>27411.597063469508</v>
      </c>
      <c r="X12" s="281">
        <v>27575.597463059563</v>
      </c>
      <c r="Y12" s="281">
        <v>28100.859807330122</v>
      </c>
      <c r="Z12" s="281">
        <v>28894.463956900083</v>
      </c>
      <c r="AA12" s="281">
        <v>29714.648840759943</v>
      </c>
      <c r="AB12" s="281">
        <v>30169.483936859997</v>
      </c>
      <c r="AC12" s="281">
        <v>30778.208715009907</v>
      </c>
      <c r="AD12" s="281">
        <v>31530.228716410318</v>
      </c>
      <c r="AE12" s="281">
        <v>32003.914879120115</v>
      </c>
      <c r="AF12" s="281">
        <v>32584.262130989679</v>
      </c>
      <c r="AG12" s="286">
        <v>34112.697636530036</v>
      </c>
    </row>
    <row r="13" spans="1:33" s="4" customFormat="1" ht="14">
      <c r="A13" s="329" t="s">
        <v>298</v>
      </c>
      <c r="B13" s="281">
        <v>9616.2165225400004</v>
      </c>
      <c r="C13" s="281">
        <v>10165.021694709778</v>
      </c>
      <c r="D13" s="281">
        <v>11009.332925909714</v>
      </c>
      <c r="E13" s="281">
        <v>11624.040580949859</v>
      </c>
      <c r="F13" s="281">
        <v>12204.90437710986</v>
      </c>
      <c r="G13" s="281">
        <v>13041.7948124</v>
      </c>
      <c r="H13" s="281">
        <v>13919.290433620001</v>
      </c>
      <c r="I13" s="281">
        <v>15108.495039239862</v>
      </c>
      <c r="J13" s="281">
        <v>15004.599815010002</v>
      </c>
      <c r="K13" s="281">
        <v>15547.16973838</v>
      </c>
      <c r="L13" s="281">
        <v>16289.23517953004</v>
      </c>
      <c r="M13" s="281">
        <v>17409.060026319865</v>
      </c>
      <c r="N13" s="281">
        <v>18584.018106129908</v>
      </c>
      <c r="O13" s="281">
        <v>19682.485941869774</v>
      </c>
      <c r="P13" s="281">
        <v>20988.635966739861</v>
      </c>
      <c r="Q13" s="281">
        <v>23574.427795399704</v>
      </c>
      <c r="R13" s="281">
        <v>25839.761138630056</v>
      </c>
      <c r="S13" s="281">
        <v>28176.698220429713</v>
      </c>
      <c r="T13" s="281">
        <v>32165.027662410001</v>
      </c>
      <c r="U13" s="281">
        <v>39255.358943000007</v>
      </c>
      <c r="V13" s="281">
        <v>43585.392352830182</v>
      </c>
      <c r="W13" s="281">
        <v>45654.552325849814</v>
      </c>
      <c r="X13" s="281">
        <v>51242.185202899534</v>
      </c>
      <c r="Y13" s="281">
        <v>60670.98314711979</v>
      </c>
      <c r="Z13" s="281">
        <v>65276.807918489954</v>
      </c>
      <c r="AA13" s="281">
        <v>67034.326845569842</v>
      </c>
      <c r="AB13" s="281">
        <v>70250.431843109996</v>
      </c>
      <c r="AC13" s="281">
        <v>74873.026111290208</v>
      </c>
      <c r="AD13" s="281">
        <v>77812.343325979891</v>
      </c>
      <c r="AE13" s="281">
        <v>79486.787114118051</v>
      </c>
      <c r="AF13" s="281">
        <v>81876.102258040788</v>
      </c>
      <c r="AG13" s="286">
        <v>84384.428005690308</v>
      </c>
    </row>
    <row r="14" spans="1:33" s="4" customFormat="1" ht="14">
      <c r="A14" s="329" t="s">
        <v>893</v>
      </c>
      <c r="B14" s="281">
        <v>9195.762816299999</v>
      </c>
      <c r="C14" s="281">
        <v>9059.8347042497026</v>
      </c>
      <c r="D14" s="281">
        <v>8967.5680138598036</v>
      </c>
      <c r="E14" s="281">
        <v>8783.6890265598631</v>
      </c>
      <c r="F14" s="281">
        <v>8787.1193259298325</v>
      </c>
      <c r="G14" s="281">
        <v>8718.1640523099995</v>
      </c>
      <c r="H14" s="281">
        <v>8802.2034861899992</v>
      </c>
      <c r="I14" s="281">
        <v>8782.3104096398019</v>
      </c>
      <c r="J14" s="281">
        <v>8595.8021675599994</v>
      </c>
      <c r="K14" s="281">
        <v>8295.0851480100009</v>
      </c>
      <c r="L14" s="281">
        <v>8449.2879275599535</v>
      </c>
      <c r="M14" s="281">
        <v>8449.2521614799225</v>
      </c>
      <c r="N14" s="281">
        <v>8241.0009304899286</v>
      </c>
      <c r="O14" s="281">
        <v>7629.7104934699464</v>
      </c>
      <c r="P14" s="281">
        <v>7926.2586353099414</v>
      </c>
      <c r="Q14" s="281">
        <v>7950.9618190598558</v>
      </c>
      <c r="R14" s="281">
        <v>7674.9187739898944</v>
      </c>
      <c r="S14" s="281">
        <v>7282.7826540699143</v>
      </c>
      <c r="T14" s="281">
        <v>6884.2000545500005</v>
      </c>
      <c r="U14" s="281">
        <v>6354.8242594899993</v>
      </c>
      <c r="V14" s="281">
        <v>6151.8331617299546</v>
      </c>
      <c r="W14" s="281">
        <v>5887.2282959899912</v>
      </c>
      <c r="X14" s="281">
        <v>5447.165604780007</v>
      </c>
      <c r="Y14" s="281">
        <v>5031.2915756499806</v>
      </c>
      <c r="Z14" s="281">
        <v>4898.4305290899929</v>
      </c>
      <c r="AA14" s="281">
        <v>4789.4102722599991</v>
      </c>
      <c r="AB14" s="281">
        <v>4467.5744295299992</v>
      </c>
      <c r="AC14" s="281">
        <v>4099.1886495499957</v>
      </c>
      <c r="AD14" s="281">
        <v>3982.8655432300043</v>
      </c>
      <c r="AE14" s="281">
        <v>3794.5838457799991</v>
      </c>
      <c r="AF14" s="281">
        <v>3412.1077039700008</v>
      </c>
      <c r="AG14" s="286">
        <v>3115.3084331300042</v>
      </c>
    </row>
    <row r="15" spans="1:33" s="4" customFormat="1" ht="14">
      <c r="A15" s="329" t="s">
        <v>299</v>
      </c>
      <c r="B15" s="281">
        <v>5552.3828371100008</v>
      </c>
      <c r="C15" s="281">
        <v>6797.4111249000125</v>
      </c>
      <c r="D15" s="281">
        <v>8487.3722418800062</v>
      </c>
      <c r="E15" s="281">
        <v>10762.220594480003</v>
      </c>
      <c r="F15" s="281">
        <v>10542.784237190008</v>
      </c>
      <c r="G15" s="281">
        <v>12192.36766408</v>
      </c>
      <c r="H15" s="281">
        <v>12528.426553040001</v>
      </c>
      <c r="I15" s="281">
        <v>11266.055906849984</v>
      </c>
      <c r="J15" s="281">
        <v>10229.705255320001</v>
      </c>
      <c r="K15" s="281">
        <v>9601.4229137399998</v>
      </c>
      <c r="L15" s="281">
        <v>8948.2261655799994</v>
      </c>
      <c r="M15" s="281">
        <v>5627.0211336999892</v>
      </c>
      <c r="N15" s="281">
        <v>5469.9685004200055</v>
      </c>
      <c r="O15" s="281">
        <v>5131.7172788699854</v>
      </c>
      <c r="P15" s="281">
        <v>4855.4712983999998</v>
      </c>
      <c r="Q15" s="281">
        <v>3351.2496863100014</v>
      </c>
      <c r="R15" s="281">
        <v>3412.1586194400043</v>
      </c>
      <c r="S15" s="281">
        <v>7132.3327045000005</v>
      </c>
      <c r="T15" s="281">
        <v>8788.5160858700001</v>
      </c>
      <c r="U15" s="281">
        <v>9644.0455435200001</v>
      </c>
      <c r="V15" s="281">
        <v>9112.1368774899602</v>
      </c>
      <c r="W15" s="281">
        <v>8995.2458167900113</v>
      </c>
      <c r="X15" s="281">
        <v>7820.1660724700323</v>
      </c>
      <c r="Y15" s="281">
        <v>7223.5354439600233</v>
      </c>
      <c r="Z15" s="281">
        <v>8705.4857339299924</v>
      </c>
      <c r="AA15" s="281">
        <v>11868.751313200037</v>
      </c>
      <c r="AB15" s="281">
        <v>12898.576761869999</v>
      </c>
      <c r="AC15" s="281">
        <v>14185.259465780013</v>
      </c>
      <c r="AD15" s="281">
        <v>16826.651248759976</v>
      </c>
      <c r="AE15" s="281">
        <v>18956.746003259977</v>
      </c>
      <c r="AF15" s="281">
        <v>17857.232503370025</v>
      </c>
      <c r="AG15" s="286">
        <v>15206.402826190049</v>
      </c>
    </row>
    <row r="16" spans="1:33" s="4" customFormat="1" ht="14">
      <c r="A16" s="329" t="s">
        <v>828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>
        <v>2018.4785346399999</v>
      </c>
      <c r="O16" s="281">
        <v>2181.4178384099991</v>
      </c>
      <c r="P16" s="281">
        <v>1757.2838679499996</v>
      </c>
      <c r="Q16" s="281">
        <v>1277.3101704299995</v>
      </c>
      <c r="R16" s="281">
        <v>1056.1012949200003</v>
      </c>
      <c r="S16" s="281">
        <v>1148.4499716000005</v>
      </c>
      <c r="T16" s="281">
        <v>4251.5829024499999</v>
      </c>
      <c r="U16" s="281">
        <v>4637.9741406399999</v>
      </c>
      <c r="V16" s="281">
        <v>4671.5743978200089</v>
      </c>
      <c r="W16" s="281">
        <v>4389.5981946799984</v>
      </c>
      <c r="X16" s="281">
        <v>2227.73699403</v>
      </c>
      <c r="Y16" s="281">
        <v>2992.2717529200008</v>
      </c>
      <c r="Z16" s="281">
        <v>2709.0989387300006</v>
      </c>
      <c r="AA16" s="281">
        <v>2743.2110198600008</v>
      </c>
      <c r="AB16" s="281">
        <v>2550.9361561299997</v>
      </c>
      <c r="AC16" s="281">
        <v>2639.4299324000012</v>
      </c>
      <c r="AD16" s="281">
        <v>2931.0161666000031</v>
      </c>
      <c r="AE16" s="281">
        <v>2869.67563716</v>
      </c>
      <c r="AF16" s="281">
        <v>4202.7741433400006</v>
      </c>
      <c r="AG16" s="286">
        <v>4279.2545233400006</v>
      </c>
    </row>
    <row r="17" spans="1:33" s="4" customFormat="1" ht="14">
      <c r="A17" s="329" t="s">
        <v>49</v>
      </c>
      <c r="B17" s="281">
        <v>2914.9832345599998</v>
      </c>
      <c r="C17" s="281">
        <v>2809.7316183500029</v>
      </c>
      <c r="D17" s="281">
        <v>2764.6724955800028</v>
      </c>
      <c r="E17" s="281">
        <v>2657.4415076600012</v>
      </c>
      <c r="F17" s="281">
        <v>2717.6551366600029</v>
      </c>
      <c r="G17" s="281">
        <v>2793.5045311399999</v>
      </c>
      <c r="H17" s="281">
        <v>3040.71114042</v>
      </c>
      <c r="I17" s="281">
        <v>3393.3944198799982</v>
      </c>
      <c r="J17" s="281">
        <v>3169.6449261299995</v>
      </c>
      <c r="K17" s="281">
        <v>3496.8090294299996</v>
      </c>
      <c r="L17" s="281">
        <v>3427.9081087299937</v>
      </c>
      <c r="M17" s="281">
        <v>3486.5314350999934</v>
      </c>
      <c r="N17" s="281">
        <v>3344.5254918300002</v>
      </c>
      <c r="O17" s="281">
        <v>3540.7518968199856</v>
      </c>
      <c r="P17" s="281">
        <v>3562.0788798900062</v>
      </c>
      <c r="Q17" s="281">
        <v>3686.2068994299939</v>
      </c>
      <c r="R17" s="281">
        <v>3765.9766333399862</v>
      </c>
      <c r="S17" s="281">
        <v>3981.7445220800078</v>
      </c>
      <c r="T17" s="281">
        <v>4000.1781920099993</v>
      </c>
      <c r="U17" s="281">
        <v>4034.6695529500012</v>
      </c>
      <c r="V17" s="281">
        <v>4162.4664270000021</v>
      </c>
      <c r="W17" s="281">
        <v>4482.8790259999932</v>
      </c>
      <c r="X17" s="281">
        <v>4000.1251087000082</v>
      </c>
      <c r="Y17" s="281">
        <v>3285.3626681700052</v>
      </c>
      <c r="Z17" s="281">
        <v>3347.0933382700032</v>
      </c>
      <c r="AA17" s="281">
        <v>3456.839862629995</v>
      </c>
      <c r="AB17" s="281">
        <v>2754.4503204299995</v>
      </c>
      <c r="AC17" s="281">
        <v>2902.3117056500028</v>
      </c>
      <c r="AD17" s="281">
        <v>3097.6281035600082</v>
      </c>
      <c r="AE17" s="281">
        <v>3618.7027641200025</v>
      </c>
      <c r="AF17" s="281">
        <v>3925.3357324600047</v>
      </c>
      <c r="AG17" s="286">
        <v>4262.827923369995</v>
      </c>
    </row>
    <row r="18" spans="1:33" s="4" customFormat="1" ht="14">
      <c r="A18" s="328" t="s">
        <v>212</v>
      </c>
      <c r="B18" s="280">
        <v>27874.857817400003</v>
      </c>
      <c r="C18" s="280">
        <v>29961.224316579988</v>
      </c>
      <c r="D18" s="280">
        <v>24215.311089709987</v>
      </c>
      <c r="E18" s="280">
        <v>22339.215394519986</v>
      </c>
      <c r="F18" s="280">
        <v>22824.209368200016</v>
      </c>
      <c r="G18" s="280">
        <v>22263.345929999999</v>
      </c>
      <c r="H18" s="280">
        <v>21463.386658550004</v>
      </c>
      <c r="I18" s="280">
        <v>19288.622320819999</v>
      </c>
      <c r="J18" s="280">
        <v>18387.852416099999</v>
      </c>
      <c r="K18" s="280">
        <v>14441.981645</v>
      </c>
      <c r="L18" s="280">
        <v>14376.758381730011</v>
      </c>
      <c r="M18" s="280">
        <v>13221.891522420014</v>
      </c>
      <c r="N18" s="280">
        <v>12843.362591760062</v>
      </c>
      <c r="O18" s="280">
        <v>12417.094805080069</v>
      </c>
      <c r="P18" s="280">
        <v>12204.424081249974</v>
      </c>
      <c r="Q18" s="280">
        <v>8653.1642386699823</v>
      </c>
      <c r="R18" s="280">
        <v>8959.3005712900303</v>
      </c>
      <c r="S18" s="280">
        <v>4299.1194424499963</v>
      </c>
      <c r="T18" s="280">
        <v>3243.0926610000001</v>
      </c>
      <c r="U18" s="280">
        <v>2250.6191525100003</v>
      </c>
      <c r="V18" s="280">
        <v>1698.9455664200048</v>
      </c>
      <c r="W18" s="280">
        <v>1129.9550544200004</v>
      </c>
      <c r="X18" s="280">
        <v>1289.2230744799999</v>
      </c>
      <c r="Y18" s="280">
        <v>4706.2396768500003</v>
      </c>
      <c r="Z18" s="280">
        <v>5335.1374365200008</v>
      </c>
      <c r="AA18" s="280">
        <v>6197.5615827100009</v>
      </c>
      <c r="AB18" s="280">
        <v>5976.1697088700002</v>
      </c>
      <c r="AC18" s="280">
        <v>4684.6822083700008</v>
      </c>
      <c r="AD18" s="280">
        <v>3634.7819008400006</v>
      </c>
      <c r="AE18" s="280">
        <v>3471.1754393100009</v>
      </c>
      <c r="AF18" s="280">
        <v>3318.4646491700009</v>
      </c>
      <c r="AG18" s="285">
        <v>2706.1675190499996</v>
      </c>
    </row>
    <row r="19" spans="1:33" s="4" customFormat="1" ht="14">
      <c r="A19" s="330" t="s">
        <v>488</v>
      </c>
      <c r="B19" s="318">
        <v>631.06673687769216</v>
      </c>
      <c r="C19" s="318">
        <v>-8569.0009045288316</v>
      </c>
      <c r="D19" s="318">
        <v>370.67385417281184</v>
      </c>
      <c r="E19" s="318">
        <v>-8151.0618321348447</v>
      </c>
      <c r="F19" s="318">
        <v>657.30034070563852</v>
      </c>
      <c r="G19" s="318">
        <v>639.64990358095383</v>
      </c>
      <c r="H19" s="318">
        <v>788.98178930816357</v>
      </c>
      <c r="I19" s="318">
        <v>1477.9724617950001</v>
      </c>
      <c r="J19" s="318">
        <v>2684.641698770502</v>
      </c>
      <c r="K19" s="318">
        <v>3616.7230036979936</v>
      </c>
      <c r="L19" s="318">
        <v>3849.9118158781935</v>
      </c>
      <c r="M19" s="318">
        <v>4113.2474457163016</v>
      </c>
      <c r="N19" s="318">
        <v>4300.5114873909788</v>
      </c>
      <c r="O19" s="318">
        <v>4438.4758770999997</v>
      </c>
      <c r="P19" s="318">
        <v>4419.4980619200969</v>
      </c>
      <c r="Q19" s="318">
        <v>4571.5002322204964</v>
      </c>
      <c r="R19" s="318">
        <v>5219.0824887300441</v>
      </c>
      <c r="S19" s="318">
        <v>5848.8569605291032</v>
      </c>
      <c r="T19" s="318">
        <v>6686.5480557066812</v>
      </c>
      <c r="U19" s="318">
        <v>7441.9999912332305</v>
      </c>
      <c r="V19" s="318">
        <v>7918.8162646377205</v>
      </c>
      <c r="W19" s="318">
        <v>10197.610479705223</v>
      </c>
      <c r="X19" s="318">
        <v>10048.442846509972</v>
      </c>
      <c r="Y19" s="318">
        <v>11895.47456045004</v>
      </c>
      <c r="Z19" s="318">
        <v>13687.49155442994</v>
      </c>
      <c r="AA19" s="318">
        <v>18276.048521789984</v>
      </c>
      <c r="AB19" s="318">
        <v>19500.596566390021</v>
      </c>
      <c r="AC19" s="318">
        <v>23894.769637009929</v>
      </c>
      <c r="AD19" s="318">
        <v>26891.46548951001</v>
      </c>
      <c r="AE19" s="318">
        <v>29311.961272879951</v>
      </c>
      <c r="AF19" s="318">
        <v>31039.653447039884</v>
      </c>
      <c r="AG19" s="319">
        <v>32593.967411650014</v>
      </c>
    </row>
    <row r="20" spans="1:33" s="4" customFormat="1" ht="14">
      <c r="A20" s="330" t="s">
        <v>874</v>
      </c>
      <c r="B20" s="318">
        <v>0</v>
      </c>
      <c r="C20" s="318">
        <v>0</v>
      </c>
      <c r="D20" s="318">
        <v>0</v>
      </c>
      <c r="E20" s="318">
        <v>0</v>
      </c>
      <c r="F20" s="318">
        <v>0</v>
      </c>
      <c r="G20" s="318">
        <v>0</v>
      </c>
      <c r="H20" s="318">
        <v>0</v>
      </c>
      <c r="I20" s="318">
        <v>125</v>
      </c>
      <c r="J20" s="318">
        <v>127.30100677999999</v>
      </c>
      <c r="K20" s="318">
        <v>202.26910821000001</v>
      </c>
      <c r="L20" s="318">
        <v>288.55383438999996</v>
      </c>
      <c r="M20" s="318">
        <v>287.98938630999999</v>
      </c>
      <c r="N20" s="318">
        <v>318.27630415000004</v>
      </c>
      <c r="O20" s="318">
        <v>857.37961862999998</v>
      </c>
      <c r="P20" s="318">
        <v>867.09932410999988</v>
      </c>
      <c r="Q20" s="318">
        <v>926.67058059999999</v>
      </c>
      <c r="R20" s="318">
        <v>1108.7681666499998</v>
      </c>
      <c r="S20" s="318">
        <v>1949.2051228799996</v>
      </c>
      <c r="T20" s="318">
        <v>5057.8499132200004</v>
      </c>
      <c r="U20" s="318">
        <v>8152.0757266999981</v>
      </c>
      <c r="V20" s="318">
        <v>8147.2063363600009</v>
      </c>
      <c r="W20" s="318">
        <v>10982.556942929999</v>
      </c>
      <c r="X20" s="318">
        <v>11515.635231040003</v>
      </c>
      <c r="Y20" s="318">
        <v>11768.873021949987</v>
      </c>
      <c r="Z20" s="318">
        <v>11676</v>
      </c>
      <c r="AA20" s="318">
        <v>11402</v>
      </c>
      <c r="AB20" s="318">
        <v>11017</v>
      </c>
      <c r="AC20" s="318">
        <v>11148</v>
      </c>
      <c r="AD20" s="318">
        <v>10742</v>
      </c>
      <c r="AE20" s="318">
        <v>10229</v>
      </c>
      <c r="AF20" s="318">
        <v>8422</v>
      </c>
      <c r="AG20" s="319">
        <v>7602</v>
      </c>
    </row>
    <row r="21" spans="1:33" s="4" customFormat="1" ht="14.5" thickBot="1">
      <c r="A21" s="331" t="s">
        <v>1218</v>
      </c>
      <c r="B21" s="322">
        <v>180061.70276722999</v>
      </c>
      <c r="C21" s="322">
        <v>179095.55590309482</v>
      </c>
      <c r="D21" s="322">
        <v>180697.7285064832</v>
      </c>
      <c r="E21" s="322">
        <v>173229.80277304864</v>
      </c>
      <c r="F21" s="322">
        <v>184712.28403202671</v>
      </c>
      <c r="G21" s="322">
        <v>188580.21285023977</v>
      </c>
      <c r="H21" s="322">
        <v>188223.24858109001</v>
      </c>
      <c r="I21" s="322">
        <v>188795.5625262642</v>
      </c>
      <c r="J21" s="322">
        <v>187550.8401947605</v>
      </c>
      <c r="K21" s="322">
        <v>185024.49564807798</v>
      </c>
      <c r="L21" s="322">
        <v>182832.10299487552</v>
      </c>
      <c r="M21" s="322">
        <v>183824.34894568453</v>
      </c>
      <c r="N21" s="322">
        <v>186506.96899310828</v>
      </c>
      <c r="O21" s="322">
        <v>187689.14929356016</v>
      </c>
      <c r="P21" s="322">
        <v>190453.08493912933</v>
      </c>
      <c r="Q21" s="322">
        <v>191706.5587459901</v>
      </c>
      <c r="R21" s="322">
        <v>198513</v>
      </c>
      <c r="S21" s="322">
        <v>205904.1982705507</v>
      </c>
      <c r="T21" s="322">
        <v>225780.53779192668</v>
      </c>
      <c r="U21" s="322">
        <v>248023.13014192326</v>
      </c>
      <c r="V21" s="322">
        <v>254576.61644929016</v>
      </c>
      <c r="W21" s="322">
        <v>262042.17364936756</v>
      </c>
      <c r="X21" s="322">
        <v>285994.78182789212</v>
      </c>
      <c r="Y21" s="322">
        <v>309711.41694190126</v>
      </c>
      <c r="Z21" s="322">
        <v>322511.04007727979</v>
      </c>
      <c r="AA21" s="322">
        <v>321606.27158757008</v>
      </c>
      <c r="AB21" s="322">
        <v>339936.98905208003</v>
      </c>
      <c r="AC21" s="322">
        <v>355305.25805022946</v>
      </c>
      <c r="AD21" s="322">
        <v>372514.13312581979</v>
      </c>
      <c r="AE21" s="322">
        <v>374989.18044922873</v>
      </c>
      <c r="AF21" s="322">
        <v>386570.8970061898</v>
      </c>
      <c r="AG21" s="323">
        <v>397709.50825767306</v>
      </c>
    </row>
    <row r="22" spans="1:33" s="4" customFormat="1" ht="14">
      <c r="B22" s="9"/>
      <c r="C22" s="9"/>
      <c r="D22" s="9"/>
      <c r="E22" s="9"/>
      <c r="F22" s="9"/>
      <c r="G22" s="9"/>
      <c r="H22" s="9"/>
      <c r="I22" s="9"/>
      <c r="J22" s="9"/>
    </row>
    <row r="23" spans="1:33" s="5" customFormat="1" ht="16.399999999999999" customHeight="1">
      <c r="A23" s="152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</row>
    <row r="24" spans="1:33" s="5" customFormat="1" ht="56.5" customHeight="1">
      <c r="A24" s="154" t="s">
        <v>876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</row>
    <row r="25" spans="1:33" s="5" customFormat="1" ht="16.399999999999999" customHeight="1">
      <c r="A25" s="155" t="s">
        <v>1247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</row>
    <row r="26" spans="1:33" s="6" customFormat="1" ht="16.399999999999999" customHeight="1">
      <c r="A26" s="181" t="s">
        <v>531</v>
      </c>
      <c r="B26" s="158" t="s">
        <v>968</v>
      </c>
      <c r="C26" s="158" t="s">
        <v>969</v>
      </c>
      <c r="D26" s="158" t="s">
        <v>970</v>
      </c>
      <c r="E26" s="158" t="s">
        <v>971</v>
      </c>
      <c r="F26" s="158" t="s">
        <v>1256</v>
      </c>
      <c r="G26" s="158" t="s">
        <v>1257</v>
      </c>
      <c r="H26" s="158" t="s">
        <v>1258</v>
      </c>
      <c r="I26" s="158" t="s">
        <v>1259</v>
      </c>
      <c r="J26" s="158" t="s">
        <v>1016</v>
      </c>
      <c r="K26" s="158" t="s">
        <v>1017</v>
      </c>
      <c r="L26" s="158" t="s">
        <v>1018</v>
      </c>
      <c r="M26" s="158" t="s">
        <v>888</v>
      </c>
      <c r="N26" s="158" t="s">
        <v>910</v>
      </c>
      <c r="O26" s="158" t="s">
        <v>912</v>
      </c>
      <c r="P26" s="158" t="s">
        <v>914</v>
      </c>
      <c r="Q26" s="158" t="s">
        <v>1260</v>
      </c>
      <c r="R26" s="158" t="s">
        <v>1261</v>
      </c>
      <c r="S26" s="158" t="s">
        <v>1262</v>
      </c>
      <c r="T26" s="158" t="s">
        <v>1263</v>
      </c>
      <c r="U26" s="158" t="s">
        <v>1264</v>
      </c>
      <c r="V26" s="158" t="s">
        <v>1265</v>
      </c>
      <c r="W26" s="158" t="s">
        <v>1266</v>
      </c>
      <c r="X26" s="158" t="s">
        <v>1267</v>
      </c>
      <c r="Y26" s="158" t="s">
        <v>1268</v>
      </c>
      <c r="Z26" s="158" t="s">
        <v>1075</v>
      </c>
      <c r="AA26" s="158" t="s">
        <v>1077</v>
      </c>
      <c r="AB26" s="158" t="s">
        <v>1079</v>
      </c>
      <c r="AC26" s="158" t="s">
        <v>1081</v>
      </c>
      <c r="AD26" s="158" t="s">
        <v>1141</v>
      </c>
      <c r="AE26" s="158" t="s">
        <v>1142</v>
      </c>
      <c r="AF26" s="158" t="s">
        <v>1143</v>
      </c>
      <c r="AG26" s="158" t="s">
        <v>1144</v>
      </c>
    </row>
    <row r="27" spans="1:33" s="13" customFormat="1" ht="4.5" customHeight="1">
      <c r="A27" s="29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86"/>
    </row>
    <row r="28" spans="1:33" s="12" customFormat="1" ht="14">
      <c r="A28" s="327" t="s">
        <v>14</v>
      </c>
      <c r="B28" s="280">
        <v>179430.6360303523</v>
      </c>
      <c r="C28" s="280">
        <v>187664.55680762365</v>
      </c>
      <c r="D28" s="280">
        <v>180327.05465231038</v>
      </c>
      <c r="E28" s="280">
        <v>181380.86460518348</v>
      </c>
      <c r="F28" s="280">
        <v>184054.98369132107</v>
      </c>
      <c r="G28" s="280">
        <v>187940.56294665881</v>
      </c>
      <c r="H28" s="280">
        <v>187434.26679178185</v>
      </c>
      <c r="I28" s="280">
        <v>187192.59006447296</v>
      </c>
      <c r="J28" s="280">
        <v>184738.89748936027</v>
      </c>
      <c r="K28" s="280">
        <v>181205.50353658054</v>
      </c>
      <c r="L28" s="280">
        <v>178693.63734461172</v>
      </c>
      <c r="M28" s="280">
        <v>179423</v>
      </c>
      <c r="N28" s="280">
        <v>181888.16999999998</v>
      </c>
      <c r="O28" s="280">
        <v>182393.29</v>
      </c>
      <c r="P28" s="280">
        <v>185166.48</v>
      </c>
      <c r="Q28" s="280">
        <v>186208.37000000002</v>
      </c>
      <c r="R28" s="280">
        <v>192185</v>
      </c>
      <c r="S28" s="280">
        <v>198106</v>
      </c>
      <c r="T28" s="280">
        <v>214036</v>
      </c>
      <c r="U28" s="280">
        <v>232429</v>
      </c>
      <c r="V28" s="280">
        <v>238511</v>
      </c>
      <c r="W28" s="280">
        <v>240862</v>
      </c>
      <c r="X28" s="280">
        <v>264431</v>
      </c>
      <c r="Y28" s="280">
        <v>286047</v>
      </c>
      <c r="Z28" s="280">
        <v>297148</v>
      </c>
      <c r="AA28" s="280">
        <v>291929</v>
      </c>
      <c r="AB28" s="280">
        <v>309419</v>
      </c>
      <c r="AC28" s="280">
        <v>320262</v>
      </c>
      <c r="AD28" s="280">
        <v>334881</v>
      </c>
      <c r="AE28" s="280">
        <v>335448</v>
      </c>
      <c r="AF28" s="280">
        <v>347109</v>
      </c>
      <c r="AG28" s="280">
        <v>357513</v>
      </c>
    </row>
    <row r="29" spans="1:33" s="12" customFormat="1" ht="14">
      <c r="A29" s="329" t="s">
        <v>825</v>
      </c>
      <c r="B29" s="281">
        <v>59893.681029649873</v>
      </c>
      <c r="C29" s="281">
        <v>63624.914427160104</v>
      </c>
      <c r="D29" s="281">
        <v>59379.099624089664</v>
      </c>
      <c r="E29" s="281">
        <v>58433.476870389844</v>
      </c>
      <c r="F29" s="281">
        <v>58905.582145860339</v>
      </c>
      <c r="G29" s="281">
        <v>58838.489955510806</v>
      </c>
      <c r="H29" s="281">
        <v>56827.551287470385</v>
      </c>
      <c r="I29" s="281">
        <v>57754.806525079795</v>
      </c>
      <c r="J29" s="281">
        <v>57104.82057714113</v>
      </c>
      <c r="K29" s="281">
        <v>58616.950906580198</v>
      </c>
      <c r="L29" s="281">
        <v>55955.379204090765</v>
      </c>
      <c r="M29" s="281">
        <v>58014</v>
      </c>
      <c r="N29" s="281">
        <v>59316.71</v>
      </c>
      <c r="O29" s="281">
        <v>59602.19</v>
      </c>
      <c r="P29" s="281">
        <v>61632.98</v>
      </c>
      <c r="Q29" s="281">
        <v>64321.27</v>
      </c>
      <c r="R29" s="281">
        <v>67734</v>
      </c>
      <c r="S29" s="281">
        <v>72342</v>
      </c>
      <c r="T29" s="281">
        <v>80687</v>
      </c>
      <c r="U29" s="281">
        <v>90350</v>
      </c>
      <c r="V29" s="281">
        <v>93217</v>
      </c>
      <c r="W29" s="281">
        <v>95099</v>
      </c>
      <c r="X29" s="281">
        <v>115011</v>
      </c>
      <c r="Y29" s="281">
        <v>122950</v>
      </c>
      <c r="Z29" s="281">
        <v>126801</v>
      </c>
      <c r="AA29" s="281">
        <v>115818</v>
      </c>
      <c r="AB29" s="281">
        <v>128702</v>
      </c>
      <c r="AC29" s="281">
        <v>133039</v>
      </c>
      <c r="AD29" s="281">
        <v>141880</v>
      </c>
      <c r="AE29" s="281">
        <v>137314</v>
      </c>
      <c r="AF29" s="281">
        <v>145124</v>
      </c>
      <c r="AG29" s="281">
        <v>150881</v>
      </c>
    </row>
    <row r="30" spans="1:33" s="12" customFormat="1" ht="14">
      <c r="A30" s="329" t="s">
        <v>51</v>
      </c>
      <c r="B30" s="281">
        <v>83414.922482692433</v>
      </c>
      <c r="C30" s="281">
        <v>84505.158062063565</v>
      </c>
      <c r="D30" s="281">
        <v>85696.141907830664</v>
      </c>
      <c r="E30" s="281">
        <v>87031.39236281364</v>
      </c>
      <c r="F30" s="281">
        <v>88406.364274080668</v>
      </c>
      <c r="G30" s="281">
        <v>90278.749243858008</v>
      </c>
      <c r="H30" s="281">
        <v>91696.144787571422</v>
      </c>
      <c r="I30" s="281">
        <v>93597.397787473179</v>
      </c>
      <c r="J30" s="281">
        <v>94139.152322349168</v>
      </c>
      <c r="K30" s="281">
        <v>93786.875221860304</v>
      </c>
      <c r="L30" s="281">
        <v>94306.57682634097</v>
      </c>
      <c r="M30" s="281">
        <v>97386.99</v>
      </c>
      <c r="N30" s="281">
        <v>98997.65</v>
      </c>
      <c r="O30" s="281">
        <v>99597.16</v>
      </c>
      <c r="P30" s="281">
        <v>101263.72</v>
      </c>
      <c r="Q30" s="281">
        <v>105014.17</v>
      </c>
      <c r="R30" s="281">
        <v>107350</v>
      </c>
      <c r="S30" s="281">
        <v>109246</v>
      </c>
      <c r="T30" s="281">
        <v>115409</v>
      </c>
      <c r="U30" s="281">
        <v>123732</v>
      </c>
      <c r="V30" s="281">
        <v>127805</v>
      </c>
      <c r="W30" s="281">
        <v>128971</v>
      </c>
      <c r="X30" s="281">
        <v>135979</v>
      </c>
      <c r="Y30" s="281">
        <v>146186</v>
      </c>
      <c r="Z30" s="281">
        <v>151431</v>
      </c>
      <c r="AA30" s="281">
        <v>152718</v>
      </c>
      <c r="AB30" s="281">
        <v>156819</v>
      </c>
      <c r="AC30" s="281">
        <v>163149</v>
      </c>
      <c r="AD30" s="281">
        <v>167050</v>
      </c>
      <c r="AE30" s="281">
        <v>170092</v>
      </c>
      <c r="AF30" s="281">
        <v>173795</v>
      </c>
      <c r="AG30" s="281">
        <v>181583</v>
      </c>
    </row>
    <row r="31" spans="1:33" s="4" customFormat="1" ht="14">
      <c r="A31" s="329" t="s">
        <v>826</v>
      </c>
      <c r="B31" s="281">
        <v>5964.7151725499971</v>
      </c>
      <c r="C31" s="281">
        <v>7106.93206051997</v>
      </c>
      <c r="D31" s="281">
        <v>8875.0808520200826</v>
      </c>
      <c r="E31" s="281">
        <v>11080.561038459993</v>
      </c>
      <c r="F31" s="281">
        <v>10773.639257250057</v>
      </c>
      <c r="G31" s="281">
        <v>12462.861335259999</v>
      </c>
      <c r="H31" s="281">
        <v>12858.526782890047</v>
      </c>
      <c r="I31" s="281">
        <v>11646.75026206998</v>
      </c>
      <c r="J31" s="281">
        <v>10550.255130129966</v>
      </c>
      <c r="K31" s="281">
        <v>9867.3605821900001</v>
      </c>
      <c r="L31" s="281">
        <v>9158.3310841099919</v>
      </c>
      <c r="M31" s="281">
        <v>5630.95</v>
      </c>
      <c r="N31" s="281">
        <v>5473.84</v>
      </c>
      <c r="O31" s="281">
        <v>5134.8</v>
      </c>
      <c r="P31" s="281">
        <v>4859.37</v>
      </c>
      <c r="Q31" s="281">
        <v>3369.14</v>
      </c>
      <c r="R31" s="281">
        <v>3429</v>
      </c>
      <c r="S31" s="281">
        <v>7142</v>
      </c>
      <c r="T31" s="281">
        <v>8869</v>
      </c>
      <c r="U31" s="281">
        <v>9763</v>
      </c>
      <c r="V31" s="281">
        <v>9253</v>
      </c>
      <c r="W31" s="281">
        <v>9143</v>
      </c>
      <c r="X31" s="281">
        <v>7943</v>
      </c>
      <c r="Y31" s="281">
        <v>7291</v>
      </c>
      <c r="Z31" s="281">
        <v>8869</v>
      </c>
      <c r="AA31" s="281">
        <v>12057</v>
      </c>
      <c r="AB31" s="281">
        <v>13050</v>
      </c>
      <c r="AC31" s="281">
        <v>14377</v>
      </c>
      <c r="AD31" s="281">
        <v>17045</v>
      </c>
      <c r="AE31" s="281">
        <v>19207</v>
      </c>
      <c r="AF31" s="281">
        <v>18165</v>
      </c>
      <c r="AG31" s="281">
        <v>15568</v>
      </c>
    </row>
    <row r="32" spans="1:33" s="4" customFormat="1" ht="14">
      <c r="A32" s="329" t="s">
        <v>827</v>
      </c>
      <c r="B32" s="281">
        <v>27874.857817519998</v>
      </c>
      <c r="C32" s="281">
        <v>29961.224316580003</v>
      </c>
      <c r="D32" s="281">
        <v>24215.311089709994</v>
      </c>
      <c r="E32" s="281">
        <v>22339.215394519993</v>
      </c>
      <c r="F32" s="281">
        <v>22824.209368199998</v>
      </c>
      <c r="G32" s="281">
        <v>22263.345929589996</v>
      </c>
      <c r="H32" s="281">
        <v>21463.386658550004</v>
      </c>
      <c r="I32" s="281">
        <v>19288.622320820003</v>
      </c>
      <c r="J32" s="281">
        <v>18387.852415770005</v>
      </c>
      <c r="K32" s="281">
        <v>14441.981645209999</v>
      </c>
      <c r="L32" s="281">
        <v>14376.758381729995</v>
      </c>
      <c r="M32" s="281">
        <v>13222</v>
      </c>
      <c r="N32" s="281">
        <v>12843.36</v>
      </c>
      <c r="O32" s="281">
        <v>12417.09</v>
      </c>
      <c r="P32" s="281">
        <v>12204.42</v>
      </c>
      <c r="Q32" s="281">
        <v>8653.16</v>
      </c>
      <c r="R32" s="281">
        <v>8959</v>
      </c>
      <c r="S32" s="281">
        <v>4299</v>
      </c>
      <c r="T32" s="281">
        <v>3243</v>
      </c>
      <c r="U32" s="281">
        <v>2251</v>
      </c>
      <c r="V32" s="281">
        <v>1699</v>
      </c>
      <c r="W32" s="281">
        <v>1130</v>
      </c>
      <c r="X32" s="281">
        <v>1289</v>
      </c>
      <c r="Y32" s="281">
        <v>4706</v>
      </c>
      <c r="Z32" s="281">
        <v>5335</v>
      </c>
      <c r="AA32" s="281">
        <v>6198</v>
      </c>
      <c r="AB32" s="281">
        <v>5976</v>
      </c>
      <c r="AC32" s="281">
        <v>4685</v>
      </c>
      <c r="AD32" s="281">
        <v>3635</v>
      </c>
      <c r="AE32" s="281">
        <v>3471</v>
      </c>
      <c r="AF32" s="281">
        <v>3318</v>
      </c>
      <c r="AG32" s="281">
        <v>2706</v>
      </c>
    </row>
    <row r="33" spans="1:33" s="4" customFormat="1" ht="14">
      <c r="A33" s="329" t="s">
        <v>828</v>
      </c>
      <c r="B33" s="281">
        <v>0</v>
      </c>
      <c r="C33" s="281">
        <v>0</v>
      </c>
      <c r="D33" s="281">
        <v>0</v>
      </c>
      <c r="E33" s="281">
        <v>0</v>
      </c>
      <c r="F33" s="281">
        <v>0</v>
      </c>
      <c r="G33" s="281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81">
        <v>2018.4785346399999</v>
      </c>
      <c r="O33" s="281">
        <v>2181.4178384099991</v>
      </c>
      <c r="P33" s="281">
        <v>1757.2838679499996</v>
      </c>
      <c r="Q33" s="281">
        <v>1277.3101704299995</v>
      </c>
      <c r="R33" s="281">
        <v>1056.1012949200003</v>
      </c>
      <c r="S33" s="281">
        <v>1148.4499716000005</v>
      </c>
      <c r="T33" s="281">
        <v>4251.5829024499999</v>
      </c>
      <c r="U33" s="281">
        <v>4637.9741406399999</v>
      </c>
      <c r="V33" s="281">
        <v>4671.5743978200089</v>
      </c>
      <c r="W33" s="281">
        <v>4389.5981946799984</v>
      </c>
      <c r="X33" s="281">
        <v>2227.73699403</v>
      </c>
      <c r="Y33" s="281">
        <v>2992.2717529200008</v>
      </c>
      <c r="Z33" s="281">
        <v>2709.0989387300006</v>
      </c>
      <c r="AA33" s="281">
        <v>2743.2110198600008</v>
      </c>
      <c r="AB33" s="281">
        <v>2550.9361561299997</v>
      </c>
      <c r="AC33" s="281">
        <v>2639.4299324000012</v>
      </c>
      <c r="AD33" s="281">
        <v>2931.0161666000031</v>
      </c>
      <c r="AE33" s="281">
        <v>2869.67563716</v>
      </c>
      <c r="AF33" s="281">
        <v>4202.7741433400006</v>
      </c>
      <c r="AG33" s="281">
        <v>4279.2545233400006</v>
      </c>
    </row>
    <row r="34" spans="1:33" s="4" customFormat="1" ht="14">
      <c r="A34" s="329" t="s">
        <v>49</v>
      </c>
      <c r="B34" s="281">
        <v>2282.4595279399718</v>
      </c>
      <c r="C34" s="281">
        <v>2466.3279412999877</v>
      </c>
      <c r="D34" s="281">
        <v>2161.4211786599826</v>
      </c>
      <c r="E34" s="281">
        <v>2132.2167079000128</v>
      </c>
      <c r="F34" s="281">
        <v>2327.4381310000058</v>
      </c>
      <c r="G34" s="281">
        <v>2491.9695702400054</v>
      </c>
      <c r="H34" s="281">
        <v>2632.4376878600006</v>
      </c>
      <c r="I34" s="281">
        <v>2947.3469439699975</v>
      </c>
      <c r="J34" s="281">
        <v>2745.681788260023</v>
      </c>
      <c r="K34" s="281">
        <v>3262.5172781000006</v>
      </c>
      <c r="L34" s="281">
        <v>3858.6734494500029</v>
      </c>
      <c r="M34" s="281">
        <v>3468</v>
      </c>
      <c r="N34" s="281">
        <v>3238.13</v>
      </c>
      <c r="O34" s="281">
        <v>3460.63</v>
      </c>
      <c r="P34" s="281">
        <v>3448.71</v>
      </c>
      <c r="Q34" s="281">
        <v>3573.3199999999997</v>
      </c>
      <c r="R34" s="281">
        <v>3657</v>
      </c>
      <c r="S34" s="281">
        <v>3929</v>
      </c>
      <c r="T34" s="281">
        <v>1576</v>
      </c>
      <c r="U34" s="281">
        <v>1695</v>
      </c>
      <c r="V34" s="281">
        <v>1865</v>
      </c>
      <c r="W34" s="281">
        <v>2129</v>
      </c>
      <c r="X34" s="281">
        <v>1981</v>
      </c>
      <c r="Y34" s="281">
        <v>1922</v>
      </c>
      <c r="Z34" s="281">
        <v>2003</v>
      </c>
      <c r="AA34" s="281">
        <v>2395</v>
      </c>
      <c r="AB34" s="281">
        <v>2321</v>
      </c>
      <c r="AC34" s="281">
        <v>2373</v>
      </c>
      <c r="AD34" s="281">
        <v>2340</v>
      </c>
      <c r="AE34" s="281">
        <v>2494</v>
      </c>
      <c r="AF34" s="281">
        <v>2504</v>
      </c>
      <c r="AG34" s="281">
        <v>2496</v>
      </c>
    </row>
    <row r="35" spans="1:33" s="4" customFormat="1" ht="14">
      <c r="A35" s="330" t="s">
        <v>829</v>
      </c>
      <c r="B35" s="318">
        <v>631.06673687769216</v>
      </c>
      <c r="C35" s="318">
        <v>-8569.0009045288316</v>
      </c>
      <c r="D35" s="318">
        <v>370.67385417281184</v>
      </c>
      <c r="E35" s="318">
        <v>632.62719442503294</v>
      </c>
      <c r="F35" s="318">
        <v>657.30034070566762</v>
      </c>
      <c r="G35" s="318">
        <v>639.64990555975237</v>
      </c>
      <c r="H35" s="318">
        <v>788.98178930816357</v>
      </c>
      <c r="I35" s="318">
        <v>1477.9724617912434</v>
      </c>
      <c r="J35" s="318">
        <v>2684.641698620253</v>
      </c>
      <c r="K35" s="318">
        <v>3616.723003697989</v>
      </c>
      <c r="L35" s="318">
        <v>3849.9118158738129</v>
      </c>
      <c r="M35" s="318">
        <v>4113.2474457163016</v>
      </c>
      <c r="N35" s="318">
        <v>4300.5114873909788</v>
      </c>
      <c r="O35" s="318">
        <v>4438.4758770999997</v>
      </c>
      <c r="P35" s="318">
        <v>4419.4980619200969</v>
      </c>
      <c r="Q35" s="318">
        <v>4571.5002322204964</v>
      </c>
      <c r="R35" s="318">
        <v>5219.0824887300441</v>
      </c>
      <c r="S35" s="318">
        <v>5848.8569605291032</v>
      </c>
      <c r="T35" s="318">
        <v>6686.5480557066812</v>
      </c>
      <c r="U35" s="318">
        <v>7441.9999912332305</v>
      </c>
      <c r="V35" s="318">
        <v>7918.8162646377205</v>
      </c>
      <c r="W35" s="318">
        <v>10197.610479705223</v>
      </c>
      <c r="X35" s="318">
        <v>10048</v>
      </c>
      <c r="Y35" s="318">
        <v>11895</v>
      </c>
      <c r="Z35" s="318">
        <v>13687</v>
      </c>
      <c r="AA35" s="318">
        <v>18275</v>
      </c>
      <c r="AB35" s="318">
        <v>19501</v>
      </c>
      <c r="AC35" s="318">
        <v>23895</v>
      </c>
      <c r="AD35" s="318">
        <v>26891</v>
      </c>
      <c r="AE35" s="318">
        <v>29312</v>
      </c>
      <c r="AF35" s="318">
        <v>31040</v>
      </c>
      <c r="AG35" s="318">
        <v>32594</v>
      </c>
    </row>
    <row r="36" spans="1:33" s="4" customFormat="1" ht="14">
      <c r="A36" s="330" t="s">
        <v>874</v>
      </c>
      <c r="B36" s="318">
        <v>0</v>
      </c>
      <c r="C36" s="318">
        <v>0</v>
      </c>
      <c r="D36" s="318">
        <v>0</v>
      </c>
      <c r="E36" s="318">
        <v>0</v>
      </c>
      <c r="F36" s="318">
        <v>0</v>
      </c>
      <c r="G36" s="318">
        <v>0</v>
      </c>
      <c r="H36" s="318">
        <v>0</v>
      </c>
      <c r="I36" s="318">
        <v>125</v>
      </c>
      <c r="J36" s="318">
        <v>127.30100677999999</v>
      </c>
      <c r="K36" s="318">
        <v>202.26910821000001</v>
      </c>
      <c r="L36" s="318">
        <v>288.55383438999996</v>
      </c>
      <c r="M36" s="318">
        <v>287.98938630999999</v>
      </c>
      <c r="N36" s="318">
        <v>318.27630415000004</v>
      </c>
      <c r="O36" s="318">
        <v>857.37961862999998</v>
      </c>
      <c r="P36" s="318">
        <v>867.09932410999988</v>
      </c>
      <c r="Q36" s="318">
        <v>926.67058059999999</v>
      </c>
      <c r="R36" s="318">
        <v>1108.7681666499998</v>
      </c>
      <c r="S36" s="318">
        <v>1949.2051228799996</v>
      </c>
      <c r="T36" s="318">
        <v>5057.8499132200004</v>
      </c>
      <c r="U36" s="318">
        <v>8152.0757266999981</v>
      </c>
      <c r="V36" s="318">
        <v>8147.2063363600009</v>
      </c>
      <c r="W36" s="318">
        <v>10982.556942929999</v>
      </c>
      <c r="X36" s="318">
        <v>11515.635231040003</v>
      </c>
      <c r="Y36" s="318">
        <v>11768.873021949987</v>
      </c>
      <c r="Z36" s="318">
        <v>11676</v>
      </c>
      <c r="AA36" s="318">
        <v>11402</v>
      </c>
      <c r="AB36" s="318">
        <v>11017</v>
      </c>
      <c r="AC36" s="318">
        <v>11148</v>
      </c>
      <c r="AD36" s="318">
        <v>10742</v>
      </c>
      <c r="AE36" s="318">
        <v>10229</v>
      </c>
      <c r="AF36" s="318">
        <v>8422</v>
      </c>
      <c r="AG36" s="318">
        <v>7602</v>
      </c>
    </row>
    <row r="37" spans="1:33" s="4" customFormat="1" ht="14.5" thickBot="1">
      <c r="A37" s="331" t="s">
        <v>1218</v>
      </c>
      <c r="B37" s="322">
        <v>180061.70276722999</v>
      </c>
      <c r="C37" s="322">
        <v>179095.55590309482</v>
      </c>
      <c r="D37" s="322">
        <v>180697.7285064832</v>
      </c>
      <c r="E37" s="322">
        <v>173229.80277304864</v>
      </c>
      <c r="F37" s="322">
        <v>184712.28403202671</v>
      </c>
      <c r="G37" s="322">
        <v>188580.21285023977</v>
      </c>
      <c r="H37" s="322">
        <v>188223.24858109001</v>
      </c>
      <c r="I37" s="322">
        <v>188795.5625262642</v>
      </c>
      <c r="J37" s="322">
        <v>187550.8401947605</v>
      </c>
      <c r="K37" s="322">
        <v>185024.49564807798</v>
      </c>
      <c r="L37" s="322">
        <v>182832.10299487552</v>
      </c>
      <c r="M37" s="322">
        <v>183824.34894568453</v>
      </c>
      <c r="N37" s="322">
        <v>186506.96899310828</v>
      </c>
      <c r="O37" s="322">
        <v>187689.14929356016</v>
      </c>
      <c r="P37" s="322">
        <v>190453.08493912933</v>
      </c>
      <c r="Q37" s="322">
        <v>191706.5587459901</v>
      </c>
      <c r="R37" s="322">
        <v>198513</v>
      </c>
      <c r="S37" s="322">
        <v>205904.1982705507</v>
      </c>
      <c r="T37" s="322">
        <v>225780.53779192668</v>
      </c>
      <c r="U37" s="322">
        <v>248023.13014192326</v>
      </c>
      <c r="V37" s="322">
        <v>254576.61644929016</v>
      </c>
      <c r="W37" s="322">
        <v>262042.17364936756</v>
      </c>
      <c r="X37" s="322">
        <v>285994.78182789212</v>
      </c>
      <c r="Y37" s="322">
        <v>309711.41694190126</v>
      </c>
      <c r="Z37" s="322">
        <v>322511.04007727979</v>
      </c>
      <c r="AA37" s="322">
        <v>321606.27158757008</v>
      </c>
      <c r="AB37" s="322">
        <v>339936.98905208003</v>
      </c>
      <c r="AC37" s="322">
        <v>355305.25805022946</v>
      </c>
      <c r="AD37" s="322">
        <v>372514.13312581979</v>
      </c>
      <c r="AE37" s="322">
        <v>374989.18044922873</v>
      </c>
      <c r="AF37" s="322">
        <v>386570.8970061898</v>
      </c>
      <c r="AG37" s="322">
        <v>397709.50825767306</v>
      </c>
    </row>
    <row r="38" spans="1:33" s="4" customFormat="1" ht="14">
      <c r="B38" s="9"/>
      <c r="C38" s="9"/>
      <c r="D38" s="9"/>
      <c r="E38" s="9"/>
      <c r="F38" s="9"/>
      <c r="G38" s="9"/>
      <c r="H38" s="9"/>
      <c r="I38" s="9"/>
      <c r="J38" s="9"/>
    </row>
    <row r="39" spans="1:33" s="4" customFormat="1" ht="14">
      <c r="B39" s="9"/>
      <c r="C39" s="9"/>
      <c r="D39" s="9"/>
      <c r="E39" s="9"/>
      <c r="F39" s="9"/>
      <c r="G39" s="9"/>
      <c r="H39" s="9"/>
      <c r="I39" s="9"/>
      <c r="J39" s="9"/>
    </row>
    <row r="40" spans="1:33" s="4" customFormat="1" ht="14">
      <c r="B40" s="9"/>
      <c r="C40" s="9"/>
      <c r="D40" s="9"/>
      <c r="E40" s="9"/>
      <c r="F40" s="9"/>
      <c r="G40" s="9"/>
      <c r="H40" s="9"/>
      <c r="I40" s="9"/>
      <c r="J40" s="9"/>
    </row>
    <row r="41" spans="1:33" s="4" customFormat="1" ht="14">
      <c r="B41" s="9"/>
      <c r="C41" s="9"/>
      <c r="D41" s="9"/>
      <c r="E41" s="9"/>
      <c r="F41" s="9"/>
      <c r="G41" s="9"/>
      <c r="H41" s="9"/>
      <c r="I41" s="9"/>
      <c r="J41" s="9"/>
    </row>
    <row r="42" spans="1:33" s="4" customFormat="1" ht="14">
      <c r="B42" s="9"/>
      <c r="C42" s="9"/>
      <c r="D42" s="9"/>
      <c r="E42" s="9"/>
      <c r="F42" s="9"/>
      <c r="G42" s="9"/>
      <c r="H42" s="9"/>
      <c r="I42" s="9"/>
      <c r="J42" s="9"/>
    </row>
  </sheetData>
  <sheetProtection sheet="1" objects="1" scenarios="1"/>
  <hyperlinks>
    <hyperlink ref="A26" location="Índice!A1" display="Índice!A1" xr:uid="{9082B0C4-7FB3-4C84-A9FA-CC33C5073480}"/>
    <hyperlink ref="A4" location="Índice!A1" display="Índice!A1" xr:uid="{E1B6EF68-7B4C-4D82-8220-10E0DC2D8803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CB17-A256-4827-94BA-ECF244C5BE40}">
  <sheetPr codeName="Planilha2">
    <tabColor rgb="FFFFC000"/>
  </sheetPr>
  <dimension ref="A1:AS20"/>
  <sheetViews>
    <sheetView showGridLines="0" showRowColHeader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876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13" customFormat="1" ht="14">
      <c r="A6" s="327" t="s">
        <v>14</v>
      </c>
      <c r="B6" s="280">
        <v>149265.08114889037</v>
      </c>
      <c r="C6" s="280">
        <v>155619.58115156117</v>
      </c>
      <c r="D6" s="280">
        <v>156819.26775205025</v>
      </c>
      <c r="E6" s="280">
        <v>163640.25738705124</v>
      </c>
      <c r="F6" s="280">
        <v>162519.04599027915</v>
      </c>
      <c r="G6" s="280">
        <v>167251.13526386104</v>
      </c>
      <c r="H6" s="280">
        <v>170919.02614007136</v>
      </c>
      <c r="I6" s="280">
        <v>173865.62329264195</v>
      </c>
      <c r="J6" s="280">
        <v>178422.01974450814</v>
      </c>
      <c r="K6" s="280">
        <v>183553.08145572353</v>
      </c>
      <c r="L6" s="280">
        <v>178848.41213757268</v>
      </c>
      <c r="M6" s="280">
        <v>179111.10242707556</v>
      </c>
      <c r="N6" s="280">
        <v>179430.6360303523</v>
      </c>
      <c r="O6" s="280">
        <v>187664.55680762365</v>
      </c>
      <c r="P6" s="280">
        <v>180327.05465231038</v>
      </c>
      <c r="Q6" s="280">
        <v>181380.86460518348</v>
      </c>
      <c r="R6" s="280">
        <v>184054.98369132107</v>
      </c>
      <c r="S6" s="280">
        <v>187940.56294665881</v>
      </c>
      <c r="T6" s="280">
        <v>187434.26679178185</v>
      </c>
      <c r="U6" s="280">
        <v>187192.59006447296</v>
      </c>
      <c r="V6" s="280">
        <v>184738.89748936027</v>
      </c>
      <c r="W6" s="280">
        <v>181205.50353658054</v>
      </c>
      <c r="X6" s="280">
        <v>178693.63734461172</v>
      </c>
      <c r="Y6" s="280">
        <v>179423</v>
      </c>
      <c r="Z6" s="280">
        <v>181888.16999999998</v>
      </c>
      <c r="AA6" s="280">
        <v>182393.29</v>
      </c>
      <c r="AB6" s="280">
        <v>185166.48</v>
      </c>
      <c r="AC6" s="280">
        <v>186208.37000000002</v>
      </c>
      <c r="AD6" s="280">
        <v>192185</v>
      </c>
      <c r="AE6" s="280">
        <v>198106</v>
      </c>
      <c r="AF6" s="280">
        <v>214036</v>
      </c>
      <c r="AG6" s="280">
        <v>232429</v>
      </c>
      <c r="AH6" s="280">
        <v>238511</v>
      </c>
      <c r="AI6" s="280">
        <v>240862</v>
      </c>
      <c r="AJ6" s="280">
        <v>264431</v>
      </c>
      <c r="AK6" s="280">
        <v>286047</v>
      </c>
      <c r="AL6" s="280">
        <v>297148</v>
      </c>
      <c r="AM6" s="280">
        <v>291929</v>
      </c>
      <c r="AN6" s="280">
        <v>309419</v>
      </c>
      <c r="AO6" s="280">
        <v>320262</v>
      </c>
      <c r="AP6" s="280">
        <v>334881</v>
      </c>
      <c r="AQ6" s="280">
        <v>335448</v>
      </c>
      <c r="AR6" s="280">
        <v>347109</v>
      </c>
      <c r="AS6" s="285">
        <v>357513</v>
      </c>
    </row>
    <row r="7" spans="1:45" s="4" customFormat="1" ht="14">
      <c r="A7" s="329" t="s">
        <v>825</v>
      </c>
      <c r="B7" s="281">
        <v>45004.25783270083</v>
      </c>
      <c r="C7" s="281">
        <v>50622.877643389918</v>
      </c>
      <c r="D7" s="281">
        <v>47845.02296113957</v>
      </c>
      <c r="E7" s="281">
        <v>49478.118353260463</v>
      </c>
      <c r="F7" s="281">
        <v>48178.562425300275</v>
      </c>
      <c r="G7" s="281">
        <v>48679.881047420356</v>
      </c>
      <c r="H7" s="281">
        <v>48625.848897739459</v>
      </c>
      <c r="I7" s="281">
        <v>51579.871042740451</v>
      </c>
      <c r="J7" s="281">
        <v>55018.273610190008</v>
      </c>
      <c r="K7" s="281">
        <v>60491.563635940242</v>
      </c>
      <c r="L7" s="281">
        <v>57223.896496730609</v>
      </c>
      <c r="M7" s="281">
        <v>59171.406222569203</v>
      </c>
      <c r="N7" s="281">
        <v>59893.681029649873</v>
      </c>
      <c r="O7" s="281">
        <v>63624.914427160104</v>
      </c>
      <c r="P7" s="281">
        <v>59379.099624089664</v>
      </c>
      <c r="Q7" s="281">
        <v>58433.476870389844</v>
      </c>
      <c r="R7" s="281">
        <v>58905.582145860339</v>
      </c>
      <c r="S7" s="281">
        <v>58838.489955510806</v>
      </c>
      <c r="T7" s="281">
        <v>56827.551287470385</v>
      </c>
      <c r="U7" s="281">
        <v>57754.806525079795</v>
      </c>
      <c r="V7" s="281">
        <v>57104.82057714113</v>
      </c>
      <c r="W7" s="281">
        <v>58616.950906580198</v>
      </c>
      <c r="X7" s="281">
        <v>55955.379204090765</v>
      </c>
      <c r="Y7" s="281">
        <v>58014</v>
      </c>
      <c r="Z7" s="281">
        <v>59316.71</v>
      </c>
      <c r="AA7" s="281">
        <v>59602.19</v>
      </c>
      <c r="AB7" s="281">
        <v>61632.98</v>
      </c>
      <c r="AC7" s="281">
        <v>64321.27</v>
      </c>
      <c r="AD7" s="281">
        <v>67734</v>
      </c>
      <c r="AE7" s="281">
        <v>72342</v>
      </c>
      <c r="AF7" s="281">
        <v>80687</v>
      </c>
      <c r="AG7" s="281">
        <v>90350</v>
      </c>
      <c r="AH7" s="281">
        <v>93217</v>
      </c>
      <c r="AI7" s="281">
        <v>95099</v>
      </c>
      <c r="AJ7" s="281">
        <v>115011</v>
      </c>
      <c r="AK7" s="281">
        <v>122950</v>
      </c>
      <c r="AL7" s="281">
        <v>126801</v>
      </c>
      <c r="AM7" s="281">
        <v>115818</v>
      </c>
      <c r="AN7" s="281">
        <v>128702</v>
      </c>
      <c r="AO7" s="281">
        <v>133039</v>
      </c>
      <c r="AP7" s="281">
        <v>141880</v>
      </c>
      <c r="AQ7" s="281">
        <v>137314</v>
      </c>
      <c r="AR7" s="281">
        <v>145124</v>
      </c>
      <c r="AS7" s="286">
        <v>150881</v>
      </c>
    </row>
    <row r="8" spans="1:45" s="4" customFormat="1" ht="14">
      <c r="A8" s="329" t="s">
        <v>51</v>
      </c>
      <c r="B8" s="281">
        <v>61244.373134399546</v>
      </c>
      <c r="C8" s="281">
        <v>65317.908236071271</v>
      </c>
      <c r="D8" s="281">
        <v>68983.403417570691</v>
      </c>
      <c r="E8" s="281">
        <v>74767.553919830723</v>
      </c>
      <c r="F8" s="281">
        <v>77238.477357948883</v>
      </c>
      <c r="G8" s="281">
        <v>78349.580284820695</v>
      </c>
      <c r="H8" s="281">
        <v>78695.052198121964</v>
      </c>
      <c r="I8" s="281">
        <v>79732.260685241461</v>
      </c>
      <c r="J8" s="281">
        <v>80865.181340868206</v>
      </c>
      <c r="K8" s="281">
        <v>82167.620170853275</v>
      </c>
      <c r="L8" s="281">
        <v>82573.971598052129</v>
      </c>
      <c r="M8" s="281">
        <v>83132.393826196378</v>
      </c>
      <c r="N8" s="281">
        <v>83414.922482692433</v>
      </c>
      <c r="O8" s="281">
        <v>84505.158062063565</v>
      </c>
      <c r="P8" s="281">
        <v>85696.141907830664</v>
      </c>
      <c r="Q8" s="281">
        <v>87031.39236281364</v>
      </c>
      <c r="R8" s="281">
        <v>88406.364274080668</v>
      </c>
      <c r="S8" s="281">
        <v>90278.749243858008</v>
      </c>
      <c r="T8" s="281">
        <v>91696.144787571422</v>
      </c>
      <c r="U8" s="281">
        <v>93597.397787473179</v>
      </c>
      <c r="V8" s="281">
        <v>94139.152322349168</v>
      </c>
      <c r="W8" s="281">
        <v>93786.875221860304</v>
      </c>
      <c r="X8" s="281">
        <v>94306.57682634097</v>
      </c>
      <c r="Y8" s="281">
        <v>97386.99</v>
      </c>
      <c r="Z8" s="281">
        <v>98997.65</v>
      </c>
      <c r="AA8" s="281">
        <v>99597.16</v>
      </c>
      <c r="AB8" s="281">
        <v>101263.72</v>
      </c>
      <c r="AC8" s="281">
        <v>105014.17</v>
      </c>
      <c r="AD8" s="281">
        <v>107350</v>
      </c>
      <c r="AE8" s="281">
        <v>109246</v>
      </c>
      <c r="AF8" s="281">
        <v>115409</v>
      </c>
      <c r="AG8" s="281">
        <v>123732</v>
      </c>
      <c r="AH8" s="281">
        <v>127805</v>
      </c>
      <c r="AI8" s="281">
        <v>128971</v>
      </c>
      <c r="AJ8" s="281">
        <v>135979</v>
      </c>
      <c r="AK8" s="281">
        <v>146186</v>
      </c>
      <c r="AL8" s="281">
        <v>151431</v>
      </c>
      <c r="AM8" s="281">
        <v>152718</v>
      </c>
      <c r="AN8" s="281">
        <v>156819</v>
      </c>
      <c r="AO8" s="281">
        <v>163149</v>
      </c>
      <c r="AP8" s="281">
        <v>167050</v>
      </c>
      <c r="AQ8" s="281">
        <v>170092</v>
      </c>
      <c r="AR8" s="281">
        <v>173795</v>
      </c>
      <c r="AS8" s="286">
        <v>181583</v>
      </c>
    </row>
    <row r="9" spans="1:45" s="4" customFormat="1" ht="14">
      <c r="A9" s="329" t="s">
        <v>826</v>
      </c>
      <c r="B9" s="281">
        <v>5671.9531545100081</v>
      </c>
      <c r="C9" s="281">
        <v>5827.3548761300071</v>
      </c>
      <c r="D9" s="281">
        <v>6443.6384024800009</v>
      </c>
      <c r="E9" s="281">
        <v>6499.8631876899999</v>
      </c>
      <c r="F9" s="281">
        <v>4239.1880037300007</v>
      </c>
      <c r="G9" s="281">
        <v>4945.6807893700179</v>
      </c>
      <c r="H9" s="281">
        <v>4630.8146842899941</v>
      </c>
      <c r="I9" s="281">
        <v>4596.8939326799973</v>
      </c>
      <c r="J9" s="281">
        <v>5722.7151257099913</v>
      </c>
      <c r="K9" s="281">
        <v>8092.6715352600049</v>
      </c>
      <c r="L9" s="281">
        <v>7810.664618910002</v>
      </c>
      <c r="M9" s="281">
        <v>6926.4106475099843</v>
      </c>
      <c r="N9" s="281">
        <v>5964.7151725499971</v>
      </c>
      <c r="O9" s="281">
        <v>7106.93206051997</v>
      </c>
      <c r="P9" s="281">
        <v>8875.0808520200826</v>
      </c>
      <c r="Q9" s="281">
        <v>11080.561038459993</v>
      </c>
      <c r="R9" s="281">
        <v>10773.639257250057</v>
      </c>
      <c r="S9" s="281">
        <v>12462.861335259999</v>
      </c>
      <c r="T9" s="281">
        <v>12858.526782890047</v>
      </c>
      <c r="U9" s="281">
        <v>11646.75026206998</v>
      </c>
      <c r="V9" s="281">
        <v>10550.255130129966</v>
      </c>
      <c r="W9" s="281">
        <v>9867.3605821900001</v>
      </c>
      <c r="X9" s="281">
        <v>9158.3310841099919</v>
      </c>
      <c r="Y9" s="281">
        <v>5630.95</v>
      </c>
      <c r="Z9" s="281">
        <v>5473.84</v>
      </c>
      <c r="AA9" s="281">
        <v>5134.8</v>
      </c>
      <c r="AB9" s="281">
        <v>4859.37</v>
      </c>
      <c r="AC9" s="281">
        <v>3369.14</v>
      </c>
      <c r="AD9" s="281">
        <v>3429</v>
      </c>
      <c r="AE9" s="281">
        <v>7142</v>
      </c>
      <c r="AF9" s="281">
        <v>8869</v>
      </c>
      <c r="AG9" s="281">
        <v>9763</v>
      </c>
      <c r="AH9" s="281">
        <v>9253</v>
      </c>
      <c r="AI9" s="281">
        <v>9143</v>
      </c>
      <c r="AJ9" s="281">
        <v>7943</v>
      </c>
      <c r="AK9" s="281">
        <v>7291</v>
      </c>
      <c r="AL9" s="281">
        <v>8869</v>
      </c>
      <c r="AM9" s="281">
        <v>12057</v>
      </c>
      <c r="AN9" s="281">
        <v>13050</v>
      </c>
      <c r="AO9" s="281">
        <v>14377</v>
      </c>
      <c r="AP9" s="281">
        <v>17045</v>
      </c>
      <c r="AQ9" s="281">
        <v>19207</v>
      </c>
      <c r="AR9" s="281">
        <v>18165</v>
      </c>
      <c r="AS9" s="286">
        <v>15568</v>
      </c>
    </row>
    <row r="10" spans="1:45" s="4" customFormat="1" ht="14">
      <c r="A10" s="329" t="s">
        <v>827</v>
      </c>
      <c r="B10" s="281">
        <v>35200.365633110021</v>
      </c>
      <c r="C10" s="281">
        <v>31639.426005909983</v>
      </c>
      <c r="D10" s="281">
        <v>31285.369831210006</v>
      </c>
      <c r="E10" s="281">
        <v>30330.006967930029</v>
      </c>
      <c r="F10" s="281">
        <v>30393.68396217997</v>
      </c>
      <c r="G10" s="281">
        <v>33192.177337699984</v>
      </c>
      <c r="H10" s="281">
        <v>37117.690062679991</v>
      </c>
      <c r="I10" s="281">
        <v>36416.588305280005</v>
      </c>
      <c r="J10" s="281">
        <v>35574.670752220023</v>
      </c>
      <c r="K10" s="281">
        <v>31876.965724710011</v>
      </c>
      <c r="L10" s="281">
        <v>30521.79208938999</v>
      </c>
      <c r="M10" s="281">
        <v>29349.830352609999</v>
      </c>
      <c r="N10" s="281">
        <v>27874.857817519998</v>
      </c>
      <c r="O10" s="281">
        <v>29961.224316580003</v>
      </c>
      <c r="P10" s="281">
        <v>24215.311089709994</v>
      </c>
      <c r="Q10" s="281">
        <v>22339.215394519993</v>
      </c>
      <c r="R10" s="281">
        <v>22824.209368199998</v>
      </c>
      <c r="S10" s="281">
        <v>22263.345929589996</v>
      </c>
      <c r="T10" s="281">
        <v>21463.386658550004</v>
      </c>
      <c r="U10" s="281">
        <v>19288.622320820003</v>
      </c>
      <c r="V10" s="281">
        <v>18387.852415770005</v>
      </c>
      <c r="W10" s="281">
        <v>14441.981645209999</v>
      </c>
      <c r="X10" s="281">
        <v>14376.758381729995</v>
      </c>
      <c r="Y10" s="281">
        <v>13222</v>
      </c>
      <c r="Z10" s="281">
        <v>12843.36</v>
      </c>
      <c r="AA10" s="281">
        <v>12417.09</v>
      </c>
      <c r="AB10" s="281">
        <v>12204.42</v>
      </c>
      <c r="AC10" s="281">
        <v>8653.16</v>
      </c>
      <c r="AD10" s="281">
        <v>8959</v>
      </c>
      <c r="AE10" s="281">
        <v>4299</v>
      </c>
      <c r="AF10" s="281">
        <v>3243</v>
      </c>
      <c r="AG10" s="281">
        <v>2251</v>
      </c>
      <c r="AH10" s="281">
        <v>1699</v>
      </c>
      <c r="AI10" s="281">
        <v>1130</v>
      </c>
      <c r="AJ10" s="281">
        <v>1289</v>
      </c>
      <c r="AK10" s="281">
        <v>4706</v>
      </c>
      <c r="AL10" s="281">
        <v>5335</v>
      </c>
      <c r="AM10" s="281">
        <v>6198</v>
      </c>
      <c r="AN10" s="281">
        <v>5976</v>
      </c>
      <c r="AO10" s="281">
        <v>4685</v>
      </c>
      <c r="AP10" s="281">
        <v>3635</v>
      </c>
      <c r="AQ10" s="281">
        <v>3471</v>
      </c>
      <c r="AR10" s="281">
        <v>3318</v>
      </c>
      <c r="AS10" s="286">
        <v>2706</v>
      </c>
    </row>
    <row r="11" spans="1:45" s="4" customFormat="1" ht="14">
      <c r="A11" s="329" t="s">
        <v>828</v>
      </c>
      <c r="B11" s="281">
        <v>0</v>
      </c>
      <c r="C11" s="281">
        <v>0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Q11" s="281">
        <v>0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2018.4785346399999</v>
      </c>
      <c r="AA11" s="281">
        <v>2181.4178384099991</v>
      </c>
      <c r="AB11" s="281">
        <v>1757.2838679499996</v>
      </c>
      <c r="AC11" s="281">
        <v>1277.3101704299995</v>
      </c>
      <c r="AD11" s="281">
        <v>1056.1012949200003</v>
      </c>
      <c r="AE11" s="281">
        <v>1148.4499716000005</v>
      </c>
      <c r="AF11" s="281">
        <v>4251.5829024499999</v>
      </c>
      <c r="AG11" s="281">
        <v>4637.9741406399999</v>
      </c>
      <c r="AH11" s="281">
        <v>4671.5743978200089</v>
      </c>
      <c r="AI11" s="281">
        <v>4389.5981946799984</v>
      </c>
      <c r="AJ11" s="281">
        <v>2227.73699403</v>
      </c>
      <c r="AK11" s="281">
        <v>2992.2717529200008</v>
      </c>
      <c r="AL11" s="281">
        <v>2709.0989387300006</v>
      </c>
      <c r="AM11" s="281">
        <v>2743.2110198600008</v>
      </c>
      <c r="AN11" s="281">
        <v>2550.9361561299997</v>
      </c>
      <c r="AO11" s="281">
        <v>2639.4299324000012</v>
      </c>
      <c r="AP11" s="281">
        <v>2931.0161666000031</v>
      </c>
      <c r="AQ11" s="281">
        <v>2869.67563716</v>
      </c>
      <c r="AR11" s="281">
        <v>4202.7741433400006</v>
      </c>
      <c r="AS11" s="286">
        <v>4279.2545233400006</v>
      </c>
    </row>
    <row r="12" spans="1:45" s="4" customFormat="1" ht="14">
      <c r="A12" s="329" t="s">
        <v>49</v>
      </c>
      <c r="B12" s="281">
        <v>2144.1313941699755</v>
      </c>
      <c r="C12" s="281">
        <v>2212.0143900600128</v>
      </c>
      <c r="D12" s="281">
        <v>2261.8331396499748</v>
      </c>
      <c r="E12" s="281">
        <v>2564.7149583400233</v>
      </c>
      <c r="F12" s="281">
        <v>2469.1342411200276</v>
      </c>
      <c r="G12" s="281">
        <v>2083.815804549999</v>
      </c>
      <c r="H12" s="281">
        <v>1849.6202972399406</v>
      </c>
      <c r="I12" s="281">
        <v>1540.0093267000484</v>
      </c>
      <c r="J12" s="281">
        <v>1241.1789155199203</v>
      </c>
      <c r="K12" s="281">
        <v>924.26038895998386</v>
      </c>
      <c r="L12" s="281">
        <v>718.08733448995588</v>
      </c>
      <c r="M12" s="281">
        <v>531.0613781899757</v>
      </c>
      <c r="N12" s="281">
        <v>2282.4595279399718</v>
      </c>
      <c r="O12" s="281">
        <v>2466.3279412999877</v>
      </c>
      <c r="P12" s="281">
        <v>2161.4211786599826</v>
      </c>
      <c r="Q12" s="281">
        <v>2132.2167079000128</v>
      </c>
      <c r="R12" s="281">
        <v>2327.4381310000058</v>
      </c>
      <c r="S12" s="281">
        <v>2491.9695702400054</v>
      </c>
      <c r="T12" s="281">
        <v>2632.4376878600006</v>
      </c>
      <c r="U12" s="281">
        <v>2947.3469439699975</v>
      </c>
      <c r="V12" s="281">
        <v>2745.681788260023</v>
      </c>
      <c r="W12" s="281">
        <v>3262.5172781000006</v>
      </c>
      <c r="X12" s="281">
        <v>3858.6734494500029</v>
      </c>
      <c r="Y12" s="281">
        <v>3468</v>
      </c>
      <c r="Z12" s="281">
        <v>3238.13</v>
      </c>
      <c r="AA12" s="281">
        <v>3460.63</v>
      </c>
      <c r="AB12" s="281">
        <v>3448.71</v>
      </c>
      <c r="AC12" s="281">
        <v>3573.3199999999997</v>
      </c>
      <c r="AD12" s="281">
        <v>3657</v>
      </c>
      <c r="AE12" s="281">
        <v>3929</v>
      </c>
      <c r="AF12" s="281">
        <v>1576</v>
      </c>
      <c r="AG12" s="281">
        <v>1695</v>
      </c>
      <c r="AH12" s="281">
        <v>1865</v>
      </c>
      <c r="AI12" s="281">
        <v>2129</v>
      </c>
      <c r="AJ12" s="281">
        <v>1981</v>
      </c>
      <c r="AK12" s="281">
        <v>1922</v>
      </c>
      <c r="AL12" s="281">
        <v>2003</v>
      </c>
      <c r="AM12" s="281">
        <v>2395</v>
      </c>
      <c r="AN12" s="281">
        <v>2321</v>
      </c>
      <c r="AO12" s="281">
        <v>2373</v>
      </c>
      <c r="AP12" s="281">
        <v>2340</v>
      </c>
      <c r="AQ12" s="281">
        <v>2494</v>
      </c>
      <c r="AR12" s="281">
        <v>2504</v>
      </c>
      <c r="AS12" s="286">
        <v>2496</v>
      </c>
    </row>
    <row r="13" spans="1:45" s="4" customFormat="1" ht="14">
      <c r="A13" s="330" t="s">
        <v>829</v>
      </c>
      <c r="B13" s="318">
        <v>691.60471015874646</v>
      </c>
      <c r="C13" s="318">
        <v>1579.1701732774382</v>
      </c>
      <c r="D13" s="318">
        <v>1586.0925294670742</v>
      </c>
      <c r="E13" s="318">
        <v>1262.1140697954688</v>
      </c>
      <c r="F13" s="318">
        <v>899.45217699135537</v>
      </c>
      <c r="G13" s="318">
        <v>1047.2586836741539</v>
      </c>
      <c r="H13" s="318">
        <v>928.83458185181371</v>
      </c>
      <c r="I13" s="318">
        <v>1082.321924642456</v>
      </c>
      <c r="J13" s="318">
        <v>1069.0461413676385</v>
      </c>
      <c r="K13" s="318">
        <v>922.70683575645671</v>
      </c>
      <c r="L13" s="318">
        <v>737.93969180731801</v>
      </c>
      <c r="M13" s="318">
        <v>-8463.0496548942465</v>
      </c>
      <c r="N13" s="318">
        <v>631.06673687769216</v>
      </c>
      <c r="O13" s="318">
        <v>-8569.0009045288316</v>
      </c>
      <c r="P13" s="318">
        <v>370.67385417281184</v>
      </c>
      <c r="Q13" s="318">
        <v>632.62719442503294</v>
      </c>
      <c r="R13" s="318">
        <v>657.30034070566762</v>
      </c>
      <c r="S13" s="318">
        <v>639.64990555975237</v>
      </c>
      <c r="T13" s="318">
        <v>788.98178930816357</v>
      </c>
      <c r="U13" s="318">
        <v>1477.9724617912434</v>
      </c>
      <c r="V13" s="318">
        <v>2684.641698620253</v>
      </c>
      <c r="W13" s="318">
        <v>3616.723003697989</v>
      </c>
      <c r="X13" s="318">
        <v>3849.9118158738129</v>
      </c>
      <c r="Y13" s="318">
        <v>4113.2474457163016</v>
      </c>
      <c r="Z13" s="318">
        <v>4300.5114873909788</v>
      </c>
      <c r="AA13" s="318">
        <v>4438.4758770999997</v>
      </c>
      <c r="AB13" s="318">
        <v>4419.4980619200969</v>
      </c>
      <c r="AC13" s="318">
        <v>4571.5002322204964</v>
      </c>
      <c r="AD13" s="318">
        <v>5219.0824887300441</v>
      </c>
      <c r="AE13" s="318">
        <v>5848.8569605291032</v>
      </c>
      <c r="AF13" s="318">
        <v>6686.5480557066812</v>
      </c>
      <c r="AG13" s="318">
        <v>7441.9999912332305</v>
      </c>
      <c r="AH13" s="318">
        <v>7918.8162646377205</v>
      </c>
      <c r="AI13" s="318">
        <v>10197.610479705223</v>
      </c>
      <c r="AJ13" s="318">
        <v>10048</v>
      </c>
      <c r="AK13" s="318">
        <v>11895</v>
      </c>
      <c r="AL13" s="318">
        <v>13687</v>
      </c>
      <c r="AM13" s="318">
        <v>18275</v>
      </c>
      <c r="AN13" s="318">
        <v>19501</v>
      </c>
      <c r="AO13" s="318">
        <v>23895</v>
      </c>
      <c r="AP13" s="318">
        <v>26891</v>
      </c>
      <c r="AQ13" s="318">
        <v>29312</v>
      </c>
      <c r="AR13" s="318">
        <v>31040</v>
      </c>
      <c r="AS13" s="319">
        <v>32594</v>
      </c>
    </row>
    <row r="14" spans="1:45" s="4" customFormat="1" ht="14">
      <c r="A14" s="330" t="s">
        <v>874</v>
      </c>
      <c r="B14" s="318">
        <v>0</v>
      </c>
      <c r="C14" s="318">
        <v>0</v>
      </c>
      <c r="D14" s="318">
        <v>0</v>
      </c>
      <c r="E14" s="318">
        <v>0</v>
      </c>
      <c r="F14" s="318">
        <v>0</v>
      </c>
      <c r="G14" s="318">
        <v>0</v>
      </c>
      <c r="H14" s="318">
        <v>0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0</v>
      </c>
      <c r="R14" s="318">
        <v>0</v>
      </c>
      <c r="S14" s="318">
        <v>0</v>
      </c>
      <c r="T14" s="318">
        <v>0</v>
      </c>
      <c r="U14" s="318">
        <v>125</v>
      </c>
      <c r="V14" s="318">
        <v>127.30100677999999</v>
      </c>
      <c r="W14" s="318">
        <v>202.26910821000001</v>
      </c>
      <c r="X14" s="318">
        <v>288.55383438999996</v>
      </c>
      <c r="Y14" s="318">
        <v>287.98938630999999</v>
      </c>
      <c r="Z14" s="318">
        <v>318.27630415000004</v>
      </c>
      <c r="AA14" s="318">
        <v>857.37961862999998</v>
      </c>
      <c r="AB14" s="318">
        <v>867.09932410999988</v>
      </c>
      <c r="AC14" s="318">
        <v>926.67058059999999</v>
      </c>
      <c r="AD14" s="318">
        <v>1108.7681666499998</v>
      </c>
      <c r="AE14" s="318">
        <v>1949.2051228799996</v>
      </c>
      <c r="AF14" s="318">
        <v>5057.8499132200004</v>
      </c>
      <c r="AG14" s="318">
        <v>8152.0757266999981</v>
      </c>
      <c r="AH14" s="318">
        <v>8147.2063363600009</v>
      </c>
      <c r="AI14" s="318">
        <v>10982.556942929999</v>
      </c>
      <c r="AJ14" s="318">
        <v>11515.635231040003</v>
      </c>
      <c r="AK14" s="318">
        <v>11768.873021949987</v>
      </c>
      <c r="AL14" s="318">
        <v>11676</v>
      </c>
      <c r="AM14" s="318">
        <v>11402</v>
      </c>
      <c r="AN14" s="318">
        <v>11017</v>
      </c>
      <c r="AO14" s="318">
        <v>11148</v>
      </c>
      <c r="AP14" s="318">
        <v>10742</v>
      </c>
      <c r="AQ14" s="318">
        <v>10229</v>
      </c>
      <c r="AR14" s="318">
        <v>8422</v>
      </c>
      <c r="AS14" s="319">
        <v>7602</v>
      </c>
    </row>
    <row r="15" spans="1:45" s="4" customFormat="1" ht="14.5" thickBot="1">
      <c r="A15" s="331" t="s">
        <v>1218</v>
      </c>
      <c r="B15" s="322">
        <v>149956.68585904912</v>
      </c>
      <c r="C15" s="322">
        <v>157198.75132483861</v>
      </c>
      <c r="D15" s="322">
        <v>158405.36028151732</v>
      </c>
      <c r="E15" s="322">
        <v>164902.37145684671</v>
      </c>
      <c r="F15" s="322">
        <v>163418.4981672705</v>
      </c>
      <c r="G15" s="322">
        <v>168298.39394753519</v>
      </c>
      <c r="H15" s="322">
        <v>171847.86072192318</v>
      </c>
      <c r="I15" s="322">
        <v>174947.9452172844</v>
      </c>
      <c r="J15" s="322">
        <v>179491.06588587578</v>
      </c>
      <c r="K15" s="322">
        <v>184475.78829147998</v>
      </c>
      <c r="L15" s="322">
        <v>179586.35182938</v>
      </c>
      <c r="M15" s="322">
        <v>170648.05277218131</v>
      </c>
      <c r="N15" s="322">
        <v>180061.70276722999</v>
      </c>
      <c r="O15" s="322">
        <v>179095.55590309482</v>
      </c>
      <c r="P15" s="322">
        <v>180697.7285064832</v>
      </c>
      <c r="Q15" s="322">
        <v>173229.80277304864</v>
      </c>
      <c r="R15" s="322">
        <v>184712.28403202671</v>
      </c>
      <c r="S15" s="322">
        <v>188580.21285023977</v>
      </c>
      <c r="T15" s="322">
        <v>188223.24858109001</v>
      </c>
      <c r="U15" s="322">
        <v>188795.5625262642</v>
      </c>
      <c r="V15" s="322">
        <v>187550.8401947605</v>
      </c>
      <c r="W15" s="322">
        <v>185024.49564807798</v>
      </c>
      <c r="X15" s="322">
        <v>182832.10299487552</v>
      </c>
      <c r="Y15" s="322">
        <v>183824.34894568453</v>
      </c>
      <c r="Z15" s="322">
        <v>186506.96899310828</v>
      </c>
      <c r="AA15" s="322">
        <v>187689.14929356016</v>
      </c>
      <c r="AB15" s="322">
        <v>190453.08493912933</v>
      </c>
      <c r="AC15" s="322">
        <v>191706.5587459901</v>
      </c>
      <c r="AD15" s="322">
        <v>198513</v>
      </c>
      <c r="AE15" s="322">
        <v>205904.1982705507</v>
      </c>
      <c r="AF15" s="322">
        <v>225780.53779192668</v>
      </c>
      <c r="AG15" s="322">
        <v>248023.13014192326</v>
      </c>
      <c r="AH15" s="322">
        <v>254576.61644929016</v>
      </c>
      <c r="AI15" s="322">
        <v>262042.17364936756</v>
      </c>
      <c r="AJ15" s="322">
        <v>285994.78182789212</v>
      </c>
      <c r="AK15" s="322">
        <v>309711.41694190126</v>
      </c>
      <c r="AL15" s="322">
        <v>322511.04007727979</v>
      </c>
      <c r="AM15" s="322">
        <v>321606.27158757008</v>
      </c>
      <c r="AN15" s="322">
        <v>339936.98905208003</v>
      </c>
      <c r="AO15" s="322">
        <v>355305.25805022946</v>
      </c>
      <c r="AP15" s="322">
        <v>372514.13312581979</v>
      </c>
      <c r="AQ15" s="322">
        <v>374989.18044922873</v>
      </c>
      <c r="AR15" s="322">
        <v>386570.8970061898</v>
      </c>
      <c r="AS15" s="323">
        <v>397709.50825767306</v>
      </c>
    </row>
    <row r="16" spans="1:45" s="12" customFormat="1" ht="14"/>
    <row r="17" s="12" customFormat="1" ht="14"/>
    <row r="18" s="12" customFormat="1" ht="14"/>
    <row r="19" s="12" customFormat="1" ht="14"/>
    <row r="20" s="12" customFormat="1" ht="14"/>
  </sheetData>
  <sheetProtection sheet="1" objects="1" scenarios="1"/>
  <hyperlinks>
    <hyperlink ref="A4" location="Índice!A1" display="Índice!A1" xr:uid="{7DC4D2A9-B622-4E60-9831-BE46AA48D1C7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8D1-21A1-4566-BFF2-BB3E9532060F}">
  <sheetPr codeName="Planilha3">
    <tabColor rgb="FFFFC000"/>
  </sheetPr>
  <dimension ref="A1:AS34"/>
  <sheetViews>
    <sheetView showGridLines="0" showRowColHeaders="0" workbookViewId="0">
      <pane xSplit="1" ySplit="5" topLeftCell="AD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5" customFormat="1" ht="16.5">
      <c r="A1" s="63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875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267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186"/>
    </row>
    <row r="6" spans="1:45" s="4" customFormat="1" ht="14">
      <c r="A6" s="329" t="s">
        <v>831</v>
      </c>
      <c r="B6" s="281">
        <v>29265.794951559939</v>
      </c>
      <c r="C6" s="281">
        <v>28578.919385150017</v>
      </c>
      <c r="D6" s="281">
        <v>29908.723702729949</v>
      </c>
      <c r="E6" s="281">
        <v>32032.163536110016</v>
      </c>
      <c r="F6" s="281">
        <v>32670.383236869955</v>
      </c>
      <c r="G6" s="281">
        <v>33615.52822092994</v>
      </c>
      <c r="H6" s="281">
        <v>33454.449513929991</v>
      </c>
      <c r="I6" s="281">
        <v>34694.541402809853</v>
      </c>
      <c r="J6" s="281">
        <v>35117.991762460049</v>
      </c>
      <c r="K6" s="281">
        <v>35698.887741439969</v>
      </c>
      <c r="L6" s="281">
        <v>37034.105096800282</v>
      </c>
      <c r="M6" s="281">
        <v>37549.697250470068</v>
      </c>
      <c r="N6" s="281">
        <v>38135.013604260217</v>
      </c>
      <c r="O6" s="281">
        <v>38559.941436899971</v>
      </c>
      <c r="P6" s="281">
        <v>39145.451225410026</v>
      </c>
      <c r="Q6" s="281">
        <v>39867.469554959942</v>
      </c>
      <c r="R6" s="281">
        <v>40420.47015637999</v>
      </c>
      <c r="S6" s="281">
        <v>41335.016422589964</v>
      </c>
      <c r="T6" s="281">
        <v>41963.742437899855</v>
      </c>
      <c r="U6" s="281">
        <v>42512.646219820119</v>
      </c>
      <c r="V6" s="281">
        <v>42244.647230679991</v>
      </c>
      <c r="W6" s="281">
        <v>42214.514383050002</v>
      </c>
      <c r="X6" s="281">
        <v>41657.041615319984</v>
      </c>
      <c r="Y6" s="281">
        <v>42425.77306</v>
      </c>
      <c r="Z6" s="281">
        <v>44097.46</v>
      </c>
      <c r="AA6" s="281">
        <v>44535.09</v>
      </c>
      <c r="AB6" s="281">
        <v>45393.21</v>
      </c>
      <c r="AC6" s="281">
        <v>46948.3</v>
      </c>
      <c r="AD6" s="281">
        <v>48561</v>
      </c>
      <c r="AE6" s="281">
        <v>51126</v>
      </c>
      <c r="AF6" s="281">
        <v>54033</v>
      </c>
      <c r="AG6" s="281">
        <v>58462</v>
      </c>
      <c r="AH6" s="281">
        <v>60077</v>
      </c>
      <c r="AI6" s="281">
        <v>61585</v>
      </c>
      <c r="AJ6" s="281">
        <v>65835</v>
      </c>
      <c r="AK6" s="281">
        <v>68828</v>
      </c>
      <c r="AL6" s="281">
        <v>70854</v>
      </c>
      <c r="AM6" s="281">
        <v>71453</v>
      </c>
      <c r="AN6" s="281">
        <v>75651</v>
      </c>
      <c r="AO6" s="281">
        <v>78785</v>
      </c>
      <c r="AP6" s="281">
        <v>82009</v>
      </c>
      <c r="AQ6" s="281">
        <v>83557</v>
      </c>
      <c r="AR6" s="281">
        <v>85765</v>
      </c>
      <c r="AS6" s="286">
        <v>89211</v>
      </c>
    </row>
    <row r="7" spans="1:45" s="9" customFormat="1" ht="14">
      <c r="A7" s="333" t="s">
        <v>832</v>
      </c>
      <c r="B7" s="281">
        <v>19605.92609319992</v>
      </c>
      <c r="C7" s="281">
        <v>19205.838626249973</v>
      </c>
      <c r="D7" s="281">
        <v>19943.528850229934</v>
      </c>
      <c r="E7" s="281">
        <v>21178.077676629997</v>
      </c>
      <c r="F7" s="281">
        <v>21644.315911779966</v>
      </c>
      <c r="G7" s="281">
        <v>22400.848366299884</v>
      </c>
      <c r="H7" s="281">
        <v>22095.474916149989</v>
      </c>
      <c r="I7" s="281">
        <v>22595.141102109927</v>
      </c>
      <c r="J7" s="281">
        <v>22759.186165610074</v>
      </c>
      <c r="K7" s="281">
        <v>23067.922673970013</v>
      </c>
      <c r="L7" s="281">
        <v>24253.096671090163</v>
      </c>
      <c r="M7" s="281">
        <v>24526.167521720108</v>
      </c>
      <c r="N7" s="281">
        <v>24943.662816370208</v>
      </c>
      <c r="O7" s="281">
        <v>25184.445933859981</v>
      </c>
      <c r="P7" s="281">
        <v>25531.38252186004</v>
      </c>
      <c r="Q7" s="281">
        <v>26111.862049840023</v>
      </c>
      <c r="R7" s="281">
        <v>26473.328892590052</v>
      </c>
      <c r="S7" s="281">
        <v>27111.674976010021</v>
      </c>
      <c r="T7" s="281">
        <v>27739.124255169878</v>
      </c>
      <c r="U7" s="281">
        <v>28210.085138090159</v>
      </c>
      <c r="V7" s="281">
        <v>28048.155170089911</v>
      </c>
      <c r="W7" s="281">
        <v>28254.350445249998</v>
      </c>
      <c r="X7" s="281">
        <v>28418.830162080001</v>
      </c>
      <c r="Y7" s="281">
        <v>29463.079269999998</v>
      </c>
      <c r="Z7" s="281">
        <v>30272.17</v>
      </c>
      <c r="AA7" s="281">
        <v>30978.28</v>
      </c>
      <c r="AB7" s="281">
        <v>31916.19</v>
      </c>
      <c r="AC7" s="281">
        <v>33353.4</v>
      </c>
      <c r="AD7" s="281">
        <v>35030</v>
      </c>
      <c r="AE7" s="281">
        <v>37590</v>
      </c>
      <c r="AF7" s="281">
        <v>40004</v>
      </c>
      <c r="AG7" s="281">
        <v>44015</v>
      </c>
      <c r="AH7" s="281">
        <v>45926</v>
      </c>
      <c r="AI7" s="281">
        <v>47995</v>
      </c>
      <c r="AJ7" s="281">
        <v>52138</v>
      </c>
      <c r="AK7" s="281">
        <v>55616</v>
      </c>
      <c r="AL7" s="281">
        <v>57900</v>
      </c>
      <c r="AM7" s="281">
        <v>58879</v>
      </c>
      <c r="AN7" s="281">
        <v>62930</v>
      </c>
      <c r="AO7" s="281">
        <v>58287</v>
      </c>
      <c r="AP7" s="281">
        <v>60900</v>
      </c>
      <c r="AQ7" s="281">
        <v>62110</v>
      </c>
      <c r="AR7" s="281">
        <v>64039</v>
      </c>
      <c r="AS7" s="286">
        <v>66785</v>
      </c>
    </row>
    <row r="8" spans="1:45" s="9" customFormat="1" ht="14">
      <c r="A8" s="333" t="s">
        <v>833</v>
      </c>
      <c r="B8" s="281">
        <v>9659.8688583600197</v>
      </c>
      <c r="C8" s="281">
        <v>9373.0807589000415</v>
      </c>
      <c r="D8" s="281">
        <v>9965.1948525000134</v>
      </c>
      <c r="E8" s="281">
        <v>10854.085859480019</v>
      </c>
      <c r="F8" s="281">
        <v>11026.067325089989</v>
      </c>
      <c r="G8" s="281">
        <v>11214.679854630058</v>
      </c>
      <c r="H8" s="281">
        <v>11358.974597779999</v>
      </c>
      <c r="I8" s="281">
        <v>12099.400300699928</v>
      </c>
      <c r="J8" s="281">
        <v>12358.805596849978</v>
      </c>
      <c r="K8" s="281">
        <v>12630.965067469957</v>
      </c>
      <c r="L8" s="281">
        <v>12781.008425710117</v>
      </c>
      <c r="M8" s="281">
        <v>13023.529728749956</v>
      </c>
      <c r="N8" s="281">
        <v>13191.350787890007</v>
      </c>
      <c r="O8" s="281">
        <v>13375.495503039987</v>
      </c>
      <c r="P8" s="281">
        <v>13614.068703549985</v>
      </c>
      <c r="Q8" s="281">
        <v>13755.607505119919</v>
      </c>
      <c r="R8" s="281">
        <v>13947.141263789939</v>
      </c>
      <c r="S8" s="281">
        <v>14223.34144657994</v>
      </c>
      <c r="T8" s="281">
        <v>14224.618182729977</v>
      </c>
      <c r="U8" s="281">
        <v>14302.561081729964</v>
      </c>
      <c r="V8" s="281">
        <v>14196.492060590081</v>
      </c>
      <c r="W8" s="281">
        <v>13960.1639378</v>
      </c>
      <c r="X8" s="281">
        <v>13238.211453239983</v>
      </c>
      <c r="Y8" s="281">
        <v>12962.693789999999</v>
      </c>
      <c r="Z8" s="281">
        <v>13825.29</v>
      </c>
      <c r="AA8" s="281">
        <v>13556.81</v>
      </c>
      <c r="AB8" s="281">
        <v>13477.02</v>
      </c>
      <c r="AC8" s="281">
        <v>13594.9</v>
      </c>
      <c r="AD8" s="281">
        <v>13531</v>
      </c>
      <c r="AE8" s="281">
        <v>13536</v>
      </c>
      <c r="AF8" s="281">
        <v>14029</v>
      </c>
      <c r="AG8" s="281">
        <v>14447</v>
      </c>
      <c r="AH8" s="281">
        <v>14151</v>
      </c>
      <c r="AI8" s="281">
        <v>13590</v>
      </c>
      <c r="AJ8" s="281">
        <v>13697</v>
      </c>
      <c r="AK8" s="281">
        <v>13212</v>
      </c>
      <c r="AL8" s="281">
        <v>12954</v>
      </c>
      <c r="AM8" s="281">
        <v>12574</v>
      </c>
      <c r="AN8" s="281">
        <v>12721</v>
      </c>
      <c r="AO8" s="281">
        <v>20498</v>
      </c>
      <c r="AP8" s="281">
        <v>21109</v>
      </c>
      <c r="AQ8" s="281">
        <v>21447</v>
      </c>
      <c r="AR8" s="281">
        <v>21726</v>
      </c>
      <c r="AS8" s="286">
        <v>22426</v>
      </c>
    </row>
    <row r="9" spans="1:45" s="4" customFormat="1" ht="14">
      <c r="A9" s="329" t="s">
        <v>834</v>
      </c>
      <c r="B9" s="281">
        <v>11829.296203229971</v>
      </c>
      <c r="C9" s="281">
        <v>13649.493218960029</v>
      </c>
      <c r="D9" s="281">
        <v>12177.536501890014</v>
      </c>
      <c r="E9" s="281">
        <v>12966.399742470045</v>
      </c>
      <c r="F9" s="281">
        <v>12915.671804499994</v>
      </c>
      <c r="G9" s="281">
        <v>10958.656535660053</v>
      </c>
      <c r="H9" s="281">
        <v>11753.905017180003</v>
      </c>
      <c r="I9" s="281">
        <v>13318.08641577</v>
      </c>
      <c r="J9" s="281">
        <v>14957.987093329988</v>
      </c>
      <c r="K9" s="281">
        <v>17083.064428810012</v>
      </c>
      <c r="L9" s="281">
        <v>15436.518160989963</v>
      </c>
      <c r="M9" s="281">
        <v>16108.115423820016</v>
      </c>
      <c r="N9" s="281">
        <v>18246.476565830064</v>
      </c>
      <c r="O9" s="281">
        <v>20621.024254359945</v>
      </c>
      <c r="P9" s="281">
        <v>17307.267978669974</v>
      </c>
      <c r="Q9" s="281">
        <v>18457.212069749959</v>
      </c>
      <c r="R9" s="281">
        <v>20387.070963320039</v>
      </c>
      <c r="S9" s="281">
        <v>21427.341723210007</v>
      </c>
      <c r="T9" s="281">
        <v>20237.329263509942</v>
      </c>
      <c r="U9" s="281">
        <v>20391.963874870053</v>
      </c>
      <c r="V9" s="281">
        <v>20793.84633558994</v>
      </c>
      <c r="W9" s="281">
        <v>21772.202080080002</v>
      </c>
      <c r="X9" s="281">
        <v>20000.927152049939</v>
      </c>
      <c r="Y9" s="281">
        <v>19905.114529999999</v>
      </c>
      <c r="Z9" s="281">
        <v>20257.79</v>
      </c>
      <c r="AA9" s="281">
        <v>19072.53</v>
      </c>
      <c r="AB9" s="281">
        <v>20553.88</v>
      </c>
      <c r="AC9" s="281">
        <v>20487.5</v>
      </c>
      <c r="AD9" s="281">
        <v>21371</v>
      </c>
      <c r="AE9" s="281">
        <v>24894</v>
      </c>
      <c r="AF9" s="281">
        <v>29768</v>
      </c>
      <c r="AG9" s="281">
        <v>31437</v>
      </c>
      <c r="AH9" s="281">
        <v>30668</v>
      </c>
      <c r="AI9" s="281">
        <v>29313</v>
      </c>
      <c r="AJ9" s="281">
        <v>41531</v>
      </c>
      <c r="AK9" s="281">
        <v>44917</v>
      </c>
      <c r="AL9" s="281">
        <v>46921</v>
      </c>
      <c r="AM9" s="281">
        <v>38377</v>
      </c>
      <c r="AN9" s="281">
        <v>44971</v>
      </c>
      <c r="AO9" s="281">
        <v>46668</v>
      </c>
      <c r="AP9" s="281">
        <v>53588</v>
      </c>
      <c r="AQ9" s="281">
        <v>47635</v>
      </c>
      <c r="AR9" s="281">
        <v>50434</v>
      </c>
      <c r="AS9" s="286">
        <v>49408</v>
      </c>
    </row>
    <row r="10" spans="1:45" s="4" customFormat="1" ht="14">
      <c r="A10" s="329" t="s">
        <v>835</v>
      </c>
      <c r="B10" s="281">
        <v>6289.9723818899911</v>
      </c>
      <c r="C10" s="281">
        <v>6076.516986469981</v>
      </c>
      <c r="D10" s="281">
        <v>5928.6522686899989</v>
      </c>
      <c r="E10" s="281">
        <v>5820.4308770399994</v>
      </c>
      <c r="F10" s="281">
        <v>5509.6287985900108</v>
      </c>
      <c r="G10" s="281">
        <v>5520.8686265699862</v>
      </c>
      <c r="H10" s="281">
        <v>4720.5928320799985</v>
      </c>
      <c r="I10" s="281">
        <v>5586.4567776400145</v>
      </c>
      <c r="J10" s="281">
        <v>5687.7779409300083</v>
      </c>
      <c r="K10" s="281">
        <v>8201.9725485599811</v>
      </c>
      <c r="L10" s="281">
        <v>7839.1659988499678</v>
      </c>
      <c r="M10" s="281">
        <v>8813.4022478799852</v>
      </c>
      <c r="N10" s="281">
        <v>9272.2671090700151</v>
      </c>
      <c r="O10" s="281">
        <v>9703.6945858999989</v>
      </c>
      <c r="P10" s="281">
        <v>8838.3067308600093</v>
      </c>
      <c r="Q10" s="281">
        <v>9864.7044445699848</v>
      </c>
      <c r="R10" s="281">
        <v>9719.7674917100758</v>
      </c>
      <c r="S10" s="281">
        <v>9570.998875700021</v>
      </c>
      <c r="T10" s="281">
        <v>8821.2410492699892</v>
      </c>
      <c r="U10" s="281">
        <v>9094.8016635099902</v>
      </c>
      <c r="V10" s="281">
        <v>8989.6107388599885</v>
      </c>
      <c r="W10" s="281">
        <v>8853.3423683500005</v>
      </c>
      <c r="X10" s="281">
        <v>8570.497382549991</v>
      </c>
      <c r="Y10" s="281">
        <v>7754.3339649999998</v>
      </c>
      <c r="Z10" s="281">
        <v>8208.17</v>
      </c>
      <c r="AA10" s="281">
        <v>8168.27</v>
      </c>
      <c r="AB10" s="281">
        <v>7783.72</v>
      </c>
      <c r="AC10" s="281">
        <v>8248.0499999999993</v>
      </c>
      <c r="AD10" s="281">
        <v>8828</v>
      </c>
      <c r="AE10" s="281">
        <v>9290</v>
      </c>
      <c r="AF10" s="281">
        <v>11969</v>
      </c>
      <c r="AG10" s="281">
        <v>15872</v>
      </c>
      <c r="AH10" s="281">
        <v>16957</v>
      </c>
      <c r="AI10" s="281">
        <v>16454</v>
      </c>
      <c r="AJ10" s="281">
        <v>17074</v>
      </c>
      <c r="AK10" s="281">
        <v>18812</v>
      </c>
      <c r="AL10" s="281">
        <v>19519</v>
      </c>
      <c r="AM10" s="281">
        <v>18480</v>
      </c>
      <c r="AN10" s="281">
        <v>19313</v>
      </c>
      <c r="AO10" s="281">
        <v>19603</v>
      </c>
      <c r="AP10" s="281">
        <v>20045</v>
      </c>
      <c r="AQ10" s="281">
        <v>19512</v>
      </c>
      <c r="AR10" s="281">
        <v>19947</v>
      </c>
      <c r="AS10" s="286">
        <v>20367</v>
      </c>
    </row>
    <row r="11" spans="1:45" s="4" customFormat="1" ht="14">
      <c r="A11" s="329" t="s">
        <v>836</v>
      </c>
      <c r="B11" s="281">
        <v>6633.6111461700048</v>
      </c>
      <c r="C11" s="281">
        <v>4424.6980443899993</v>
      </c>
      <c r="D11" s="281">
        <v>7044.8008759899976</v>
      </c>
      <c r="E11" s="281">
        <v>4678.8801123900039</v>
      </c>
      <c r="F11" s="281">
        <v>4038.3347914200062</v>
      </c>
      <c r="G11" s="281">
        <v>3489.6537990099932</v>
      </c>
      <c r="H11" s="281">
        <v>3673.2141097299941</v>
      </c>
      <c r="I11" s="281">
        <v>3499.0293699600015</v>
      </c>
      <c r="J11" s="281">
        <v>3202.1982783600056</v>
      </c>
      <c r="K11" s="281">
        <v>3612.3490199399953</v>
      </c>
      <c r="L11" s="281">
        <v>3816.1186741000006</v>
      </c>
      <c r="M11" s="281">
        <v>3691.0020917799916</v>
      </c>
      <c r="N11" s="281">
        <v>3268.4762159400125</v>
      </c>
      <c r="O11" s="281">
        <v>3479.0981465100081</v>
      </c>
      <c r="P11" s="281">
        <v>4647.5882072400073</v>
      </c>
      <c r="Q11" s="281">
        <v>5040.5492527200067</v>
      </c>
      <c r="R11" s="281">
        <v>4758.5235688400071</v>
      </c>
      <c r="S11" s="281">
        <v>5243.5898340300091</v>
      </c>
      <c r="T11" s="281">
        <v>5036.9343031400022</v>
      </c>
      <c r="U11" s="281">
        <v>4619.2507800399826</v>
      </c>
      <c r="V11" s="281">
        <v>3860.6680533100034</v>
      </c>
      <c r="W11" s="281">
        <v>3294.7137196399999</v>
      </c>
      <c r="X11" s="281">
        <v>3177.4005543200101</v>
      </c>
      <c r="Y11" s="281">
        <v>3087.6237820000001</v>
      </c>
      <c r="Z11" s="281">
        <v>3087.52</v>
      </c>
      <c r="AA11" s="281">
        <v>3141.21</v>
      </c>
      <c r="AB11" s="281">
        <v>2774.76</v>
      </c>
      <c r="AC11" s="281">
        <v>2719.5</v>
      </c>
      <c r="AD11" s="281">
        <v>2745</v>
      </c>
      <c r="AE11" s="281">
        <v>2939</v>
      </c>
      <c r="AF11" s="281">
        <v>2938</v>
      </c>
      <c r="AG11" s="281">
        <v>3410</v>
      </c>
      <c r="AH11" s="281">
        <v>3434</v>
      </c>
      <c r="AI11" s="281">
        <v>3619</v>
      </c>
      <c r="AJ11" s="281">
        <v>3912</v>
      </c>
      <c r="AK11" s="281">
        <v>3944</v>
      </c>
      <c r="AL11" s="281">
        <v>3910</v>
      </c>
      <c r="AM11" s="281">
        <v>3900</v>
      </c>
      <c r="AN11" s="281">
        <v>4207</v>
      </c>
      <c r="AO11" s="281">
        <v>4131</v>
      </c>
      <c r="AP11" s="281">
        <v>4338</v>
      </c>
      <c r="AQ11" s="281">
        <v>4462</v>
      </c>
      <c r="AR11" s="281">
        <v>4473</v>
      </c>
      <c r="AS11" s="286">
        <v>4549</v>
      </c>
    </row>
    <row r="12" spans="1:45" s="4" customFormat="1" ht="14">
      <c r="A12" s="329" t="s">
        <v>837</v>
      </c>
      <c r="B12" s="281">
        <v>15038.595838000008</v>
      </c>
      <c r="C12" s="281">
        <v>19443.208905309966</v>
      </c>
      <c r="D12" s="281">
        <v>20559.993100840002</v>
      </c>
      <c r="E12" s="281">
        <v>21857.041174339985</v>
      </c>
      <c r="F12" s="281">
        <v>22722.20780048001</v>
      </c>
      <c r="G12" s="281">
        <v>22690.812720100021</v>
      </c>
      <c r="H12" s="281">
        <v>22598.533283109966</v>
      </c>
      <c r="I12" s="281">
        <v>22677.859349689999</v>
      </c>
      <c r="J12" s="281">
        <v>22763.36789984996</v>
      </c>
      <c r="K12" s="281">
        <v>22577.577189539945</v>
      </c>
      <c r="L12" s="281">
        <v>22717.873725669997</v>
      </c>
      <c r="M12" s="281">
        <v>22848.481535189931</v>
      </c>
      <c r="N12" s="281">
        <v>23104.646852659971</v>
      </c>
      <c r="O12" s="281">
        <v>23081.837299119954</v>
      </c>
      <c r="P12" s="281">
        <v>23066.119828649887</v>
      </c>
      <c r="Q12" s="281">
        <v>23409.942751459937</v>
      </c>
      <c r="R12" s="281">
        <v>23736.417926029982</v>
      </c>
      <c r="S12" s="281">
        <v>24088.52123091992</v>
      </c>
      <c r="T12" s="281">
        <v>24750.751587469938</v>
      </c>
      <c r="U12" s="281">
        <v>25636.610128999964</v>
      </c>
      <c r="V12" s="281">
        <v>26149.619241609947</v>
      </c>
      <c r="W12" s="281">
        <v>26432.893410339966</v>
      </c>
      <c r="X12" s="281">
        <v>26731.871539169981</v>
      </c>
      <c r="Y12" s="281">
        <v>27787.041219999999</v>
      </c>
      <c r="Z12" s="281">
        <v>28403.98</v>
      </c>
      <c r="AA12" s="281">
        <v>28638.17</v>
      </c>
      <c r="AB12" s="281">
        <v>29663.57</v>
      </c>
      <c r="AC12" s="281">
        <v>32093.56</v>
      </c>
      <c r="AD12" s="281">
        <v>33915</v>
      </c>
      <c r="AE12" s="281">
        <v>34229</v>
      </c>
      <c r="AF12" s="281">
        <v>36758</v>
      </c>
      <c r="AG12" s="281">
        <v>41088</v>
      </c>
      <c r="AH12" s="281">
        <v>43973</v>
      </c>
      <c r="AI12" s="281">
        <v>45165</v>
      </c>
      <c r="AJ12" s="281">
        <v>47854</v>
      </c>
      <c r="AK12" s="281">
        <v>53222</v>
      </c>
      <c r="AL12" s="281">
        <v>55602</v>
      </c>
      <c r="AM12" s="281">
        <v>55677</v>
      </c>
      <c r="AN12" s="281">
        <v>55793</v>
      </c>
      <c r="AO12" s="281">
        <v>57853</v>
      </c>
      <c r="AP12" s="281">
        <v>58682</v>
      </c>
      <c r="AQ12" s="281">
        <v>57767</v>
      </c>
      <c r="AR12" s="281">
        <v>57509</v>
      </c>
      <c r="AS12" s="286">
        <v>58656</v>
      </c>
    </row>
    <row r="13" spans="1:45" s="4" customFormat="1" ht="14">
      <c r="A13" s="329" t="s">
        <v>838</v>
      </c>
      <c r="B13" s="281">
        <v>4137.7200727800218</v>
      </c>
      <c r="C13" s="281">
        <v>4063.0377446000075</v>
      </c>
      <c r="D13" s="281">
        <v>3947.4132854200025</v>
      </c>
      <c r="E13" s="281">
        <v>3876.6347277800128</v>
      </c>
      <c r="F13" s="281">
        <v>3469.7729323999965</v>
      </c>
      <c r="G13" s="281">
        <v>3770.6540020599964</v>
      </c>
      <c r="H13" s="281">
        <v>3957.384645420007</v>
      </c>
      <c r="I13" s="281">
        <v>3850.0010375599982</v>
      </c>
      <c r="J13" s="281">
        <v>3593.456580250001</v>
      </c>
      <c r="K13" s="281">
        <v>4038.419638089998</v>
      </c>
      <c r="L13" s="281">
        <v>4281.4916750400016</v>
      </c>
      <c r="M13" s="281">
        <v>3981.3664871300057</v>
      </c>
      <c r="N13" s="281">
        <v>3725.3947544699868</v>
      </c>
      <c r="O13" s="281">
        <v>4400.703931529999</v>
      </c>
      <c r="P13" s="281">
        <v>4878.963398289995</v>
      </c>
      <c r="Q13" s="281">
        <v>4676.8452543500116</v>
      </c>
      <c r="R13" s="281">
        <v>4375.5746059000057</v>
      </c>
      <c r="S13" s="281">
        <v>4690.6368344100047</v>
      </c>
      <c r="T13" s="281">
        <v>5072.2261690500018</v>
      </c>
      <c r="U13" s="281">
        <v>4829.6869880999857</v>
      </c>
      <c r="V13" s="281">
        <v>4664.1566565199855</v>
      </c>
      <c r="W13" s="281">
        <v>4974.1103254300006</v>
      </c>
      <c r="X13" s="281">
        <v>5222.8700498999815</v>
      </c>
      <c r="Y13" s="281">
        <v>5021.1168399999997</v>
      </c>
      <c r="Z13" s="281">
        <v>5055.6899999999996</v>
      </c>
      <c r="AA13" s="281">
        <v>5263</v>
      </c>
      <c r="AB13" s="281">
        <v>5213.42</v>
      </c>
      <c r="AC13" s="281">
        <v>4880.95</v>
      </c>
      <c r="AD13" s="281">
        <v>5058</v>
      </c>
      <c r="AE13" s="281">
        <v>5712</v>
      </c>
      <c r="AF13" s="281">
        <v>6343</v>
      </c>
      <c r="AG13" s="281">
        <v>6888</v>
      </c>
      <c r="AH13" s="281">
        <v>7095</v>
      </c>
      <c r="AI13" s="281">
        <v>7909</v>
      </c>
      <c r="AJ13" s="281">
        <v>9054</v>
      </c>
      <c r="AK13" s="281">
        <v>9357</v>
      </c>
      <c r="AL13" s="281">
        <v>9731</v>
      </c>
      <c r="AM13" s="281">
        <v>10200</v>
      </c>
      <c r="AN13" s="281">
        <v>11275</v>
      </c>
      <c r="AO13" s="281">
        <v>10595</v>
      </c>
      <c r="AP13" s="281">
        <v>10916</v>
      </c>
      <c r="AQ13" s="281">
        <v>11355</v>
      </c>
      <c r="AR13" s="281">
        <v>11529</v>
      </c>
      <c r="AS13" s="286">
        <v>11111</v>
      </c>
    </row>
    <row r="14" spans="1:45" s="4" customFormat="1" ht="14">
      <c r="A14" s="329" t="s">
        <v>839</v>
      </c>
      <c r="B14" s="281">
        <v>2232.891485010005</v>
      </c>
      <c r="C14" s="281">
        <v>2347.356342149998</v>
      </c>
      <c r="D14" s="281">
        <v>2075.7227998699996</v>
      </c>
      <c r="E14" s="281">
        <v>1979.1601327899966</v>
      </c>
      <c r="F14" s="281">
        <v>1821.474245429994</v>
      </c>
      <c r="G14" s="281">
        <v>1978.5398148600018</v>
      </c>
      <c r="H14" s="281">
        <v>2070.0103914600004</v>
      </c>
      <c r="I14" s="281">
        <v>1988.4465314099941</v>
      </c>
      <c r="J14" s="281">
        <v>1916.1962552699968</v>
      </c>
      <c r="K14" s="281">
        <v>2391.9218185699997</v>
      </c>
      <c r="L14" s="281">
        <v>2180.9630356200005</v>
      </c>
      <c r="M14" s="281">
        <v>2004.7751146999992</v>
      </c>
      <c r="N14" s="281">
        <v>2007.9096233099961</v>
      </c>
      <c r="O14" s="281">
        <v>2503.590716449999</v>
      </c>
      <c r="P14" s="281">
        <v>2512.4706121499962</v>
      </c>
      <c r="Q14" s="281">
        <v>2465.5747494099996</v>
      </c>
      <c r="R14" s="281">
        <v>2397.3808427899939</v>
      </c>
      <c r="S14" s="281">
        <v>2750.8419053099988</v>
      </c>
      <c r="T14" s="281">
        <v>2413.1527860499991</v>
      </c>
      <c r="U14" s="281">
        <v>2270.8721035000008</v>
      </c>
      <c r="V14" s="281">
        <v>2211.8980382900018</v>
      </c>
      <c r="W14" s="281">
        <v>2389.0928643800003</v>
      </c>
      <c r="X14" s="281">
        <v>2061.352395060002</v>
      </c>
      <c r="Y14" s="281">
        <v>1860.571956</v>
      </c>
      <c r="Z14" s="281">
        <v>1926.54</v>
      </c>
      <c r="AA14" s="281">
        <v>1849.01</v>
      </c>
      <c r="AB14" s="281">
        <v>1765.44</v>
      </c>
      <c r="AC14" s="281">
        <v>1786.6</v>
      </c>
      <c r="AD14" s="281">
        <v>1869</v>
      </c>
      <c r="AE14" s="281">
        <v>2334</v>
      </c>
      <c r="AF14" s="281">
        <v>2706</v>
      </c>
      <c r="AG14" s="281">
        <v>2677</v>
      </c>
      <c r="AH14" s="281">
        <v>2605</v>
      </c>
      <c r="AI14" s="281">
        <v>2518</v>
      </c>
      <c r="AJ14" s="281">
        <v>2416</v>
      </c>
      <c r="AK14" s="281">
        <v>2336</v>
      </c>
      <c r="AL14" s="281">
        <v>2527</v>
      </c>
      <c r="AM14" s="281">
        <v>2403</v>
      </c>
      <c r="AN14" s="281">
        <v>2462</v>
      </c>
      <c r="AO14" s="281">
        <v>2619</v>
      </c>
      <c r="AP14" s="281">
        <v>2924</v>
      </c>
      <c r="AQ14" s="281">
        <v>3116</v>
      </c>
      <c r="AR14" s="281">
        <v>3306</v>
      </c>
      <c r="AS14" s="286">
        <v>3142</v>
      </c>
    </row>
    <row r="15" spans="1:45" s="4" customFormat="1" ht="14">
      <c r="A15" s="329" t="s">
        <v>840</v>
      </c>
      <c r="B15" s="281">
        <v>3367.443177840003</v>
      </c>
      <c r="C15" s="281">
        <v>3416.1309674199961</v>
      </c>
      <c r="D15" s="281">
        <v>3531.1942856600035</v>
      </c>
      <c r="E15" s="281">
        <v>3875.00244547999</v>
      </c>
      <c r="F15" s="281">
        <v>3666.012258819992</v>
      </c>
      <c r="G15" s="281">
        <v>3798.8954647599949</v>
      </c>
      <c r="H15" s="281">
        <v>3832.1339008799923</v>
      </c>
      <c r="I15" s="281">
        <v>3285.4029376600001</v>
      </c>
      <c r="J15" s="281">
        <v>3406.8784098399938</v>
      </c>
      <c r="K15" s="281">
        <v>3234.5033354800175</v>
      </c>
      <c r="L15" s="281">
        <v>3472.7022005599983</v>
      </c>
      <c r="M15" s="281">
        <v>3672.3270555100012</v>
      </c>
      <c r="N15" s="281">
        <v>3600.8944993699952</v>
      </c>
      <c r="O15" s="281">
        <v>3698.2969667899952</v>
      </c>
      <c r="P15" s="281">
        <v>3743.9296310399986</v>
      </c>
      <c r="Q15" s="281">
        <v>3547.6710848699981</v>
      </c>
      <c r="R15" s="281">
        <v>3511.7132661499941</v>
      </c>
      <c r="S15" s="281">
        <v>3532.0447797999973</v>
      </c>
      <c r="T15" s="281">
        <v>3424.7403085099977</v>
      </c>
      <c r="U15" s="281">
        <v>3392.0567157700038</v>
      </c>
      <c r="V15" s="281">
        <v>3201.3552806000012</v>
      </c>
      <c r="W15" s="281">
        <v>2994.4792649500105</v>
      </c>
      <c r="X15" s="281">
        <v>2870.4016055300008</v>
      </c>
      <c r="Y15" s="281">
        <v>3002.1762269999999</v>
      </c>
      <c r="Z15" s="281">
        <v>3091.19</v>
      </c>
      <c r="AA15" s="281">
        <v>3111.94</v>
      </c>
      <c r="AB15" s="281">
        <v>3005.65</v>
      </c>
      <c r="AC15" s="281">
        <v>2931.2</v>
      </c>
      <c r="AD15" s="281">
        <v>2935</v>
      </c>
      <c r="AE15" s="281">
        <v>2962</v>
      </c>
      <c r="AF15" s="281">
        <v>3658</v>
      </c>
      <c r="AG15" s="281">
        <v>3955</v>
      </c>
      <c r="AH15" s="281">
        <v>4143</v>
      </c>
      <c r="AI15" s="281">
        <v>4161</v>
      </c>
      <c r="AJ15" s="281">
        <v>3781</v>
      </c>
      <c r="AK15" s="281">
        <v>3954</v>
      </c>
      <c r="AL15" s="281">
        <v>4061</v>
      </c>
      <c r="AM15" s="281">
        <v>4024</v>
      </c>
      <c r="AN15" s="281">
        <v>3910</v>
      </c>
      <c r="AO15" s="281">
        <v>3973</v>
      </c>
      <c r="AP15" s="281">
        <v>4026</v>
      </c>
      <c r="AQ15" s="281">
        <v>4600</v>
      </c>
      <c r="AR15" s="281">
        <v>5175</v>
      </c>
      <c r="AS15" s="286">
        <v>5343</v>
      </c>
    </row>
    <row r="16" spans="1:45" s="4" customFormat="1" ht="14">
      <c r="A16" s="329" t="s">
        <v>841</v>
      </c>
      <c r="B16" s="281">
        <v>1853.5078896899979</v>
      </c>
      <c r="C16" s="281">
        <v>1290.5762909300008</v>
      </c>
      <c r="D16" s="281">
        <v>1298.4160947900002</v>
      </c>
      <c r="E16" s="281">
        <v>1063.9778716699998</v>
      </c>
      <c r="F16" s="281">
        <v>831.56435381999972</v>
      </c>
      <c r="G16" s="281">
        <v>690.70995691000041</v>
      </c>
      <c r="H16" s="281">
        <v>699.22844731000089</v>
      </c>
      <c r="I16" s="281">
        <v>694.48628124999914</v>
      </c>
      <c r="J16" s="281">
        <v>608.56276790000027</v>
      </c>
      <c r="K16" s="281">
        <v>692.63381629000025</v>
      </c>
      <c r="L16" s="281">
        <v>804.43204660000015</v>
      </c>
      <c r="M16" s="281">
        <v>683.47016599999972</v>
      </c>
      <c r="N16" s="281">
        <v>646.84949831999893</v>
      </c>
      <c r="O16" s="281">
        <v>681.33605235000005</v>
      </c>
      <c r="P16" s="281">
        <v>938.65676317999964</v>
      </c>
      <c r="Q16" s="281">
        <v>965.2828969200001</v>
      </c>
      <c r="R16" s="281">
        <v>970.10711213000025</v>
      </c>
      <c r="S16" s="281">
        <v>919.46936774999972</v>
      </c>
      <c r="T16" s="281">
        <v>1139.9584093800006</v>
      </c>
      <c r="U16" s="281">
        <v>1100.5490334299998</v>
      </c>
      <c r="V16" s="281">
        <v>968.03332031000059</v>
      </c>
      <c r="W16" s="281">
        <v>947.98628974999997</v>
      </c>
      <c r="X16" s="281">
        <v>1111.2024885899996</v>
      </c>
      <c r="Y16" s="281">
        <v>1209.708228</v>
      </c>
      <c r="Z16" s="281">
        <v>1156.3399999999999</v>
      </c>
      <c r="AA16" s="281">
        <v>1145.79</v>
      </c>
      <c r="AB16" s="281">
        <v>1362.57</v>
      </c>
      <c r="AC16" s="281">
        <v>1258.93</v>
      </c>
      <c r="AD16" s="281">
        <v>1149</v>
      </c>
      <c r="AE16" s="281">
        <v>1131</v>
      </c>
      <c r="AF16" s="281">
        <v>1240</v>
      </c>
      <c r="AG16" s="281">
        <v>1569</v>
      </c>
      <c r="AH16" s="281">
        <v>1523</v>
      </c>
      <c r="AI16" s="281">
        <v>1277</v>
      </c>
      <c r="AJ16" s="281">
        <v>1427</v>
      </c>
      <c r="AK16" s="281">
        <v>1492</v>
      </c>
      <c r="AL16" s="281">
        <v>1532</v>
      </c>
      <c r="AM16" s="281">
        <v>1554</v>
      </c>
      <c r="AN16" s="281">
        <v>1956</v>
      </c>
      <c r="AO16" s="281">
        <v>2261</v>
      </c>
      <c r="AP16" s="281">
        <v>2099</v>
      </c>
      <c r="AQ16" s="281">
        <v>2086</v>
      </c>
      <c r="AR16" s="281">
        <v>2252</v>
      </c>
      <c r="AS16" s="286">
        <v>2222</v>
      </c>
    </row>
    <row r="17" spans="1:45" s="4" customFormat="1" ht="14">
      <c r="A17" s="329" t="s">
        <v>842</v>
      </c>
      <c r="B17" s="281">
        <v>2167.8821524600021</v>
      </c>
      <c r="C17" s="281">
        <v>2170.7413816300036</v>
      </c>
      <c r="D17" s="281">
        <v>2207.0205554500003</v>
      </c>
      <c r="E17" s="281">
        <v>2181.2653132200012</v>
      </c>
      <c r="F17" s="281">
        <v>1903.7845602599971</v>
      </c>
      <c r="G17" s="281">
        <v>2026.270588320001</v>
      </c>
      <c r="H17" s="281">
        <v>1978.0123394199982</v>
      </c>
      <c r="I17" s="281">
        <v>2038.4366884700034</v>
      </c>
      <c r="J17" s="281">
        <v>2109.0806954300024</v>
      </c>
      <c r="K17" s="281">
        <v>1899.1862030799998</v>
      </c>
      <c r="L17" s="281">
        <v>2299.2038719599896</v>
      </c>
      <c r="M17" s="281">
        <v>2925.6923303100016</v>
      </c>
      <c r="N17" s="281">
        <v>2849.5853709799999</v>
      </c>
      <c r="O17" s="281">
        <v>3245.6948744199972</v>
      </c>
      <c r="P17" s="281">
        <v>3129.0051627599973</v>
      </c>
      <c r="Q17" s="281">
        <v>2159.8871367500055</v>
      </c>
      <c r="R17" s="281">
        <v>2250.8993641100024</v>
      </c>
      <c r="S17" s="281">
        <v>2261.01614238</v>
      </c>
      <c r="T17" s="281">
        <v>2017.5894554599963</v>
      </c>
      <c r="U17" s="281">
        <v>1868.9730114299907</v>
      </c>
      <c r="V17" s="281">
        <v>1849.0646575299995</v>
      </c>
      <c r="W17" s="281">
        <v>1787.6899587299999</v>
      </c>
      <c r="X17" s="281">
        <v>1732.5496575100074</v>
      </c>
      <c r="Y17" s="281">
        <v>1849.9067460000001</v>
      </c>
      <c r="Z17" s="281">
        <v>1946.97</v>
      </c>
      <c r="AA17" s="281">
        <v>2032.55</v>
      </c>
      <c r="AB17" s="281">
        <v>2041.77</v>
      </c>
      <c r="AC17" s="281">
        <v>2059.11</v>
      </c>
      <c r="AD17" s="281">
        <v>2082</v>
      </c>
      <c r="AE17" s="281">
        <v>2157</v>
      </c>
      <c r="AF17" s="281">
        <v>2520</v>
      </c>
      <c r="AG17" s="281">
        <v>2605</v>
      </c>
      <c r="AH17" s="281">
        <v>2545</v>
      </c>
      <c r="AI17" s="281">
        <v>2450</v>
      </c>
      <c r="AJ17" s="281">
        <v>2418</v>
      </c>
      <c r="AK17" s="281">
        <v>2514</v>
      </c>
      <c r="AL17" s="281">
        <v>2591</v>
      </c>
      <c r="AM17" s="281">
        <v>2594</v>
      </c>
      <c r="AN17" s="281">
        <v>2663</v>
      </c>
      <c r="AO17" s="281">
        <v>2802</v>
      </c>
      <c r="AP17" s="281">
        <v>2785</v>
      </c>
      <c r="AQ17" s="281">
        <v>2800</v>
      </c>
      <c r="AR17" s="281">
        <v>2789</v>
      </c>
      <c r="AS17" s="286">
        <v>2749</v>
      </c>
    </row>
    <row r="18" spans="1:45" s="4" customFormat="1" ht="14">
      <c r="A18" s="329" t="s">
        <v>843</v>
      </c>
      <c r="B18" s="281">
        <v>0</v>
      </c>
      <c r="C18" s="281">
        <v>0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5192.7378675700038</v>
      </c>
      <c r="M18" s="281">
        <v>5272.3868976999838</v>
      </c>
      <c r="N18" s="281">
        <v>5371.5154719599941</v>
      </c>
      <c r="O18" s="281">
        <v>5544.777158489981</v>
      </c>
      <c r="P18" s="281">
        <v>5705.3021945699902</v>
      </c>
      <c r="Q18" s="281">
        <v>5909.9134893599912</v>
      </c>
      <c r="R18" s="281">
        <v>6103.4670170300005</v>
      </c>
      <c r="S18" s="281">
        <v>6333.1159910999986</v>
      </c>
      <c r="T18" s="281">
        <v>6457.1181091999797</v>
      </c>
      <c r="U18" s="281">
        <v>6751.6207998700047</v>
      </c>
      <c r="V18" s="281">
        <v>6911.8933706999997</v>
      </c>
      <c r="W18" s="281">
        <v>7028.4486380499602</v>
      </c>
      <c r="X18" s="281">
        <v>7117.141147690003</v>
      </c>
      <c r="Y18" s="281">
        <v>7319.6901699999999</v>
      </c>
      <c r="Z18" s="281">
        <v>7429.9</v>
      </c>
      <c r="AA18" s="281">
        <v>7353</v>
      </c>
      <c r="AB18" s="281">
        <v>7243.19</v>
      </c>
      <c r="AC18" s="281">
        <v>7275.62</v>
      </c>
      <c r="AD18" s="281">
        <v>7225</v>
      </c>
      <c r="AE18" s="281">
        <v>8882</v>
      </c>
      <c r="AF18" s="281">
        <v>9236</v>
      </c>
      <c r="AG18" s="281">
        <v>9869</v>
      </c>
      <c r="AH18" s="281">
        <v>10216</v>
      </c>
      <c r="AI18" s="281">
        <v>10310</v>
      </c>
      <c r="AJ18" s="281">
        <v>10705</v>
      </c>
      <c r="AK18" s="281">
        <v>11708</v>
      </c>
      <c r="AL18" s="281">
        <v>12248</v>
      </c>
      <c r="AM18" s="281">
        <v>12600</v>
      </c>
      <c r="AN18" s="281">
        <v>13385</v>
      </c>
      <c r="AO18" s="281">
        <v>14098</v>
      </c>
      <c r="AP18" s="281">
        <v>14495</v>
      </c>
      <c r="AQ18" s="281">
        <v>14797</v>
      </c>
      <c r="AR18" s="281">
        <v>15184</v>
      </c>
      <c r="AS18" s="286">
        <v>15979</v>
      </c>
    </row>
    <row r="19" spans="1:45" s="4" customFormat="1" ht="14">
      <c r="A19" s="329" t="s">
        <v>844</v>
      </c>
      <c r="B19" s="281">
        <v>0</v>
      </c>
      <c r="C19" s="281">
        <v>0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4226.91166531</v>
      </c>
      <c r="M19" s="281">
        <v>4179.2476880199811</v>
      </c>
      <c r="N19" s="281">
        <v>4289.0476281700021</v>
      </c>
      <c r="O19" s="281">
        <v>4359.6988049500151</v>
      </c>
      <c r="P19" s="281">
        <v>4516.6029171499986</v>
      </c>
      <c r="Q19" s="281">
        <v>4694.1833656200206</v>
      </c>
      <c r="R19" s="281">
        <v>4848.5558549799944</v>
      </c>
      <c r="S19" s="281">
        <v>5068.0306393699911</v>
      </c>
      <c r="T19" s="281">
        <v>5296.0139583100099</v>
      </c>
      <c r="U19" s="281">
        <v>5553.171491999974</v>
      </c>
      <c r="V19" s="281">
        <v>5621.7515140999876</v>
      </c>
      <c r="W19" s="281">
        <v>5628.86138717002</v>
      </c>
      <c r="X19" s="281">
        <v>5815.5784440400093</v>
      </c>
      <c r="Y19" s="281">
        <v>6135.3155509999997</v>
      </c>
      <c r="Z19" s="281">
        <v>6407.4</v>
      </c>
      <c r="AA19" s="281">
        <v>6543.1</v>
      </c>
      <c r="AB19" s="281">
        <v>6795.86</v>
      </c>
      <c r="AC19" s="281">
        <v>7142.39</v>
      </c>
      <c r="AD19" s="281">
        <v>7407</v>
      </c>
      <c r="AE19" s="281">
        <v>7406</v>
      </c>
      <c r="AF19" s="281">
        <v>7722</v>
      </c>
      <c r="AG19" s="281">
        <v>8310</v>
      </c>
      <c r="AH19" s="281">
        <v>8616</v>
      </c>
      <c r="AI19" s="281">
        <v>8658</v>
      </c>
      <c r="AJ19" s="281">
        <v>9492</v>
      </c>
      <c r="AK19" s="281">
        <v>10491</v>
      </c>
      <c r="AL19" s="281">
        <v>11066</v>
      </c>
      <c r="AM19" s="281">
        <v>11299</v>
      </c>
      <c r="AN19" s="281">
        <v>12049</v>
      </c>
      <c r="AO19" s="281">
        <v>12810</v>
      </c>
      <c r="AP19" s="281">
        <v>13547</v>
      </c>
      <c r="AQ19" s="281">
        <v>13982</v>
      </c>
      <c r="AR19" s="281">
        <v>14623</v>
      </c>
      <c r="AS19" s="286">
        <v>15231</v>
      </c>
    </row>
    <row r="20" spans="1:45" s="4" customFormat="1" ht="14">
      <c r="A20" s="329" t="s">
        <v>845</v>
      </c>
      <c r="B20" s="281">
        <v>0</v>
      </c>
      <c r="C20" s="281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3747.8069149800003</v>
      </c>
      <c r="M20" s="281">
        <v>3587.2726623000044</v>
      </c>
      <c r="N20" s="281">
        <v>3484.4517281900025</v>
      </c>
      <c r="O20" s="281">
        <v>3443.3118163899912</v>
      </c>
      <c r="P20" s="281">
        <v>3399.4595578799913</v>
      </c>
      <c r="Q20" s="281">
        <v>3363.2443839999974</v>
      </c>
      <c r="R20" s="281">
        <v>3308.7297862200016</v>
      </c>
      <c r="S20" s="281">
        <v>3292.5744671900097</v>
      </c>
      <c r="T20" s="281">
        <v>3226.9779961600075</v>
      </c>
      <c r="U20" s="281">
        <v>3184.9996999299997</v>
      </c>
      <c r="V20" s="281">
        <v>3135.4588662600004</v>
      </c>
      <c r="W20" s="281">
        <v>3032.9587592200123</v>
      </c>
      <c r="X20" s="281">
        <v>2909.0145553700067</v>
      </c>
      <c r="Y20" s="281">
        <v>2879.8480249999998</v>
      </c>
      <c r="Z20" s="281">
        <v>2863.07</v>
      </c>
      <c r="AA20" s="281">
        <v>2730.33</v>
      </c>
      <c r="AB20" s="281">
        <v>2603.52</v>
      </c>
      <c r="AC20" s="281">
        <v>2539.8200000000002</v>
      </c>
      <c r="AD20" s="281">
        <v>2497</v>
      </c>
      <c r="AE20" s="281">
        <v>2395</v>
      </c>
      <c r="AF20" s="281">
        <v>2373</v>
      </c>
      <c r="AG20" s="281">
        <v>2391</v>
      </c>
      <c r="AH20" s="281">
        <v>2416</v>
      </c>
      <c r="AI20" s="281">
        <v>2391</v>
      </c>
      <c r="AJ20" s="281">
        <v>2401</v>
      </c>
      <c r="AK20" s="281">
        <v>2445</v>
      </c>
      <c r="AL20" s="281">
        <v>2454</v>
      </c>
      <c r="AM20" s="281">
        <v>2409</v>
      </c>
      <c r="AN20" s="281">
        <v>2372</v>
      </c>
      <c r="AO20" s="281">
        <v>2379</v>
      </c>
      <c r="AP20" s="281">
        <v>2389</v>
      </c>
      <c r="AQ20" s="281">
        <v>2397</v>
      </c>
      <c r="AR20" s="281">
        <v>2398</v>
      </c>
      <c r="AS20" s="286">
        <v>2457</v>
      </c>
    </row>
    <row r="21" spans="1:45" s="4" customFormat="1" ht="14">
      <c r="A21" s="329" t="s">
        <v>827</v>
      </c>
      <c r="B21" s="281">
        <v>35200.365633109905</v>
      </c>
      <c r="C21" s="281">
        <v>31639.426005910002</v>
      </c>
      <c r="D21" s="281">
        <v>31285.369831209999</v>
      </c>
      <c r="E21" s="281">
        <v>30330.00696793</v>
      </c>
      <c r="F21" s="281">
        <v>30393.683962179999</v>
      </c>
      <c r="G21" s="281">
        <v>33192.177337699984</v>
      </c>
      <c r="H21" s="281">
        <v>37117.690062679991</v>
      </c>
      <c r="I21" s="281">
        <v>36416.588305280005</v>
      </c>
      <c r="J21" s="281">
        <v>35574.670752220023</v>
      </c>
      <c r="K21" s="281">
        <v>31876.965724710011</v>
      </c>
      <c r="L21" s="281">
        <v>30521.79208938999</v>
      </c>
      <c r="M21" s="281">
        <v>29349.830352610006</v>
      </c>
      <c r="N21" s="281">
        <v>27874.857817519998</v>
      </c>
      <c r="O21" s="281">
        <v>29961.224316580006</v>
      </c>
      <c r="P21" s="281">
        <v>24215.311089710001</v>
      </c>
      <c r="Q21" s="281">
        <v>22339.215394520008</v>
      </c>
      <c r="R21" s="281">
        <v>22824.209368199994</v>
      </c>
      <c r="S21" s="281">
        <v>22263.345929589999</v>
      </c>
      <c r="T21" s="281">
        <v>21463.38665855</v>
      </c>
      <c r="U21" s="281">
        <v>19288.622320820003</v>
      </c>
      <c r="V21" s="281">
        <v>18387.852416099999</v>
      </c>
      <c r="W21" s="281">
        <v>14441.981645209997</v>
      </c>
      <c r="X21" s="281">
        <v>14376.758381729996</v>
      </c>
      <c r="Y21" s="281">
        <v>13222</v>
      </c>
      <c r="Z21" s="281">
        <v>12843.36</v>
      </c>
      <c r="AA21" s="281">
        <v>12417.09</v>
      </c>
      <c r="AB21" s="281">
        <v>12204.42</v>
      </c>
      <c r="AC21" s="281">
        <v>8653.16</v>
      </c>
      <c r="AD21" s="281">
        <v>8959</v>
      </c>
      <c r="AE21" s="281">
        <v>4299</v>
      </c>
      <c r="AF21" s="281">
        <v>3243</v>
      </c>
      <c r="AG21" s="281">
        <v>2251</v>
      </c>
      <c r="AH21" s="281">
        <v>1699</v>
      </c>
      <c r="AI21" s="281">
        <v>1130</v>
      </c>
      <c r="AJ21" s="281">
        <v>1290</v>
      </c>
      <c r="AK21" s="281">
        <v>4706</v>
      </c>
      <c r="AL21" s="281">
        <v>5335</v>
      </c>
      <c r="AM21" s="281">
        <v>6198</v>
      </c>
      <c r="AN21" s="281">
        <v>5976</v>
      </c>
      <c r="AO21" s="281">
        <v>4685</v>
      </c>
      <c r="AP21" s="281">
        <v>3635</v>
      </c>
      <c r="AQ21" s="281">
        <v>3471</v>
      </c>
      <c r="AR21" s="281">
        <v>3318</v>
      </c>
      <c r="AS21" s="286">
        <v>2706</v>
      </c>
    </row>
    <row r="22" spans="1:45" s="4" customFormat="1" ht="14">
      <c r="A22" s="329" t="s">
        <v>846</v>
      </c>
      <c r="B22" s="281">
        <v>0</v>
      </c>
      <c r="C22" s="281">
        <v>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3666.9055451699887</v>
      </c>
      <c r="Q22" s="281">
        <v>3755.2056905699797</v>
      </c>
      <c r="R22" s="281">
        <v>3840.6111246699957</v>
      </c>
      <c r="S22" s="281">
        <v>3944.3310156200046</v>
      </c>
      <c r="T22" s="281">
        <v>4055.6404504999928</v>
      </c>
      <c r="U22" s="281">
        <v>4158.5106839499949</v>
      </c>
      <c r="V22" s="281">
        <v>4151.7381883299931</v>
      </c>
      <c r="W22" s="281">
        <v>4086.5578232499902</v>
      </c>
      <c r="X22" s="281">
        <v>4180.8982135300002</v>
      </c>
      <c r="Y22" s="281">
        <v>4428.8364430000001</v>
      </c>
      <c r="Z22" s="281">
        <v>4658.66</v>
      </c>
      <c r="AA22" s="281">
        <v>4759.78</v>
      </c>
      <c r="AB22" s="281">
        <v>4921.13</v>
      </c>
      <c r="AC22" s="281">
        <v>5141.38</v>
      </c>
      <c r="AD22" s="281">
        <v>5271</v>
      </c>
      <c r="AE22" s="281">
        <v>5369</v>
      </c>
      <c r="AF22" s="281">
        <v>5759</v>
      </c>
      <c r="AG22" s="281">
        <v>6261</v>
      </c>
      <c r="AH22" s="281">
        <v>6465</v>
      </c>
      <c r="AI22" s="281">
        <v>6499</v>
      </c>
      <c r="AJ22" s="281">
        <v>7105</v>
      </c>
      <c r="AK22" s="281">
        <v>7595</v>
      </c>
      <c r="AL22" s="281">
        <v>7875</v>
      </c>
      <c r="AM22" s="281">
        <v>8105</v>
      </c>
      <c r="AN22" s="281">
        <v>8641</v>
      </c>
      <c r="AO22" s="281">
        <v>9211</v>
      </c>
      <c r="AP22" s="281">
        <v>9724</v>
      </c>
      <c r="AQ22" s="281">
        <v>9497</v>
      </c>
      <c r="AR22" s="281">
        <v>9887</v>
      </c>
      <c r="AS22" s="286">
        <v>10119</v>
      </c>
    </row>
    <row r="23" spans="1:45" s="4" customFormat="1" ht="14">
      <c r="A23" s="329" t="s">
        <v>847</v>
      </c>
      <c r="B23" s="281">
        <v>0</v>
      </c>
      <c r="C23" s="281">
        <v>0</v>
      </c>
      <c r="D23" s="281">
        <v>0</v>
      </c>
      <c r="E23" s="281">
        <v>0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1953.1932028600065</v>
      </c>
      <c r="Q23" s="281">
        <v>1713.2936174399979</v>
      </c>
      <c r="R23" s="281">
        <v>1698.6163376100039</v>
      </c>
      <c r="S23" s="281">
        <v>2065.3239943999997</v>
      </c>
      <c r="T23" s="281">
        <v>2064.1651033900007</v>
      </c>
      <c r="U23" s="281">
        <v>1986.0665629500018</v>
      </c>
      <c r="V23" s="281">
        <v>1932.1886504900074</v>
      </c>
      <c r="W23" s="281">
        <v>1877.13491572001</v>
      </c>
      <c r="X23" s="281">
        <v>1820.4594050599967</v>
      </c>
      <c r="Y23" s="281">
        <v>1758.6244959999999</v>
      </c>
      <c r="Z23" s="281">
        <v>1743.05</v>
      </c>
      <c r="AA23" s="281">
        <v>1307.18</v>
      </c>
      <c r="AB23" s="281">
        <v>1269.53</v>
      </c>
      <c r="AC23" s="281">
        <v>1233.08</v>
      </c>
      <c r="AD23" s="281">
        <v>1145</v>
      </c>
      <c r="AE23" s="281">
        <v>1090</v>
      </c>
      <c r="AF23" s="281">
        <v>1093</v>
      </c>
      <c r="AG23" s="281">
        <v>1032</v>
      </c>
      <c r="AH23" s="281">
        <v>996</v>
      </c>
      <c r="AI23" s="281">
        <v>942</v>
      </c>
      <c r="AJ23" s="281">
        <v>957</v>
      </c>
      <c r="AK23" s="281">
        <v>931</v>
      </c>
      <c r="AL23" s="281">
        <v>924</v>
      </c>
      <c r="AM23" s="281">
        <v>897</v>
      </c>
      <c r="AN23" s="281">
        <v>953</v>
      </c>
      <c r="AO23" s="281">
        <v>909</v>
      </c>
      <c r="AP23" s="281">
        <v>893</v>
      </c>
      <c r="AQ23" s="281">
        <v>904</v>
      </c>
      <c r="AR23" s="281">
        <v>1029</v>
      </c>
      <c r="AS23" s="286">
        <v>1060</v>
      </c>
    </row>
    <row r="24" spans="1:45" s="4" customFormat="1" ht="14">
      <c r="A24" s="329" t="s">
        <v>848</v>
      </c>
      <c r="B24" s="281">
        <v>0</v>
      </c>
      <c r="C24" s="281">
        <v>0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1076.6935814500009</v>
      </c>
      <c r="Q24" s="281">
        <v>1321.8207533800005</v>
      </c>
      <c r="R24" s="281">
        <v>1119.3791479099998</v>
      </c>
      <c r="S24" s="281">
        <v>1162.9216269399992</v>
      </c>
      <c r="T24" s="281">
        <v>1088.89099667</v>
      </c>
      <c r="U24" s="281">
        <v>1044.7786423499997</v>
      </c>
      <c r="V24" s="281">
        <v>811.35269342000004</v>
      </c>
      <c r="W24" s="281">
        <v>923.71329951999996</v>
      </c>
      <c r="X24" s="281">
        <v>849.7572697600001</v>
      </c>
      <c r="Y24" s="281">
        <v>863.76491799999997</v>
      </c>
      <c r="Z24" s="281">
        <v>901.3</v>
      </c>
      <c r="AA24" s="281">
        <v>1171.52</v>
      </c>
      <c r="AB24" s="281">
        <v>1100.6600000000001</v>
      </c>
      <c r="AC24" s="281">
        <v>1045.49</v>
      </c>
      <c r="AD24" s="281">
        <v>1315</v>
      </c>
      <c r="AE24" s="281">
        <v>1672</v>
      </c>
      <c r="AF24" s="281">
        <v>1660</v>
      </c>
      <c r="AG24" s="281">
        <v>1784</v>
      </c>
      <c r="AH24" s="281">
        <v>1841</v>
      </c>
      <c r="AI24" s="281">
        <v>2702</v>
      </c>
      <c r="AJ24" s="281">
        <v>2701</v>
      </c>
      <c r="AK24" s="281">
        <v>2498</v>
      </c>
      <c r="AL24" s="281">
        <v>2660</v>
      </c>
      <c r="AM24" s="281">
        <v>2867</v>
      </c>
      <c r="AN24" s="281">
        <v>2680</v>
      </c>
      <c r="AO24" s="281">
        <v>2388</v>
      </c>
      <c r="AP24" s="281">
        <v>2128</v>
      </c>
      <c r="AQ24" s="281">
        <v>2272</v>
      </c>
      <c r="AR24" s="281">
        <v>2137</v>
      </c>
      <c r="AS24" s="286">
        <v>1782</v>
      </c>
    </row>
    <row r="25" spans="1:45" s="4" customFormat="1" ht="14">
      <c r="A25" s="329" t="s">
        <v>421</v>
      </c>
      <c r="B25" s="281">
        <v>31248.000217150082</v>
      </c>
      <c r="C25" s="281">
        <v>38519.90188455004</v>
      </c>
      <c r="D25" s="281">
        <v>36854.424449510057</v>
      </c>
      <c r="E25" s="281">
        <v>42979.294485830003</v>
      </c>
      <c r="F25" s="281">
        <v>42576.211207689965</v>
      </c>
      <c r="G25" s="281">
        <v>45518.545534680088</v>
      </c>
      <c r="H25" s="281">
        <v>45063.871596870027</v>
      </c>
      <c r="I25" s="281">
        <v>45816.288195140209</v>
      </c>
      <c r="J25" s="281">
        <v>49483.85130867007</v>
      </c>
      <c r="K25" s="281">
        <v>52245.599991209601</v>
      </c>
      <c r="L25" s="281">
        <v>35276.234575350012</v>
      </c>
      <c r="M25" s="281">
        <v>34444.035123649905</v>
      </c>
      <c r="N25" s="281">
        <v>33553.249290299893</v>
      </c>
      <c r="O25" s="281">
        <v>34380.326446879932</v>
      </c>
      <c r="P25" s="281">
        <v>27585.827025270017</v>
      </c>
      <c r="Q25" s="281">
        <v>27828.848714529951</v>
      </c>
      <c r="R25" s="281">
        <v>27783.489757339998</v>
      </c>
      <c r="S25" s="281">
        <v>27991.442166350123</v>
      </c>
      <c r="T25" s="281">
        <v>28904.407749260001</v>
      </c>
      <c r="U25" s="281">
        <v>29507.409343129875</v>
      </c>
      <c r="V25" s="281">
        <v>28853.7622369899</v>
      </c>
      <c r="W25" s="281">
        <v>28524.822403739945</v>
      </c>
      <c r="X25" s="281">
        <v>28487.915487430048</v>
      </c>
      <c r="Y25" s="281">
        <v>28911.553843000002</v>
      </c>
      <c r="Z25" s="281">
        <v>27809.750000000015</v>
      </c>
      <c r="AA25" s="281">
        <v>29153.730000000007</v>
      </c>
      <c r="AB25" s="281">
        <v>29470.180000000008</v>
      </c>
      <c r="AC25" s="281">
        <v>29763.73</v>
      </c>
      <c r="AD25" s="281">
        <v>29854</v>
      </c>
      <c r="AE25" s="281">
        <v>30219</v>
      </c>
      <c r="AF25" s="281">
        <v>31017</v>
      </c>
      <c r="AG25" s="281">
        <v>32569</v>
      </c>
      <c r="AH25" s="281">
        <v>33242</v>
      </c>
      <c r="AI25" s="281">
        <v>33779</v>
      </c>
      <c r="AJ25" s="281">
        <v>34478</v>
      </c>
      <c r="AK25" s="281">
        <v>36297</v>
      </c>
      <c r="AL25" s="281">
        <v>37338</v>
      </c>
      <c r="AM25" s="281">
        <v>38892</v>
      </c>
      <c r="AN25" s="281">
        <v>41162</v>
      </c>
      <c r="AO25" s="281">
        <v>44492</v>
      </c>
      <c r="AP25" s="281">
        <v>46658</v>
      </c>
      <c r="AQ25" s="281">
        <v>51238</v>
      </c>
      <c r="AR25" s="281">
        <v>55354</v>
      </c>
      <c r="AS25" s="286">
        <v>61421</v>
      </c>
    </row>
    <row r="26" spans="1:45" s="4" customFormat="1" ht="14">
      <c r="A26" s="332" t="s">
        <v>849</v>
      </c>
      <c r="B26" s="280">
        <v>149265.08114888871</v>
      </c>
      <c r="C26" s="280">
        <v>155619.58115156001</v>
      </c>
      <c r="D26" s="280">
        <v>156819.26775205013</v>
      </c>
      <c r="E26" s="280">
        <v>163640.25738704967</v>
      </c>
      <c r="F26" s="280">
        <v>162519.04599027947</v>
      </c>
      <c r="G26" s="280">
        <v>167251.13526385999</v>
      </c>
      <c r="H26" s="280">
        <v>170919.02614007136</v>
      </c>
      <c r="I26" s="280">
        <v>173865.62329264195</v>
      </c>
      <c r="J26" s="280">
        <v>178422.01974450814</v>
      </c>
      <c r="K26" s="280">
        <v>183553.08145572353</v>
      </c>
      <c r="L26" s="280">
        <v>178848.41213757268</v>
      </c>
      <c r="M26" s="280">
        <v>179111.10242707556</v>
      </c>
      <c r="N26" s="280">
        <v>179430.63603035014</v>
      </c>
      <c r="O26" s="280">
        <v>187664.55680761981</v>
      </c>
      <c r="P26" s="280">
        <v>180327.05465230989</v>
      </c>
      <c r="Q26" s="280">
        <v>181380.86460517978</v>
      </c>
      <c r="R26" s="280">
        <v>184054.98369132006</v>
      </c>
      <c r="S26" s="280">
        <v>187940.56294665881</v>
      </c>
      <c r="T26" s="280">
        <v>187434.26679178185</v>
      </c>
      <c r="U26" s="280">
        <v>187192.59006447296</v>
      </c>
      <c r="V26" s="280">
        <v>184738.89748936027</v>
      </c>
      <c r="W26" s="280">
        <v>181205.50353658054</v>
      </c>
      <c r="X26" s="280">
        <v>178693.63734461172</v>
      </c>
      <c r="Y26" s="280">
        <v>179423</v>
      </c>
      <c r="Z26" s="280">
        <v>181888.14</v>
      </c>
      <c r="AA26" s="280">
        <v>182393.29379783015</v>
      </c>
      <c r="AB26" s="280">
        <v>185166.48755309923</v>
      </c>
      <c r="AC26" s="280">
        <v>186208.37000000002</v>
      </c>
      <c r="AD26" s="280">
        <v>192185</v>
      </c>
      <c r="AE26" s="280">
        <v>198106.13618714159</v>
      </c>
      <c r="AF26" s="280">
        <v>214036.139823</v>
      </c>
      <c r="AG26" s="280">
        <v>232429.05442399002</v>
      </c>
      <c r="AH26" s="280">
        <v>238510.59384829242</v>
      </c>
      <c r="AI26" s="280">
        <v>240862.00622673234</v>
      </c>
      <c r="AJ26" s="280">
        <v>264430.70375034213</v>
      </c>
      <c r="AK26" s="280">
        <v>286047.06935950124</v>
      </c>
      <c r="AL26" s="280">
        <v>297147.73980589985</v>
      </c>
      <c r="AM26" s="280">
        <v>291928.50622623012</v>
      </c>
      <c r="AN26" s="280">
        <v>309419.4295116</v>
      </c>
      <c r="AO26" s="280">
        <v>320262.37146130955</v>
      </c>
      <c r="AP26" s="280">
        <v>334880.7407562898</v>
      </c>
      <c r="AQ26" s="280">
        <v>335448.48219880881</v>
      </c>
      <c r="AR26" s="280">
        <v>347109.26887680992</v>
      </c>
      <c r="AS26" s="285">
        <v>357513.34413049306</v>
      </c>
    </row>
    <row r="27" spans="1:45" s="4" customFormat="1" ht="14">
      <c r="A27" s="330" t="s">
        <v>850</v>
      </c>
      <c r="B27" s="318">
        <v>691.60471016040538</v>
      </c>
      <c r="C27" s="318">
        <v>1579.1701732786023</v>
      </c>
      <c r="D27" s="318">
        <v>1586.0925294671906</v>
      </c>
      <c r="E27" s="318">
        <v>1262.1140697970404</v>
      </c>
      <c r="F27" s="318">
        <v>899.45217699103523</v>
      </c>
      <c r="G27" s="318">
        <v>1047.2586836752016</v>
      </c>
      <c r="H27" s="318">
        <v>928.83458185181371</v>
      </c>
      <c r="I27" s="318">
        <v>1082.321924642456</v>
      </c>
      <c r="J27" s="318">
        <v>1069.0461413676385</v>
      </c>
      <c r="K27" s="318">
        <v>922.70683575645671</v>
      </c>
      <c r="L27" s="318">
        <v>737.93969180731801</v>
      </c>
      <c r="M27" s="318">
        <v>-8463.0496548942465</v>
      </c>
      <c r="N27" s="318">
        <v>631.06673687769216</v>
      </c>
      <c r="O27" s="318">
        <v>490.834</v>
      </c>
      <c r="P27" s="318">
        <v>370.67385417281184</v>
      </c>
      <c r="Q27" s="318">
        <v>-8151.0618321348447</v>
      </c>
      <c r="R27" s="318">
        <v>657.30034070620104</v>
      </c>
      <c r="S27" s="318">
        <v>639.64990358095383</v>
      </c>
      <c r="T27" s="318">
        <v>788.98178930816357</v>
      </c>
      <c r="U27" s="318">
        <v>1477.9724617950001</v>
      </c>
      <c r="V27" s="318">
        <v>2684.641698770502</v>
      </c>
      <c r="W27" s="318">
        <v>3616.7230036979936</v>
      </c>
      <c r="X27" s="318">
        <v>3849.9118158781935</v>
      </c>
      <c r="Y27" s="318">
        <v>4113</v>
      </c>
      <c r="Z27" s="318">
        <v>4300.51</v>
      </c>
      <c r="AA27" s="318">
        <v>4438.4758770999997</v>
      </c>
      <c r="AB27" s="318">
        <v>4419.4980619200969</v>
      </c>
      <c r="AC27" s="318">
        <v>4571.5002322204964</v>
      </c>
      <c r="AD27" s="318">
        <v>5219</v>
      </c>
      <c r="AE27" s="318">
        <v>5848.8569605291032</v>
      </c>
      <c r="AF27" s="318">
        <v>6686.5480557066812</v>
      </c>
      <c r="AG27" s="318">
        <v>7441.9999912332305</v>
      </c>
      <c r="AH27" s="318">
        <v>7918.8162646377205</v>
      </c>
      <c r="AI27" s="318">
        <v>10197.610479705223</v>
      </c>
      <c r="AJ27" s="318">
        <v>10048.442846509972</v>
      </c>
      <c r="AK27" s="318">
        <v>11895.47456045004</v>
      </c>
      <c r="AL27" s="318">
        <v>13687.49155442994</v>
      </c>
      <c r="AM27" s="318">
        <v>18275</v>
      </c>
      <c r="AN27" s="318">
        <v>19501</v>
      </c>
      <c r="AO27" s="318">
        <v>23895</v>
      </c>
      <c r="AP27" s="318">
        <v>26891</v>
      </c>
      <c r="AQ27" s="318">
        <v>29312</v>
      </c>
      <c r="AR27" s="318">
        <v>31040</v>
      </c>
      <c r="AS27" s="319">
        <v>32594</v>
      </c>
    </row>
    <row r="28" spans="1:45" s="4" customFormat="1" ht="14">
      <c r="A28" s="330" t="s">
        <v>874</v>
      </c>
      <c r="B28" s="318">
        <v>0</v>
      </c>
      <c r="C28" s="318">
        <v>0</v>
      </c>
      <c r="D28" s="318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0</v>
      </c>
      <c r="J28" s="318">
        <v>0</v>
      </c>
      <c r="K28" s="318">
        <v>0</v>
      </c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318">
        <v>0</v>
      </c>
      <c r="R28" s="318">
        <v>0</v>
      </c>
      <c r="S28" s="318">
        <v>0</v>
      </c>
      <c r="T28" s="318">
        <v>0</v>
      </c>
      <c r="U28" s="318">
        <v>125</v>
      </c>
      <c r="V28" s="318">
        <v>127.30100677999999</v>
      </c>
      <c r="W28" s="318">
        <v>202.26910821000001</v>
      </c>
      <c r="X28" s="318">
        <v>288.55383438999996</v>
      </c>
      <c r="Y28" s="318">
        <v>287.98938630999999</v>
      </c>
      <c r="Z28" s="318">
        <v>318.27630415000004</v>
      </c>
      <c r="AA28" s="318">
        <v>857.37961862999998</v>
      </c>
      <c r="AB28" s="318">
        <v>867.09932410999988</v>
      </c>
      <c r="AC28" s="318">
        <v>926.67058059999999</v>
      </c>
      <c r="AD28" s="318">
        <v>1109</v>
      </c>
      <c r="AE28" s="318">
        <v>1949.2051228799996</v>
      </c>
      <c r="AF28" s="318">
        <v>5057.8499132200004</v>
      </c>
      <c r="AG28" s="318">
        <v>8152.0757266999981</v>
      </c>
      <c r="AH28" s="318">
        <v>8147.2063363600009</v>
      </c>
      <c r="AI28" s="318">
        <v>10982.556942929999</v>
      </c>
      <c r="AJ28" s="318">
        <v>11515.635231040003</v>
      </c>
      <c r="AK28" s="318">
        <v>11768.873021949987</v>
      </c>
      <c r="AL28" s="318">
        <v>11676</v>
      </c>
      <c r="AM28" s="318">
        <v>11402</v>
      </c>
      <c r="AN28" s="318">
        <v>11017</v>
      </c>
      <c r="AO28" s="318">
        <v>11148</v>
      </c>
      <c r="AP28" s="318">
        <v>10742</v>
      </c>
      <c r="AQ28" s="318">
        <v>10229</v>
      </c>
      <c r="AR28" s="318">
        <v>8422</v>
      </c>
      <c r="AS28" s="319">
        <v>7602</v>
      </c>
    </row>
    <row r="29" spans="1:45" s="4" customFormat="1" ht="14.5" thickBot="1">
      <c r="A29" s="331" t="s">
        <v>830</v>
      </c>
      <c r="B29" s="322">
        <v>149956.68585904912</v>
      </c>
      <c r="C29" s="322">
        <v>157198.75132483861</v>
      </c>
      <c r="D29" s="322">
        <v>158405.36028151732</v>
      </c>
      <c r="E29" s="322">
        <v>164902.37145684671</v>
      </c>
      <c r="F29" s="322">
        <v>163418.4981672705</v>
      </c>
      <c r="G29" s="322">
        <v>168298.39394753519</v>
      </c>
      <c r="H29" s="322">
        <v>171847.86072192318</v>
      </c>
      <c r="I29" s="322">
        <v>174947.9452172844</v>
      </c>
      <c r="J29" s="322">
        <v>179491.06588587578</v>
      </c>
      <c r="K29" s="322">
        <v>184475.78829147998</v>
      </c>
      <c r="L29" s="322">
        <v>179586.35182938</v>
      </c>
      <c r="M29" s="322">
        <v>170648.05277218131</v>
      </c>
      <c r="N29" s="322">
        <v>180061.70276722783</v>
      </c>
      <c r="O29" s="322">
        <v>188155.39080761981</v>
      </c>
      <c r="P29" s="322">
        <v>180697.7285064827</v>
      </c>
      <c r="Q29" s="322">
        <v>173229.80277304494</v>
      </c>
      <c r="R29" s="322">
        <v>184712.28403202625</v>
      </c>
      <c r="S29" s="322">
        <v>188580.21285023977</v>
      </c>
      <c r="T29" s="322">
        <v>188223.24858109001</v>
      </c>
      <c r="U29" s="322">
        <v>188670.56252626795</v>
      </c>
      <c r="V29" s="322">
        <v>187423.53918813079</v>
      </c>
      <c r="W29" s="322">
        <v>184822.22654027853</v>
      </c>
      <c r="X29" s="322">
        <v>182543.54916048993</v>
      </c>
      <c r="Y29" s="322">
        <v>183536</v>
      </c>
      <c r="Z29" s="322">
        <v>186188.65000000002</v>
      </c>
      <c r="AA29" s="322">
        <v>186831.76</v>
      </c>
      <c r="AB29" s="322">
        <v>190453.07738603011</v>
      </c>
      <c r="AC29" s="322">
        <v>191706.54</v>
      </c>
      <c r="AD29" s="322">
        <v>198513</v>
      </c>
      <c r="AE29" s="322">
        <v>205904</v>
      </c>
      <c r="AF29" s="322">
        <v>225781</v>
      </c>
      <c r="AG29" s="322">
        <v>248023</v>
      </c>
      <c r="AH29" s="322">
        <v>254577</v>
      </c>
      <c r="AI29" s="322">
        <v>262042</v>
      </c>
      <c r="AJ29" s="322">
        <v>285995</v>
      </c>
      <c r="AK29" s="322">
        <v>309711</v>
      </c>
      <c r="AL29" s="322">
        <v>322511</v>
      </c>
      <c r="AM29" s="322">
        <v>321606</v>
      </c>
      <c r="AN29" s="322">
        <v>339937</v>
      </c>
      <c r="AO29" s="322">
        <v>355305</v>
      </c>
      <c r="AP29" s="322">
        <v>372514</v>
      </c>
      <c r="AQ29" s="322">
        <v>374989</v>
      </c>
      <c r="AR29" s="322">
        <v>386571</v>
      </c>
      <c r="AS29" s="323">
        <v>397710</v>
      </c>
    </row>
    <row r="30" spans="1:45" s="12" customFormat="1" ht="14"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</row>
    <row r="31" spans="1:45" s="12" customFormat="1" ht="14"/>
    <row r="32" spans="1:45" s="12" customFormat="1" ht="14"/>
    <row r="33" s="12" customFormat="1" ht="14"/>
    <row r="34" s="12" customFormat="1" ht="14"/>
  </sheetData>
  <sheetProtection sheet="1" objects="1" scenarios="1"/>
  <hyperlinks>
    <hyperlink ref="A4" location="Índice!A1" display="Índice!A1" xr:uid="{65A094EA-140E-44DC-96EE-C62194B9D0AD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E705-2E4C-4FF5-99BE-A113EC39833E}">
  <sheetPr codeName="Planilha4">
    <tabColor rgb="FFFFC000"/>
  </sheetPr>
  <dimension ref="A1:AS18"/>
  <sheetViews>
    <sheetView showGridLines="0" showRowColHeaders="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40.54296875" customWidth="1"/>
    <col min="2" max="236" width="12.54296875" customWidth="1"/>
  </cols>
  <sheetData>
    <row r="1" spans="1:45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880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78" customFormat="1" ht="14">
      <c r="A6" s="327" t="s">
        <v>14</v>
      </c>
      <c r="B6" s="280">
        <v>149265.08114889037</v>
      </c>
      <c r="C6" s="280">
        <v>155619.58115156117</v>
      </c>
      <c r="D6" s="280">
        <v>156819.26775205025</v>
      </c>
      <c r="E6" s="280">
        <v>163640.25738705124</v>
      </c>
      <c r="F6" s="280">
        <v>162519.04599027915</v>
      </c>
      <c r="G6" s="280">
        <v>167251.13526386104</v>
      </c>
      <c r="H6" s="280">
        <v>170919.02614007136</v>
      </c>
      <c r="I6" s="280">
        <v>173865.62329264195</v>
      </c>
      <c r="J6" s="280">
        <v>178422.01974450814</v>
      </c>
      <c r="K6" s="280">
        <v>183553.08145572353</v>
      </c>
      <c r="L6" s="280">
        <v>178848.41213757268</v>
      </c>
      <c r="M6" s="280">
        <v>179111.10242707556</v>
      </c>
      <c r="N6" s="280">
        <v>179430.6360303523</v>
      </c>
      <c r="O6" s="280">
        <v>187664.55680762365</v>
      </c>
      <c r="P6" s="280">
        <v>180327.05465231038</v>
      </c>
      <c r="Q6" s="280">
        <v>181380.86460518348</v>
      </c>
      <c r="R6" s="280">
        <v>184054.98369132107</v>
      </c>
      <c r="S6" s="280">
        <v>187940.56294665881</v>
      </c>
      <c r="T6" s="280">
        <v>187434.26679178185</v>
      </c>
      <c r="U6" s="280">
        <v>187192.59006447296</v>
      </c>
      <c r="V6" s="280">
        <v>184738.89748936027</v>
      </c>
      <c r="W6" s="280">
        <v>181205.50353658054</v>
      </c>
      <c r="X6" s="280">
        <v>178693.63734461172</v>
      </c>
      <c r="Y6" s="280">
        <v>179423</v>
      </c>
      <c r="Z6" s="280">
        <v>181888.16999999998</v>
      </c>
      <c r="AA6" s="280">
        <v>182393.29</v>
      </c>
      <c r="AB6" s="280">
        <v>185166.48</v>
      </c>
      <c r="AC6" s="280">
        <v>186208.37000000002</v>
      </c>
      <c r="AD6" s="280">
        <v>192185</v>
      </c>
      <c r="AE6" s="280">
        <v>198106</v>
      </c>
      <c r="AF6" s="280">
        <v>214036</v>
      </c>
      <c r="AG6" s="280">
        <v>232429</v>
      </c>
      <c r="AH6" s="280">
        <v>238511</v>
      </c>
      <c r="AI6" s="280">
        <v>240862</v>
      </c>
      <c r="AJ6" s="280">
        <v>264431</v>
      </c>
      <c r="AK6" s="280">
        <v>286047</v>
      </c>
      <c r="AL6" s="280">
        <v>297148</v>
      </c>
      <c r="AM6" s="280">
        <v>291929</v>
      </c>
      <c r="AN6" s="280">
        <v>309419</v>
      </c>
      <c r="AO6" s="280">
        <v>320262</v>
      </c>
      <c r="AP6" s="280">
        <v>334881</v>
      </c>
      <c r="AQ6" s="280">
        <v>335448</v>
      </c>
      <c r="AR6" s="280">
        <v>347109</v>
      </c>
      <c r="AS6" s="285">
        <v>357513</v>
      </c>
    </row>
    <row r="7" spans="1:45" s="4" customFormat="1" ht="14">
      <c r="A7" s="329" t="s">
        <v>852</v>
      </c>
      <c r="B7" s="281">
        <v>66826.108527481192</v>
      </c>
      <c r="C7" s="281">
        <v>74145.315136199555</v>
      </c>
      <c r="D7" s="281">
        <v>73565.965085682372</v>
      </c>
      <c r="E7" s="281">
        <v>77809.364581654096</v>
      </c>
      <c r="F7" s="281">
        <v>77916.218334813049</v>
      </c>
      <c r="G7" s="281">
        <v>79023.844712432037</v>
      </c>
      <c r="H7" s="281">
        <v>78945.801344731779</v>
      </c>
      <c r="I7" s="281">
        <v>80059.562408251208</v>
      </c>
      <c r="J7" s="281">
        <v>82460.416336720489</v>
      </c>
      <c r="K7" s="281">
        <v>87475.679316732072</v>
      </c>
      <c r="L7" s="281">
        <v>84582.550686141389</v>
      </c>
      <c r="M7" s="281">
        <v>85767.111603492493</v>
      </c>
      <c r="N7" s="281">
        <v>88569.743966950366</v>
      </c>
      <c r="O7" s="281">
        <v>92507.972211703367</v>
      </c>
      <c r="P7" s="281">
        <v>89953.534803262752</v>
      </c>
      <c r="Q7" s="281">
        <v>92368.127656710742</v>
      </c>
      <c r="R7" s="281">
        <v>94256.58887727106</v>
      </c>
      <c r="S7" s="281">
        <v>97419.983051909003</v>
      </c>
      <c r="T7" s="281">
        <v>98003.927744331522</v>
      </c>
      <c r="U7" s="281">
        <v>101037.51619265242</v>
      </c>
      <c r="V7" s="281">
        <v>100931.01871510925</v>
      </c>
      <c r="W7" s="281">
        <v>104182.055429361</v>
      </c>
      <c r="X7" s="281">
        <v>104091.98428809088</v>
      </c>
      <c r="Y7" s="281">
        <v>103208.40828434011</v>
      </c>
      <c r="Z7" s="281">
        <v>109033.13</v>
      </c>
      <c r="AA7" s="281">
        <v>110175.15</v>
      </c>
      <c r="AB7" s="281">
        <v>113523.14</v>
      </c>
      <c r="AC7" s="281">
        <v>118878.57</v>
      </c>
      <c r="AD7" s="281">
        <v>124567</v>
      </c>
      <c r="AE7" s="281">
        <v>133650</v>
      </c>
      <c r="AF7" s="281">
        <v>144151</v>
      </c>
      <c r="AG7" s="281">
        <v>159012</v>
      </c>
      <c r="AH7" s="281">
        <v>165535</v>
      </c>
      <c r="AI7" s="281">
        <v>169917</v>
      </c>
      <c r="AJ7" s="281">
        <v>192932</v>
      </c>
      <c r="AK7" s="281">
        <v>208851</v>
      </c>
      <c r="AL7" s="281">
        <v>218820</v>
      </c>
      <c r="AM7" s="281">
        <v>214068</v>
      </c>
      <c r="AN7" s="281">
        <v>229779</v>
      </c>
      <c r="AO7" s="281">
        <v>239584</v>
      </c>
      <c r="AP7" s="281">
        <v>253840</v>
      </c>
      <c r="AQ7" s="281">
        <v>253294</v>
      </c>
      <c r="AR7" s="281">
        <v>261888</v>
      </c>
      <c r="AS7" s="286">
        <v>269564</v>
      </c>
    </row>
    <row r="8" spans="1:45" s="4" customFormat="1" ht="14">
      <c r="A8" s="329" t="s">
        <v>851</v>
      </c>
      <c r="B8" s="281">
        <v>32842.516299491006</v>
      </c>
      <c r="C8" s="281">
        <v>34875.078149029461</v>
      </c>
      <c r="D8" s="281">
        <v>36372.579001279839</v>
      </c>
      <c r="E8" s="281">
        <v>39041.441639759803</v>
      </c>
      <c r="F8" s="281">
        <v>39889.561832308653</v>
      </c>
      <c r="G8" s="281">
        <v>40648.917375229226</v>
      </c>
      <c r="H8" s="281">
        <v>40735.870936781103</v>
      </c>
      <c r="I8" s="281">
        <v>42287.168579750098</v>
      </c>
      <c r="J8" s="281">
        <v>42516.593523019481</v>
      </c>
      <c r="K8" s="281">
        <v>42999.132080769574</v>
      </c>
      <c r="L8" s="281">
        <v>43939.99138972081</v>
      </c>
      <c r="M8" s="281">
        <v>45017.488916259827</v>
      </c>
      <c r="N8" s="281">
        <v>45440.296518700692</v>
      </c>
      <c r="O8" s="281">
        <v>46207.521760130374</v>
      </c>
      <c r="P8" s="281">
        <v>45944.06612062917</v>
      </c>
      <c r="Q8" s="281">
        <v>46525.523908630428</v>
      </c>
      <c r="R8" s="281">
        <v>46640.19078235999</v>
      </c>
      <c r="S8" s="281">
        <v>46665.69875395979</v>
      </c>
      <c r="T8" s="281">
        <v>46604.763982000841</v>
      </c>
      <c r="U8" s="281">
        <v>47382.412104819326</v>
      </c>
      <c r="V8" s="281">
        <v>47741.642875959471</v>
      </c>
      <c r="W8" s="281">
        <v>47493.13814697021</v>
      </c>
      <c r="X8" s="281">
        <v>47026.856411139124</v>
      </c>
      <c r="Y8" s="281">
        <v>49000.810000000005</v>
      </c>
      <c r="Z8" s="281">
        <v>48937.25</v>
      </c>
      <c r="AA8" s="281">
        <v>49030.720000000001</v>
      </c>
      <c r="AB8" s="281">
        <v>49778.329999999994</v>
      </c>
      <c r="AC8" s="281">
        <v>51022.35</v>
      </c>
      <c r="AD8" s="281">
        <v>51220</v>
      </c>
      <c r="AE8" s="281">
        <v>51426</v>
      </c>
      <c r="AF8" s="281">
        <v>54056</v>
      </c>
      <c r="AG8" s="281">
        <v>56872</v>
      </c>
      <c r="AH8" s="281">
        <v>57280</v>
      </c>
      <c r="AI8" s="281">
        <v>57492</v>
      </c>
      <c r="AJ8" s="281">
        <v>61291</v>
      </c>
      <c r="AK8" s="281">
        <v>63680</v>
      </c>
      <c r="AL8" s="281">
        <v>64624</v>
      </c>
      <c r="AM8" s="281">
        <v>63543</v>
      </c>
      <c r="AN8" s="281">
        <v>65804</v>
      </c>
      <c r="AO8" s="281">
        <v>67569</v>
      </c>
      <c r="AP8" s="281">
        <v>68407</v>
      </c>
      <c r="AQ8" s="281">
        <v>69454</v>
      </c>
      <c r="AR8" s="281">
        <v>71464</v>
      </c>
      <c r="AS8" s="286">
        <v>74372</v>
      </c>
    </row>
    <row r="9" spans="1:45" s="4" customFormat="1" ht="14">
      <c r="A9" s="329" t="s">
        <v>853</v>
      </c>
      <c r="B9" s="281">
        <v>42856.79175261005</v>
      </c>
      <c r="C9" s="281">
        <v>39964.907434130073</v>
      </c>
      <c r="D9" s="281">
        <v>39660.27786767987</v>
      </c>
      <c r="E9" s="281">
        <v>39218.129907809896</v>
      </c>
      <c r="F9" s="281">
        <v>37841.968044199821</v>
      </c>
      <c r="G9" s="281">
        <v>40389.624828729698</v>
      </c>
      <c r="H9" s="281">
        <v>43587.931697080152</v>
      </c>
      <c r="I9" s="281">
        <v>42183.023589000033</v>
      </c>
      <c r="J9" s="281">
        <v>43925.590812819806</v>
      </c>
      <c r="K9" s="281">
        <v>42593.621435399808</v>
      </c>
      <c r="L9" s="281">
        <v>40292.866236560032</v>
      </c>
      <c r="M9" s="281">
        <v>39235.205662400018</v>
      </c>
      <c r="N9" s="281">
        <v>37259.677651730228</v>
      </c>
      <c r="O9" s="281">
        <v>40562.737202420198</v>
      </c>
      <c r="P9" s="281">
        <v>35581.730543490085</v>
      </c>
      <c r="Q9" s="281">
        <v>34231.754601829962</v>
      </c>
      <c r="R9" s="281">
        <v>34638.559698810088</v>
      </c>
      <c r="S9" s="281">
        <v>35349.607771820003</v>
      </c>
      <c r="T9" s="281">
        <v>35070.936843539974</v>
      </c>
      <c r="U9" s="281">
        <v>31266.409878040013</v>
      </c>
      <c r="V9" s="281">
        <v>29069.654969800045</v>
      </c>
      <c r="W9" s="281">
        <v>22731.925929560002</v>
      </c>
      <c r="X9" s="281">
        <v>21533.171772030026</v>
      </c>
      <c r="Y9" s="281">
        <v>21350.389264879894</v>
      </c>
      <c r="Z9" s="281">
        <v>17670.669999999998</v>
      </c>
      <c r="AA9" s="281">
        <v>16725.440000000002</v>
      </c>
      <c r="AB9" s="281">
        <v>15660.72</v>
      </c>
      <c r="AC9" s="281">
        <v>10539.66</v>
      </c>
      <c r="AD9" s="281">
        <v>10885</v>
      </c>
      <c r="AE9" s="281">
        <v>7112</v>
      </c>
      <c r="AF9" s="281">
        <v>7291</v>
      </c>
      <c r="AG9" s="281">
        <v>7525</v>
      </c>
      <c r="AH9" s="281">
        <v>6667</v>
      </c>
      <c r="AI9" s="281">
        <v>5282</v>
      </c>
      <c r="AJ9" s="281">
        <v>4609</v>
      </c>
      <c r="AK9" s="281">
        <v>7122</v>
      </c>
      <c r="AL9" s="281">
        <v>7762</v>
      </c>
      <c r="AM9" s="281">
        <v>8515</v>
      </c>
      <c r="AN9" s="281">
        <v>8344</v>
      </c>
      <c r="AO9" s="281">
        <v>7469</v>
      </c>
      <c r="AP9" s="281">
        <v>6725</v>
      </c>
      <c r="AQ9" s="281">
        <v>6812</v>
      </c>
      <c r="AR9" s="281">
        <v>6736</v>
      </c>
      <c r="AS9" s="286">
        <v>6305</v>
      </c>
    </row>
    <row r="10" spans="1:45" s="4" customFormat="1" ht="14">
      <c r="A10" s="329" t="s">
        <v>854</v>
      </c>
      <c r="B10" s="281">
        <v>6739.6645693099872</v>
      </c>
      <c r="C10" s="281">
        <v>6634.2804321999947</v>
      </c>
      <c r="D10" s="281">
        <v>7220.4457974099887</v>
      </c>
      <c r="E10" s="281">
        <v>7571.3212578300108</v>
      </c>
      <c r="F10" s="281">
        <v>6871.2977789599918</v>
      </c>
      <c r="G10" s="281">
        <v>7188.7483474699975</v>
      </c>
      <c r="H10" s="281">
        <v>7649.4221614800108</v>
      </c>
      <c r="I10" s="281">
        <v>9335.8687156399883</v>
      </c>
      <c r="J10" s="281">
        <v>9519.419071950002</v>
      </c>
      <c r="K10" s="281">
        <v>10484.648622820006</v>
      </c>
      <c r="L10" s="281">
        <v>10033.003825150003</v>
      </c>
      <c r="M10" s="281">
        <v>9091.2962449199858</v>
      </c>
      <c r="N10" s="281">
        <v>8160.917892970001</v>
      </c>
      <c r="O10" s="281">
        <v>8386.3256333700028</v>
      </c>
      <c r="P10" s="281">
        <v>8847.7231849300097</v>
      </c>
      <c r="Q10" s="281">
        <v>8255.4584380100005</v>
      </c>
      <c r="R10" s="281">
        <v>8519.6443328799796</v>
      </c>
      <c r="S10" s="281">
        <v>8505.273368969989</v>
      </c>
      <c r="T10" s="281">
        <v>7754.6382219100087</v>
      </c>
      <c r="U10" s="281">
        <v>7506.2518889600087</v>
      </c>
      <c r="V10" s="281">
        <v>6996.5809284899933</v>
      </c>
      <c r="W10" s="281">
        <v>6798.3840306900101</v>
      </c>
      <c r="X10" s="281">
        <v>6041.6248733500088</v>
      </c>
      <c r="Y10" s="281">
        <v>5863.51</v>
      </c>
      <c r="Z10" s="281">
        <v>6247.11</v>
      </c>
      <c r="AA10" s="281">
        <v>6461.98</v>
      </c>
      <c r="AB10" s="281">
        <v>6204.29</v>
      </c>
      <c r="AC10" s="281">
        <v>5767.8</v>
      </c>
      <c r="AD10" s="281">
        <v>5514</v>
      </c>
      <c r="AE10" s="281">
        <v>5918</v>
      </c>
      <c r="AF10" s="281">
        <v>8539</v>
      </c>
      <c r="AG10" s="281">
        <v>9021</v>
      </c>
      <c r="AH10" s="281">
        <v>9029</v>
      </c>
      <c r="AI10" s="281">
        <v>8171</v>
      </c>
      <c r="AJ10" s="281">
        <v>5599</v>
      </c>
      <c r="AK10" s="281">
        <v>6394</v>
      </c>
      <c r="AL10" s="281">
        <v>5942</v>
      </c>
      <c r="AM10" s="281">
        <v>5803</v>
      </c>
      <c r="AN10" s="281">
        <v>5492</v>
      </c>
      <c r="AO10" s="281">
        <v>5640</v>
      </c>
      <c r="AP10" s="281">
        <v>5909</v>
      </c>
      <c r="AQ10" s="281">
        <v>5888</v>
      </c>
      <c r="AR10" s="281">
        <v>7021</v>
      </c>
      <c r="AS10" s="286">
        <v>7272</v>
      </c>
    </row>
    <row r="11" spans="1:45" s="4" customFormat="1" ht="14">
      <c r="A11" s="330" t="s">
        <v>829</v>
      </c>
      <c r="B11" s="318">
        <v>691.60471015874646</v>
      </c>
      <c r="C11" s="318">
        <v>1579.1701732774382</v>
      </c>
      <c r="D11" s="318">
        <v>1586.0925294670742</v>
      </c>
      <c r="E11" s="318">
        <v>1262.1140697954688</v>
      </c>
      <c r="F11" s="318">
        <v>899.45217699135537</v>
      </c>
      <c r="G11" s="318">
        <v>1047.2586836741539</v>
      </c>
      <c r="H11" s="318">
        <v>928.83458185181371</v>
      </c>
      <c r="I11" s="318">
        <v>1082.321924642456</v>
      </c>
      <c r="J11" s="318">
        <v>1069.0461413676385</v>
      </c>
      <c r="K11" s="318">
        <v>922.70683575645671</v>
      </c>
      <c r="L11" s="318">
        <v>737.93969180731801</v>
      </c>
      <c r="M11" s="318">
        <v>-8463.0496548942465</v>
      </c>
      <c r="N11" s="318">
        <v>631.06673687769216</v>
      </c>
      <c r="O11" s="318">
        <v>-8569.0009045288316</v>
      </c>
      <c r="P11" s="318">
        <v>370.67385417281184</v>
      </c>
      <c r="Q11" s="318">
        <v>632.62719442503294</v>
      </c>
      <c r="R11" s="318">
        <v>657.30034070566762</v>
      </c>
      <c r="S11" s="318">
        <v>639.64990555975237</v>
      </c>
      <c r="T11" s="318">
        <v>788.98178930816357</v>
      </c>
      <c r="U11" s="318">
        <v>1477.9724617912434</v>
      </c>
      <c r="V11" s="318">
        <v>2684.641698620253</v>
      </c>
      <c r="W11" s="318">
        <v>3616.723003697989</v>
      </c>
      <c r="X11" s="318">
        <v>3849.9118158738129</v>
      </c>
      <c r="Y11" s="318">
        <v>4113.2474457163016</v>
      </c>
      <c r="Z11" s="318">
        <v>4300.5114873909788</v>
      </c>
      <c r="AA11" s="318">
        <v>4438.4758770999997</v>
      </c>
      <c r="AB11" s="318">
        <v>4419.4980619200969</v>
      </c>
      <c r="AC11" s="318">
        <v>4571.5002322204964</v>
      </c>
      <c r="AD11" s="318">
        <v>5219.0824887300441</v>
      </c>
      <c r="AE11" s="318">
        <v>5848.8569605291032</v>
      </c>
      <c r="AF11" s="318">
        <v>6686.5480557066812</v>
      </c>
      <c r="AG11" s="318">
        <v>7441.9999912332305</v>
      </c>
      <c r="AH11" s="318">
        <v>7918.8162646377205</v>
      </c>
      <c r="AI11" s="318">
        <v>10197.610479705223</v>
      </c>
      <c r="AJ11" s="318">
        <v>10048</v>
      </c>
      <c r="AK11" s="318">
        <v>11895</v>
      </c>
      <c r="AL11" s="318">
        <v>13687</v>
      </c>
      <c r="AM11" s="318">
        <v>18275</v>
      </c>
      <c r="AN11" s="318">
        <v>19501</v>
      </c>
      <c r="AO11" s="318">
        <v>23895</v>
      </c>
      <c r="AP11" s="318">
        <v>26891</v>
      </c>
      <c r="AQ11" s="318">
        <v>29312</v>
      </c>
      <c r="AR11" s="318">
        <v>31040</v>
      </c>
      <c r="AS11" s="319">
        <v>32594</v>
      </c>
    </row>
    <row r="12" spans="1:45" s="4" customFormat="1" ht="14">
      <c r="A12" s="330" t="s">
        <v>874</v>
      </c>
      <c r="B12" s="318">
        <v>0</v>
      </c>
      <c r="C12" s="318">
        <v>0</v>
      </c>
      <c r="D12" s="318">
        <v>0</v>
      </c>
      <c r="E12" s="318">
        <v>0</v>
      </c>
      <c r="F12" s="318">
        <v>0</v>
      </c>
      <c r="G12" s="318">
        <v>0</v>
      </c>
      <c r="H12" s="318">
        <v>0</v>
      </c>
      <c r="I12" s="318">
        <v>0</v>
      </c>
      <c r="J12" s="318">
        <v>0</v>
      </c>
      <c r="K12" s="318">
        <v>0</v>
      </c>
      <c r="L12" s="318">
        <v>0</v>
      </c>
      <c r="M12" s="318">
        <v>0</v>
      </c>
      <c r="N12" s="318">
        <v>0</v>
      </c>
      <c r="O12" s="318">
        <v>0</v>
      </c>
      <c r="P12" s="318">
        <v>0</v>
      </c>
      <c r="Q12" s="318">
        <v>0</v>
      </c>
      <c r="R12" s="318">
        <v>0</v>
      </c>
      <c r="S12" s="318">
        <v>0</v>
      </c>
      <c r="T12" s="318">
        <v>0</v>
      </c>
      <c r="U12" s="318">
        <v>125</v>
      </c>
      <c r="V12" s="318">
        <v>127.30100677999999</v>
      </c>
      <c r="W12" s="318">
        <v>202.26910821000001</v>
      </c>
      <c r="X12" s="318">
        <v>288.55383438999996</v>
      </c>
      <c r="Y12" s="318">
        <v>287.98938630999999</v>
      </c>
      <c r="Z12" s="318">
        <v>318.27630415000004</v>
      </c>
      <c r="AA12" s="318">
        <v>857.37961862999998</v>
      </c>
      <c r="AB12" s="318">
        <v>867.09932410999988</v>
      </c>
      <c r="AC12" s="318">
        <v>926.67058059999999</v>
      </c>
      <c r="AD12" s="318">
        <v>1108.7681666499998</v>
      </c>
      <c r="AE12" s="318">
        <v>1949.2051228799996</v>
      </c>
      <c r="AF12" s="318">
        <v>5057.8499132200004</v>
      </c>
      <c r="AG12" s="318">
        <v>8152.0757266999981</v>
      </c>
      <c r="AH12" s="318">
        <v>8147.2063363600009</v>
      </c>
      <c r="AI12" s="318">
        <v>10982.556942929999</v>
      </c>
      <c r="AJ12" s="318">
        <v>11515.635231040003</v>
      </c>
      <c r="AK12" s="318">
        <v>11768.873021949987</v>
      </c>
      <c r="AL12" s="318">
        <v>11676</v>
      </c>
      <c r="AM12" s="318">
        <v>11402</v>
      </c>
      <c r="AN12" s="318">
        <v>11017</v>
      </c>
      <c r="AO12" s="318">
        <v>11148</v>
      </c>
      <c r="AP12" s="318">
        <v>10742</v>
      </c>
      <c r="AQ12" s="318">
        <v>10229</v>
      </c>
      <c r="AR12" s="318">
        <v>8422</v>
      </c>
      <c r="AS12" s="319">
        <v>7602</v>
      </c>
    </row>
    <row r="13" spans="1:45" s="4" customFormat="1" ht="14.5" thickBot="1">
      <c r="A13" s="334" t="s">
        <v>1218</v>
      </c>
      <c r="B13" s="288">
        <v>149956.68585904912</v>
      </c>
      <c r="C13" s="288">
        <v>157198.75132483861</v>
      </c>
      <c r="D13" s="288">
        <v>158405.36028151732</v>
      </c>
      <c r="E13" s="288">
        <v>164902.37145684671</v>
      </c>
      <c r="F13" s="288">
        <v>163418.4981672705</v>
      </c>
      <c r="G13" s="288">
        <v>168298.39394753519</v>
      </c>
      <c r="H13" s="288">
        <v>171847.86072192318</v>
      </c>
      <c r="I13" s="288">
        <v>174947.9452172844</v>
      </c>
      <c r="J13" s="288">
        <v>179491.06588587578</v>
      </c>
      <c r="K13" s="288">
        <v>184475.78829147998</v>
      </c>
      <c r="L13" s="288">
        <v>179586.35182938</v>
      </c>
      <c r="M13" s="288">
        <v>170648.05277218131</v>
      </c>
      <c r="N13" s="288">
        <v>180061.70276722999</v>
      </c>
      <c r="O13" s="288">
        <v>179095.55590309482</v>
      </c>
      <c r="P13" s="288">
        <v>180697.7285064832</v>
      </c>
      <c r="Q13" s="288">
        <v>182013.49179960851</v>
      </c>
      <c r="R13" s="288">
        <v>184712.28403202674</v>
      </c>
      <c r="S13" s="288">
        <v>188580.21285221857</v>
      </c>
      <c r="T13" s="288">
        <v>188223.24858109001</v>
      </c>
      <c r="U13" s="288">
        <v>188795.5625262642</v>
      </c>
      <c r="V13" s="288">
        <v>187550.84019476053</v>
      </c>
      <c r="W13" s="288">
        <v>185024.49564848852</v>
      </c>
      <c r="X13" s="288">
        <v>182832.10299487555</v>
      </c>
      <c r="Y13" s="288">
        <v>183824.23683202628</v>
      </c>
      <c r="Z13" s="288">
        <v>186506.95779154098</v>
      </c>
      <c r="AA13" s="288">
        <v>187689.14549572999</v>
      </c>
      <c r="AB13" s="288">
        <v>190453.07738603011</v>
      </c>
      <c r="AC13" s="288">
        <v>191706.54081282052</v>
      </c>
      <c r="AD13" s="288">
        <v>198512.85065538005</v>
      </c>
      <c r="AE13" s="288">
        <v>205904.06208340911</v>
      </c>
      <c r="AF13" s="288">
        <v>225780.3979689267</v>
      </c>
      <c r="AG13" s="288">
        <v>248023.07571793321</v>
      </c>
      <c r="AH13" s="288">
        <v>254577.02260099771</v>
      </c>
      <c r="AI13" s="288">
        <v>262042.16742263522</v>
      </c>
      <c r="AJ13" s="288">
        <v>285994.63523104001</v>
      </c>
      <c r="AK13" s="288">
        <v>309710.87302195001</v>
      </c>
      <c r="AL13" s="288">
        <v>322511</v>
      </c>
      <c r="AM13" s="288">
        <v>321606</v>
      </c>
      <c r="AN13" s="288">
        <v>339937</v>
      </c>
      <c r="AO13" s="288">
        <v>355305</v>
      </c>
      <c r="AP13" s="288">
        <v>372514</v>
      </c>
      <c r="AQ13" s="288">
        <v>374989</v>
      </c>
      <c r="AR13" s="288">
        <v>386571</v>
      </c>
      <c r="AS13" s="289">
        <v>397709.50825767306</v>
      </c>
    </row>
    <row r="14" spans="1:45" s="12" customFormat="1" ht="14.5" thickTop="1"/>
    <row r="15" spans="1:45" s="12" customFormat="1" ht="14"/>
    <row r="16" spans="1:45" s="12" customFormat="1" ht="14"/>
    <row r="17" s="12" customFormat="1" ht="14"/>
    <row r="18" s="12" customFormat="1" ht="14"/>
  </sheetData>
  <sheetProtection sheet="1" objects="1" scenarios="1"/>
  <hyperlinks>
    <hyperlink ref="A4" location="'Índice'!B46" display="Índice!A1" xr:uid="{357933BC-09E2-4E6D-9414-C635E3F780B7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2D18A-817B-4F9F-BFE9-2BB47E02BA65}">
  <sheetPr codeName="Planilha6">
    <tabColor rgb="FFFFC000"/>
  </sheetPr>
  <dimension ref="A1:AS18"/>
  <sheetViews>
    <sheetView showGridLines="0" showRowColHeader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7" sqref="A7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877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8" customFormat="1" ht="14">
      <c r="A6" s="335" t="s">
        <v>855</v>
      </c>
      <c r="B6" s="281">
        <v>71849.318937199772</v>
      </c>
      <c r="C6" s="281">
        <v>75546.992233760073</v>
      </c>
      <c r="D6" s="281">
        <v>77837.761119049042</v>
      </c>
      <c r="E6" s="281">
        <v>84838.730902638388</v>
      </c>
      <c r="F6" s="281">
        <v>83489.609415249797</v>
      </c>
      <c r="G6" s="281">
        <v>83200.351432690484</v>
      </c>
      <c r="H6" s="281">
        <v>84638.681435849328</v>
      </c>
      <c r="I6" s="281">
        <v>87135.267274220285</v>
      </c>
      <c r="J6" s="281">
        <v>84980.679196637968</v>
      </c>
      <c r="K6" s="281">
        <v>92146.10515926026</v>
      </c>
      <c r="L6" s="281">
        <v>90821.004651811236</v>
      </c>
      <c r="M6" s="281">
        <v>88482.055925571971</v>
      </c>
      <c r="N6" s="281">
        <v>91970.811701561179</v>
      </c>
      <c r="O6" s="281">
        <v>97750.666743723472</v>
      </c>
      <c r="P6" s="281">
        <v>92148.594749940879</v>
      </c>
      <c r="Q6" s="281">
        <v>93807.545555561155</v>
      </c>
      <c r="R6" s="281">
        <v>91949.510520570097</v>
      </c>
      <c r="S6" s="281">
        <v>91096.100587601512</v>
      </c>
      <c r="T6" s="281">
        <v>91096.100587601512</v>
      </c>
      <c r="U6" s="281">
        <v>88760.106770401631</v>
      </c>
      <c r="V6" s="281">
        <v>83230.735916989564</v>
      </c>
      <c r="W6" s="281">
        <v>87596.506865180796</v>
      </c>
      <c r="X6" s="281">
        <v>90196.880579370729</v>
      </c>
      <c r="Y6" s="281">
        <v>87595.214590010015</v>
      </c>
      <c r="Z6" s="281">
        <v>81850.559999999998</v>
      </c>
      <c r="AA6" s="281">
        <v>78880.41</v>
      </c>
      <c r="AB6" s="281">
        <v>91599.83</v>
      </c>
      <c r="AC6" s="281">
        <v>103168.58</v>
      </c>
      <c r="AD6" s="281">
        <v>105105</v>
      </c>
      <c r="AE6" s="281">
        <v>110667</v>
      </c>
      <c r="AF6" s="281">
        <v>127677</v>
      </c>
      <c r="AG6" s="281">
        <v>143794</v>
      </c>
      <c r="AH6" s="281">
        <v>140857</v>
      </c>
      <c r="AI6" s="281">
        <v>130766</v>
      </c>
      <c r="AJ6" s="281">
        <v>137816</v>
      </c>
      <c r="AK6" s="281">
        <v>145806</v>
      </c>
      <c r="AL6" s="281">
        <v>140565</v>
      </c>
      <c r="AM6" s="281">
        <v>138515</v>
      </c>
      <c r="AN6" s="281">
        <v>131960</v>
      </c>
      <c r="AO6" s="281">
        <v>125386</v>
      </c>
      <c r="AP6" s="281">
        <v>119764</v>
      </c>
      <c r="AQ6" s="281">
        <v>113734</v>
      </c>
      <c r="AR6" s="281">
        <v>117319</v>
      </c>
      <c r="AS6" s="286">
        <v>123251</v>
      </c>
    </row>
    <row r="7" spans="1:45" s="8" customFormat="1" ht="14">
      <c r="A7" s="335" t="s">
        <v>108</v>
      </c>
      <c r="B7" s="281">
        <v>20302.474860139799</v>
      </c>
      <c r="C7" s="281">
        <v>24292.18628906997</v>
      </c>
      <c r="D7" s="281">
        <v>21823.877728770196</v>
      </c>
      <c r="E7" s="281">
        <v>20035.771917669696</v>
      </c>
      <c r="F7" s="281">
        <v>18359.929975920102</v>
      </c>
      <c r="G7" s="281">
        <v>18218.040995820509</v>
      </c>
      <c r="H7" s="281">
        <v>15921.961152600326</v>
      </c>
      <c r="I7" s="281">
        <v>16759.184273130162</v>
      </c>
      <c r="J7" s="281">
        <v>20366.612979449841</v>
      </c>
      <c r="K7" s="281">
        <v>19928.904865690125</v>
      </c>
      <c r="L7" s="281">
        <v>19536.115433959843</v>
      </c>
      <c r="M7" s="281">
        <v>23296.487650339805</v>
      </c>
      <c r="N7" s="281">
        <v>20801.079036739597</v>
      </c>
      <c r="O7" s="281">
        <v>19702.631298470056</v>
      </c>
      <c r="P7" s="281">
        <v>19579.931633229946</v>
      </c>
      <c r="Q7" s="281">
        <v>20838.400571539816</v>
      </c>
      <c r="R7" s="281">
        <v>25540.907584480152</v>
      </c>
      <c r="S7" s="281">
        <v>26768.406511989419</v>
      </c>
      <c r="T7" s="281">
        <v>26768.406511989419</v>
      </c>
      <c r="U7" s="281">
        <v>21584.041800770261</v>
      </c>
      <c r="V7" s="281">
        <v>20947.57643470007</v>
      </c>
      <c r="W7" s="281">
        <v>19129.178306620197</v>
      </c>
      <c r="X7" s="281">
        <v>13850.787433889947</v>
      </c>
      <c r="Y7" s="281">
        <v>17979.917564329997</v>
      </c>
      <c r="Z7" s="281">
        <v>27375.02</v>
      </c>
      <c r="AA7" s="281">
        <v>33245.9</v>
      </c>
      <c r="AB7" s="281">
        <v>25758.929999999997</v>
      </c>
      <c r="AC7" s="281">
        <v>18002.41</v>
      </c>
      <c r="AD7" s="281">
        <v>16846</v>
      </c>
      <c r="AE7" s="281">
        <v>28027</v>
      </c>
      <c r="AF7" s="281">
        <v>31155</v>
      </c>
      <c r="AG7" s="281">
        <v>29045</v>
      </c>
      <c r="AH7" s="281">
        <v>29968</v>
      </c>
      <c r="AI7" s="281">
        <v>29094</v>
      </c>
      <c r="AJ7" s="281">
        <v>25562</v>
      </c>
      <c r="AK7" s="281">
        <v>34493</v>
      </c>
      <c r="AL7" s="281">
        <v>41196</v>
      </c>
      <c r="AM7" s="281">
        <v>34803</v>
      </c>
      <c r="AN7" s="281">
        <v>38328</v>
      </c>
      <c r="AO7" s="281">
        <v>38450</v>
      </c>
      <c r="AP7" s="281">
        <v>37342</v>
      </c>
      <c r="AQ7" s="281">
        <v>35791</v>
      </c>
      <c r="AR7" s="281">
        <v>34368</v>
      </c>
      <c r="AS7" s="286">
        <v>35434</v>
      </c>
    </row>
    <row r="8" spans="1:45" s="8" customFormat="1" ht="14">
      <c r="A8" s="335" t="s">
        <v>856</v>
      </c>
      <c r="B8" s="281">
        <v>27706.590811320028</v>
      </c>
      <c r="C8" s="281">
        <v>26217.208007810008</v>
      </c>
      <c r="D8" s="281">
        <v>27348.301939759986</v>
      </c>
      <c r="E8" s="281">
        <v>27829.679901119998</v>
      </c>
      <c r="F8" s="281">
        <v>28909.290834830001</v>
      </c>
      <c r="G8" s="281">
        <v>33316.590584409903</v>
      </c>
      <c r="H8" s="281">
        <v>38260.351113829885</v>
      </c>
      <c r="I8" s="281">
        <v>37992.434112540024</v>
      </c>
      <c r="J8" s="281">
        <v>39976.898987169814</v>
      </c>
      <c r="K8" s="281">
        <v>38178.374200890095</v>
      </c>
      <c r="L8" s="281">
        <v>35148.678224570031</v>
      </c>
      <c r="M8" s="281">
        <v>34983.549850349948</v>
      </c>
      <c r="N8" s="281">
        <v>33620.304354609951</v>
      </c>
      <c r="O8" s="281">
        <v>35152.309795100082</v>
      </c>
      <c r="P8" s="281">
        <v>32181.270319419895</v>
      </c>
      <c r="Q8" s="281">
        <v>28769.03744646005</v>
      </c>
      <c r="R8" s="281">
        <v>28335.492921730012</v>
      </c>
      <c r="S8" s="281">
        <v>30077.844827750141</v>
      </c>
      <c r="T8" s="281">
        <v>30077.844827750141</v>
      </c>
      <c r="U8" s="281">
        <v>36884.703146010004</v>
      </c>
      <c r="V8" s="281">
        <v>40122.466669690257</v>
      </c>
      <c r="W8" s="281">
        <v>33988.350938130003</v>
      </c>
      <c r="X8" s="281">
        <v>32125.708371239951</v>
      </c>
      <c r="Y8" s="281">
        <v>33172.453486880004</v>
      </c>
      <c r="Z8" s="281">
        <v>30026.46</v>
      </c>
      <c r="AA8" s="281">
        <v>27670.68</v>
      </c>
      <c r="AB8" s="281">
        <v>25628.3</v>
      </c>
      <c r="AC8" s="281">
        <v>21600.400000000001</v>
      </c>
      <c r="AD8" s="281">
        <v>26312</v>
      </c>
      <c r="AE8" s="281">
        <v>21128</v>
      </c>
      <c r="AF8" s="281">
        <v>20237</v>
      </c>
      <c r="AG8" s="281">
        <v>25039</v>
      </c>
      <c r="AH8" s="281">
        <v>30979</v>
      </c>
      <c r="AI8" s="281">
        <v>41425</v>
      </c>
      <c r="AJ8" s="281">
        <v>50441</v>
      </c>
      <c r="AK8" s="281">
        <v>49555</v>
      </c>
      <c r="AL8" s="281">
        <v>57602</v>
      </c>
      <c r="AM8" s="281">
        <v>55999</v>
      </c>
      <c r="AN8" s="281">
        <v>80811</v>
      </c>
      <c r="AO8" s="281">
        <v>112126</v>
      </c>
      <c r="AP8" s="281">
        <v>135777</v>
      </c>
      <c r="AQ8" s="281">
        <v>125064</v>
      </c>
      <c r="AR8" s="281">
        <v>119803</v>
      </c>
      <c r="AS8" s="286">
        <v>119016</v>
      </c>
    </row>
    <row r="9" spans="1:45" s="8" customFormat="1" ht="14">
      <c r="A9" s="335" t="s">
        <v>365</v>
      </c>
      <c r="B9" s="281">
        <v>11230.695113750111</v>
      </c>
      <c r="C9" s="281">
        <v>11579.566842509976</v>
      </c>
      <c r="D9" s="281">
        <v>11487.561117689989</v>
      </c>
      <c r="E9" s="281">
        <v>12007.7468804699</v>
      </c>
      <c r="F9" s="281">
        <v>12285.6408390299</v>
      </c>
      <c r="G9" s="281">
        <v>12583.49979152</v>
      </c>
      <c r="H9" s="281">
        <v>12601.738056200029</v>
      </c>
      <c r="I9" s="281">
        <v>12924.418488409954</v>
      </c>
      <c r="J9" s="281">
        <v>12853.665987450024</v>
      </c>
      <c r="K9" s="281">
        <v>13183.593621779904</v>
      </c>
      <c r="L9" s="281">
        <v>13663.787858419906</v>
      </c>
      <c r="M9" s="281">
        <v>14364.76598542996</v>
      </c>
      <c r="N9" s="281">
        <v>14966.065745410013</v>
      </c>
      <c r="O9" s="281">
        <v>15842.534571949833</v>
      </c>
      <c r="P9" s="281">
        <v>16820.262059149958</v>
      </c>
      <c r="Q9" s="281">
        <v>18542.876513490082</v>
      </c>
      <c r="R9" s="281">
        <v>19342.33032860994</v>
      </c>
      <c r="S9" s="281">
        <v>21561.167203619996</v>
      </c>
      <c r="T9" s="281">
        <v>21561.167203619996</v>
      </c>
      <c r="U9" s="281">
        <v>22557.50578877013</v>
      </c>
      <c r="V9" s="281">
        <v>23327.9072838102</v>
      </c>
      <c r="W9" s="281">
        <v>23496.837094549999</v>
      </c>
      <c r="X9" s="281">
        <v>23528.674032419865</v>
      </c>
      <c r="Y9" s="281">
        <v>24160.882541939998</v>
      </c>
      <c r="Z9" s="281">
        <v>24822.34</v>
      </c>
      <c r="AA9" s="281">
        <v>25214.22</v>
      </c>
      <c r="AB9" s="281">
        <v>25450.51</v>
      </c>
      <c r="AC9" s="281">
        <v>26204.87</v>
      </c>
      <c r="AD9" s="281">
        <v>26893</v>
      </c>
      <c r="AE9" s="281">
        <v>27632</v>
      </c>
      <c r="AF9" s="281">
        <v>28299</v>
      </c>
      <c r="AG9" s="281">
        <v>29097</v>
      </c>
      <c r="AH9" s="281">
        <v>29976</v>
      </c>
      <c r="AI9" s="281">
        <v>31264</v>
      </c>
      <c r="AJ9" s="281">
        <v>31287</v>
      </c>
      <c r="AK9" s="281">
        <v>31707</v>
      </c>
      <c r="AL9" s="281">
        <v>32348</v>
      </c>
      <c r="AM9" s="281">
        <v>33171</v>
      </c>
      <c r="AN9" s="281">
        <v>33575</v>
      </c>
      <c r="AO9" s="281">
        <v>34139</v>
      </c>
      <c r="AP9" s="281">
        <v>34724</v>
      </c>
      <c r="AQ9" s="281">
        <v>35054</v>
      </c>
      <c r="AR9" s="281">
        <v>35459</v>
      </c>
      <c r="AS9" s="286">
        <v>37000</v>
      </c>
    </row>
    <row r="10" spans="1:45" s="8" customFormat="1" ht="14">
      <c r="A10" s="335" t="s">
        <v>857</v>
      </c>
      <c r="B10" s="281">
        <v>9308.3416832599905</v>
      </c>
      <c r="C10" s="281">
        <v>9419.2109495499826</v>
      </c>
      <c r="D10" s="281">
        <v>10000.305271810012</v>
      </c>
      <c r="E10" s="281">
        <v>10735.94215431</v>
      </c>
      <c r="F10" s="281">
        <v>11454.675566319989</v>
      </c>
      <c r="G10" s="281">
        <v>11383.505025830029</v>
      </c>
      <c r="H10" s="281">
        <v>11198.713863989979</v>
      </c>
      <c r="I10" s="281">
        <v>11165.63969425998</v>
      </c>
      <c r="J10" s="281">
        <v>11708.405093819931</v>
      </c>
      <c r="K10" s="281">
        <v>11954.692787839942</v>
      </c>
      <c r="L10" s="281">
        <v>11736.964937999943</v>
      </c>
      <c r="M10" s="281">
        <v>11483.861877899924</v>
      </c>
      <c r="N10" s="281">
        <v>11748.318565369897</v>
      </c>
      <c r="O10" s="281">
        <v>11792.978449449849</v>
      </c>
      <c r="P10" s="281">
        <v>11542.876953279912</v>
      </c>
      <c r="Q10" s="281">
        <v>11055.959386219907</v>
      </c>
      <c r="R10" s="281">
        <v>10757.298742949952</v>
      </c>
      <c r="S10" s="281">
        <v>9774.0083299099279</v>
      </c>
      <c r="T10" s="281">
        <v>9774.0083299099279</v>
      </c>
      <c r="U10" s="281">
        <v>9222.8216377699428</v>
      </c>
      <c r="V10" s="281">
        <v>8930.2641825899718</v>
      </c>
      <c r="W10" s="281">
        <v>8854.51535581998</v>
      </c>
      <c r="X10" s="281">
        <v>8391.3985560999972</v>
      </c>
      <c r="Y10" s="281">
        <v>8524.424292149999</v>
      </c>
      <c r="Z10" s="281">
        <v>8055.7800000000007</v>
      </c>
      <c r="AA10" s="281">
        <v>7703.6900000000005</v>
      </c>
      <c r="AB10" s="281">
        <v>7294.9599999999991</v>
      </c>
      <c r="AC10" s="281">
        <v>7183.96</v>
      </c>
      <c r="AD10" s="281">
        <v>6861</v>
      </c>
      <c r="AE10" s="281">
        <v>6457</v>
      </c>
      <c r="AF10" s="281">
        <v>6107</v>
      </c>
      <c r="AG10" s="281">
        <v>5718</v>
      </c>
      <c r="AH10" s="281">
        <v>5476</v>
      </c>
      <c r="AI10" s="281">
        <v>5165</v>
      </c>
      <c r="AJ10" s="281">
        <v>4639</v>
      </c>
      <c r="AK10" s="281">
        <v>4124</v>
      </c>
      <c r="AL10" s="281">
        <v>4123</v>
      </c>
      <c r="AM10" s="281">
        <v>3948</v>
      </c>
      <c r="AN10" s="281">
        <v>3983</v>
      </c>
      <c r="AO10" s="281">
        <v>4460</v>
      </c>
      <c r="AP10" s="281">
        <v>4786</v>
      </c>
      <c r="AQ10" s="281">
        <v>5034</v>
      </c>
      <c r="AR10" s="281">
        <v>5085</v>
      </c>
      <c r="AS10" s="286">
        <v>7163</v>
      </c>
    </row>
    <row r="11" spans="1:45" s="8" customFormat="1" ht="14">
      <c r="A11" s="335" t="s">
        <v>858</v>
      </c>
      <c r="B11" s="281">
        <v>593.95025203999501</v>
      </c>
      <c r="C11" s="281">
        <v>464.8480389000004</v>
      </c>
      <c r="D11" s="281">
        <v>372.05487650000236</v>
      </c>
      <c r="E11" s="281">
        <v>286.02124713999899</v>
      </c>
      <c r="F11" s="281">
        <v>243.59144512999902</v>
      </c>
      <c r="G11" s="281">
        <v>194.42972224999897</v>
      </c>
      <c r="H11" s="281">
        <v>156.66193674000053</v>
      </c>
      <c r="I11" s="281">
        <v>114.33843082000021</v>
      </c>
      <c r="J11" s="281">
        <v>104.42772088000019</v>
      </c>
      <c r="K11" s="281">
        <v>88.924019229999729</v>
      </c>
      <c r="L11" s="281">
        <v>72.939223759999862</v>
      </c>
      <c r="M11" s="281">
        <v>63.795959630000077</v>
      </c>
      <c r="N11" s="281">
        <v>61.634642330000176</v>
      </c>
      <c r="O11" s="281">
        <v>51.445091940000047</v>
      </c>
      <c r="P11" s="281">
        <v>42.085955170000069</v>
      </c>
      <c r="Q11" s="281">
        <v>32.982793919999885</v>
      </c>
      <c r="R11" s="281">
        <v>32.143990870000017</v>
      </c>
      <c r="S11" s="281">
        <v>26.768406511989419</v>
      </c>
      <c r="T11" s="281">
        <v>20.885786739999983</v>
      </c>
      <c r="U11" s="281">
        <v>9.7008392400000147</v>
      </c>
      <c r="V11" s="281">
        <v>20.947576434700071</v>
      </c>
      <c r="W11" s="281">
        <v>19.129178306620197</v>
      </c>
      <c r="X11" s="281">
        <v>13.850787433889947</v>
      </c>
      <c r="Y11" s="281">
        <v>4.7350974099999998</v>
      </c>
      <c r="Z11" s="281">
        <v>4.4800000000000004</v>
      </c>
      <c r="AA11" s="281">
        <v>3.87</v>
      </c>
      <c r="AB11" s="281">
        <v>2.74</v>
      </c>
      <c r="AC11" s="281">
        <v>2.2400000000000002</v>
      </c>
      <c r="AD11" s="281">
        <v>2</v>
      </c>
      <c r="AE11" s="281">
        <v>2</v>
      </c>
      <c r="AF11" s="281">
        <v>1</v>
      </c>
      <c r="AG11" s="281">
        <v>1</v>
      </c>
      <c r="AH11" s="281">
        <v>1</v>
      </c>
      <c r="AI11" s="281">
        <v>1</v>
      </c>
      <c r="AJ11" s="281">
        <v>1</v>
      </c>
      <c r="AK11" s="281">
        <v>0</v>
      </c>
      <c r="AL11" s="281">
        <v>0</v>
      </c>
      <c r="AM11" s="281">
        <v>0</v>
      </c>
      <c r="AN11" s="281">
        <v>0</v>
      </c>
      <c r="AO11" s="281">
        <v>0</v>
      </c>
      <c r="AP11" s="281">
        <v>0</v>
      </c>
      <c r="AQ11" s="281">
        <v>0</v>
      </c>
      <c r="AR11" s="281">
        <v>0</v>
      </c>
      <c r="AS11" s="286">
        <v>0</v>
      </c>
    </row>
    <row r="12" spans="1:45" s="8" customFormat="1" ht="14">
      <c r="A12" s="335" t="s">
        <v>49</v>
      </c>
      <c r="B12" s="281">
        <v>8965.3142013394099</v>
      </c>
      <c r="C12" s="281">
        <v>9678.7389632386039</v>
      </c>
      <c r="D12" s="281">
        <v>9535.4982279380783</v>
      </c>
      <c r="E12" s="281">
        <v>9168.4784534987411</v>
      </c>
      <c r="F12" s="281">
        <v>8675.7600907907181</v>
      </c>
      <c r="G12" s="281">
        <v>9401.976395014266</v>
      </c>
      <c r="H12" s="281">
        <v>9069.753162713605</v>
      </c>
      <c r="I12" s="281">
        <v>8856.6629439039971</v>
      </c>
      <c r="J12" s="281">
        <v>9500.3759204682137</v>
      </c>
      <c r="K12" s="281">
        <v>8995.193636789656</v>
      </c>
      <c r="L12" s="281">
        <v>8606.8614988590416</v>
      </c>
      <c r="M12" s="281">
        <v>-2026.4644770403102</v>
      </c>
      <c r="N12" s="281">
        <v>6893.4887212093454</v>
      </c>
      <c r="O12" s="281">
        <v>-1197.0100475384388</v>
      </c>
      <c r="P12" s="281">
        <v>8382.7068362925784</v>
      </c>
      <c r="Q12" s="281">
        <v>183.00050585763529</v>
      </c>
      <c r="R12" s="281">
        <v>8754.5999428165378</v>
      </c>
      <c r="S12" s="281">
        <v>9275.9169828567829</v>
      </c>
      <c r="T12" s="281">
        <v>8924.8353334790154</v>
      </c>
      <c r="U12" s="281">
        <v>9776.682543302275</v>
      </c>
      <c r="V12" s="281">
        <v>10970.942130545736</v>
      </c>
      <c r="W12" s="281">
        <v>11939.977909470414</v>
      </c>
      <c r="X12" s="281">
        <v>14724.803234421153</v>
      </c>
      <c r="Y12" s="281">
        <v>12386.721372964501</v>
      </c>
      <c r="Z12" s="281">
        <v>14372.328993108269</v>
      </c>
      <c r="AA12" s="281">
        <v>14970.379293560167</v>
      </c>
      <c r="AB12" s="281">
        <v>14717.814939129341</v>
      </c>
      <c r="AC12" s="281">
        <v>15544.098745990108</v>
      </c>
      <c r="AD12" s="281">
        <v>16494</v>
      </c>
      <c r="AE12" s="281">
        <v>11991.198270550696</v>
      </c>
      <c r="AF12" s="281">
        <v>12305</v>
      </c>
      <c r="AG12" s="281">
        <v>15329.130141923262</v>
      </c>
      <c r="AH12" s="281">
        <v>17319.616449290159</v>
      </c>
      <c r="AI12" s="281">
        <v>24327.173649367556</v>
      </c>
      <c r="AJ12" s="281">
        <v>36248.781827892119</v>
      </c>
      <c r="AK12" s="281">
        <v>44026.416941901261</v>
      </c>
      <c r="AL12" s="281">
        <v>46677.040077279788</v>
      </c>
      <c r="AM12" s="281">
        <v>55170.271587570081</v>
      </c>
      <c r="AN12" s="281">
        <v>51279.989052080025</v>
      </c>
      <c r="AO12" s="281">
        <v>40744.258050229459</v>
      </c>
      <c r="AP12" s="281">
        <v>40121.13312581979</v>
      </c>
      <c r="AQ12" s="281">
        <v>60312.180449228734</v>
      </c>
      <c r="AR12" s="281">
        <v>74536.8970061898</v>
      </c>
      <c r="AS12" s="286">
        <v>75845.508257673064</v>
      </c>
    </row>
    <row r="13" spans="1:45" s="4" customFormat="1" ht="14.5" thickBot="1">
      <c r="A13" s="331" t="s">
        <v>1218</v>
      </c>
      <c r="B13" s="322">
        <v>149956.68585904912</v>
      </c>
      <c r="C13" s="322">
        <v>157198.75132483861</v>
      </c>
      <c r="D13" s="322">
        <v>158405.36028151732</v>
      </c>
      <c r="E13" s="322">
        <v>164902.37145684671</v>
      </c>
      <c r="F13" s="322">
        <v>163418.4981672705</v>
      </c>
      <c r="G13" s="322">
        <v>168298.39394753519</v>
      </c>
      <c r="H13" s="322">
        <v>171847.86072192318</v>
      </c>
      <c r="I13" s="322">
        <v>174947.9452172844</v>
      </c>
      <c r="J13" s="322">
        <v>179491.06588587578</v>
      </c>
      <c r="K13" s="322">
        <v>184475.78829147998</v>
      </c>
      <c r="L13" s="322">
        <v>179586.35182938</v>
      </c>
      <c r="M13" s="322">
        <v>170648.05277218131</v>
      </c>
      <c r="N13" s="322">
        <v>180061.70276722999</v>
      </c>
      <c r="O13" s="322">
        <v>179095.55590309482</v>
      </c>
      <c r="P13" s="322">
        <v>180697.7285064832</v>
      </c>
      <c r="Q13" s="322">
        <v>173229.80277304864</v>
      </c>
      <c r="R13" s="322">
        <v>184712.28403202671</v>
      </c>
      <c r="S13" s="322">
        <v>188580.21285023977</v>
      </c>
      <c r="T13" s="322">
        <v>188223.24858109001</v>
      </c>
      <c r="U13" s="322">
        <v>188795.5625262642</v>
      </c>
      <c r="V13" s="322">
        <v>187550.8401947605</v>
      </c>
      <c r="W13" s="322">
        <v>185024.49564807798</v>
      </c>
      <c r="X13" s="322">
        <v>182832.10299487552</v>
      </c>
      <c r="Y13" s="322">
        <v>183824.34894568453</v>
      </c>
      <c r="Z13" s="322">
        <v>186506.96899310828</v>
      </c>
      <c r="AA13" s="322">
        <v>187689.14929356016</v>
      </c>
      <c r="AB13" s="322">
        <v>190453.08493912933</v>
      </c>
      <c r="AC13" s="322">
        <v>191706.5587459901</v>
      </c>
      <c r="AD13" s="322">
        <v>198513</v>
      </c>
      <c r="AE13" s="322">
        <v>205904.1982705507</v>
      </c>
      <c r="AF13" s="322">
        <v>225780.53779192668</v>
      </c>
      <c r="AG13" s="322">
        <v>248023.13014192326</v>
      </c>
      <c r="AH13" s="322">
        <v>254576.61644929016</v>
      </c>
      <c r="AI13" s="322">
        <v>262042.17364936756</v>
      </c>
      <c r="AJ13" s="322">
        <v>285994.78182789212</v>
      </c>
      <c r="AK13" s="322">
        <v>309711.41694190126</v>
      </c>
      <c r="AL13" s="322">
        <v>322511.04007727979</v>
      </c>
      <c r="AM13" s="322">
        <v>321606.27158757008</v>
      </c>
      <c r="AN13" s="322">
        <v>339936.98905208003</v>
      </c>
      <c r="AO13" s="322">
        <v>355305.25805022946</v>
      </c>
      <c r="AP13" s="322">
        <v>372514.13312581979</v>
      </c>
      <c r="AQ13" s="322">
        <v>374989.18044922873</v>
      </c>
      <c r="AR13" s="322">
        <v>386570.8970061898</v>
      </c>
      <c r="AS13" s="323">
        <v>397709.50825767306</v>
      </c>
    </row>
    <row r="14" spans="1:45" s="12" customFormat="1" ht="14"/>
    <row r="15" spans="1:45" s="12" customFormat="1" ht="14"/>
    <row r="16" spans="1:45" s="12" customFormat="1" ht="14"/>
    <row r="17" s="12" customFormat="1" ht="14"/>
    <row r="18" s="12" customFormat="1" ht="14"/>
  </sheetData>
  <sheetProtection sheet="1" objects="1" scenarios="1"/>
  <hyperlinks>
    <hyperlink ref="A4" location="Índice!A1" display="Índice!A1" xr:uid="{5165B4AB-E152-4781-92F6-044A86E95FEE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6EE2-E918-4537-8EE9-6781BF11592C}">
  <sheetPr codeName="Planilha7">
    <tabColor rgb="FFFFC000"/>
  </sheetPr>
  <dimension ref="A1:AS13"/>
  <sheetViews>
    <sheetView showGridLines="0" showRowColHeaders="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43.4" customHeight="1">
      <c r="A2" s="154" t="s">
        <v>881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8" customFormat="1" ht="14">
      <c r="A6" s="337" t="s">
        <v>23</v>
      </c>
      <c r="B6" s="281">
        <v>1202.5218969999999</v>
      </c>
      <c r="C6" s="281">
        <v>1280.7283792300002</v>
      </c>
      <c r="D6" s="281">
        <v>1406.11505822</v>
      </c>
      <c r="E6" s="281">
        <v>1564.7432872099998</v>
      </c>
      <c r="F6" s="281">
        <v>1800.5219662699999</v>
      </c>
      <c r="G6" s="281">
        <v>1801.8891653600001</v>
      </c>
      <c r="H6" s="281">
        <v>2003.6614089100001</v>
      </c>
      <c r="I6" s="281">
        <v>1962.5004428899997</v>
      </c>
      <c r="J6" s="281">
        <v>1382.7237104799999</v>
      </c>
      <c r="K6" s="281">
        <v>1416.3488477399999</v>
      </c>
      <c r="L6" s="281">
        <v>1706.4583400399999</v>
      </c>
      <c r="M6" s="281">
        <v>1722.3715405299997</v>
      </c>
      <c r="N6" s="281">
        <v>1415.0752392699999</v>
      </c>
      <c r="O6" s="281">
        <v>1385.4714829599995</v>
      </c>
      <c r="P6" s="281">
        <v>1184.23850277</v>
      </c>
      <c r="Q6" s="281">
        <v>985.31535171000053</v>
      </c>
      <c r="R6" s="281">
        <v>844.38467854999999</v>
      </c>
      <c r="S6" s="281">
        <v>821.75511232000019</v>
      </c>
      <c r="T6" s="281">
        <v>744.54217776999997</v>
      </c>
      <c r="U6" s="281">
        <v>841.97610852000003</v>
      </c>
      <c r="V6" s="281">
        <v>833.77651356999991</v>
      </c>
      <c r="W6" s="281">
        <v>763.65989216000014</v>
      </c>
      <c r="X6" s="281">
        <v>722.28079282999988</v>
      </c>
      <c r="Y6" s="281">
        <v>628.19806741000002</v>
      </c>
      <c r="Z6" s="281">
        <v>511.75085344999997</v>
      </c>
      <c r="AA6" s="281">
        <v>451.66878330999998</v>
      </c>
      <c r="AB6" s="281">
        <v>260.96149187999998</v>
      </c>
      <c r="AC6" s="281">
        <v>386.73744566999994</v>
      </c>
      <c r="AD6" s="281">
        <v>382.69550056999998</v>
      </c>
      <c r="AE6" s="281">
        <v>468.96456957999999</v>
      </c>
      <c r="AF6" s="281">
        <v>513.48874341999999</v>
      </c>
      <c r="AG6" s="281">
        <v>1045.3468839700001</v>
      </c>
      <c r="AH6" s="281">
        <v>1305.01461546</v>
      </c>
      <c r="AI6" s="281">
        <v>1419.5713002799998</v>
      </c>
      <c r="AJ6" s="281">
        <v>1547.4131743099999</v>
      </c>
      <c r="AK6" s="281">
        <v>1467.7618507899999</v>
      </c>
      <c r="AL6" s="281">
        <v>1429.9062897399999</v>
      </c>
      <c r="AM6" s="281">
        <v>1337.27852764</v>
      </c>
      <c r="AN6" s="281">
        <v>1213.4490053699999</v>
      </c>
      <c r="AO6" s="281">
        <v>979.93272048000006</v>
      </c>
      <c r="AP6" s="281">
        <v>868.9992434400001</v>
      </c>
      <c r="AQ6" s="281">
        <v>928.2612904299998</v>
      </c>
      <c r="AR6" s="281">
        <v>989.61002522000001</v>
      </c>
      <c r="AS6" s="286">
        <v>1241.9116593399999</v>
      </c>
    </row>
    <row r="7" spans="1:45" s="8" customFormat="1" ht="14">
      <c r="A7" s="337" t="s">
        <v>135</v>
      </c>
      <c r="B7" s="281">
        <v>306.80676116133998</v>
      </c>
      <c r="C7" s="281">
        <v>433.82188481662899</v>
      </c>
      <c r="D7" s="281">
        <v>466.26957599999997</v>
      </c>
      <c r="E7" s="281">
        <v>403.33625799999999</v>
      </c>
      <c r="F7" s="281">
        <v>269.88096999999999</v>
      </c>
      <c r="G7" s="281">
        <v>249.339215</v>
      </c>
      <c r="H7" s="281">
        <v>101.260131</v>
      </c>
      <c r="I7" s="281">
        <v>89.641356000000002</v>
      </c>
      <c r="J7" s="281">
        <v>347.870003</v>
      </c>
      <c r="K7" s="281">
        <v>480.75479200000001</v>
      </c>
      <c r="L7" s="281">
        <v>72.163424000000006</v>
      </c>
      <c r="M7" s="281">
        <v>66.987212999999997</v>
      </c>
      <c r="N7" s="281">
        <v>75.318147999999994</v>
      </c>
      <c r="O7" s="281">
        <v>58.765613999999999</v>
      </c>
      <c r="P7" s="281">
        <v>45.669902999999998</v>
      </c>
      <c r="Q7" s="281">
        <v>35.442937000000001</v>
      </c>
      <c r="R7" s="281">
        <v>42.634014999999998</v>
      </c>
      <c r="S7" s="281">
        <v>37.276808700000004</v>
      </c>
      <c r="T7" s="281">
        <v>36.896312999999999</v>
      </c>
      <c r="U7" s="281">
        <v>26.373358</v>
      </c>
      <c r="V7" s="281">
        <v>24.144226479999997</v>
      </c>
      <c r="W7" s="281">
        <v>30.327402730000003</v>
      </c>
      <c r="X7" s="281">
        <v>37.623823769999994</v>
      </c>
      <c r="Y7" s="281">
        <v>24.488501020000005</v>
      </c>
      <c r="Z7" s="281">
        <v>12.827306999999999</v>
      </c>
      <c r="AA7" s="281">
        <v>3.4583560000000002</v>
      </c>
      <c r="AB7" s="281">
        <v>1.8015890000000001</v>
      </c>
      <c r="AC7" s="281">
        <v>1.3450690000000001</v>
      </c>
      <c r="AD7" s="281">
        <v>1.2733190000000001</v>
      </c>
      <c r="AE7" s="281">
        <v>2.9415369999999998</v>
      </c>
      <c r="AF7" s="281">
        <v>5.7392240000000001</v>
      </c>
      <c r="AG7" s="281">
        <v>7.4163509999999997</v>
      </c>
      <c r="AH7" s="281">
        <v>9.7395289999999992</v>
      </c>
      <c r="AI7" s="281">
        <v>19.355067999999999</v>
      </c>
      <c r="AJ7" s="281">
        <v>26.381011000000001</v>
      </c>
      <c r="AK7" s="281">
        <v>26.340367000000001</v>
      </c>
      <c r="AL7" s="281">
        <v>28.333707</v>
      </c>
      <c r="AM7" s="281">
        <v>32.950637999999998</v>
      </c>
      <c r="AN7" s="281">
        <v>25.144673630000003</v>
      </c>
      <c r="AO7" s="281">
        <v>18.415167050000001</v>
      </c>
      <c r="AP7" s="281">
        <v>17.276061590000005</v>
      </c>
      <c r="AQ7" s="281">
        <v>11.29971272</v>
      </c>
      <c r="AR7" s="281">
        <v>20.19934026</v>
      </c>
      <c r="AS7" s="286">
        <v>18.764862630000003</v>
      </c>
    </row>
    <row r="8" spans="1:45" s="4" customFormat="1" ht="14.5" thickBot="1">
      <c r="A8" s="331" t="s">
        <v>6</v>
      </c>
      <c r="B8" s="322">
        <v>1509.3286581613397</v>
      </c>
      <c r="C8" s="322">
        <v>1714.5502640466293</v>
      </c>
      <c r="D8" s="322">
        <v>1872.38463422</v>
      </c>
      <c r="E8" s="322">
        <v>1968.0795452099999</v>
      </c>
      <c r="F8" s="322">
        <v>2070.4029362699998</v>
      </c>
      <c r="G8" s="322">
        <v>2051.2283803600003</v>
      </c>
      <c r="H8" s="322">
        <v>2104.9215399100003</v>
      </c>
      <c r="I8" s="322">
        <v>2052.1417988899998</v>
      </c>
      <c r="J8" s="322">
        <v>1730.5937134799999</v>
      </c>
      <c r="K8" s="322">
        <v>1897.1036397399998</v>
      </c>
      <c r="L8" s="322">
        <v>1778.62176404</v>
      </c>
      <c r="M8" s="322">
        <v>1789.3587535299998</v>
      </c>
      <c r="N8" s="322">
        <v>1490.3933872699999</v>
      </c>
      <c r="O8" s="322">
        <v>1444.2370969599995</v>
      </c>
      <c r="P8" s="322">
        <v>1229.9084057699999</v>
      </c>
      <c r="Q8" s="322">
        <v>1020.7582887100006</v>
      </c>
      <c r="R8" s="322">
        <v>887.01869354999997</v>
      </c>
      <c r="S8" s="322">
        <v>859.03192102000025</v>
      </c>
      <c r="T8" s="322">
        <v>781.43849076999993</v>
      </c>
      <c r="U8" s="322">
        <v>868.34946652000008</v>
      </c>
      <c r="V8" s="322">
        <v>857.92074004999995</v>
      </c>
      <c r="W8" s="322">
        <v>793.98729489000016</v>
      </c>
      <c r="X8" s="322">
        <v>759.90461659999983</v>
      </c>
      <c r="Y8" s="322">
        <v>652.68656843000008</v>
      </c>
      <c r="Z8" s="322">
        <v>524.57816044999993</v>
      </c>
      <c r="AA8" s="322">
        <v>455.12713930999996</v>
      </c>
      <c r="AB8" s="322">
        <v>262.76308087999996</v>
      </c>
      <c r="AC8" s="322">
        <v>388.08251466999997</v>
      </c>
      <c r="AD8" s="322">
        <v>383.96881956999999</v>
      </c>
      <c r="AE8" s="322">
        <v>471.90610657999997</v>
      </c>
      <c r="AF8" s="322">
        <v>519.22796742000003</v>
      </c>
      <c r="AG8" s="322">
        <v>1052.7632349700002</v>
      </c>
      <c r="AH8" s="322">
        <v>1314.7541444599999</v>
      </c>
      <c r="AI8" s="322">
        <v>1438.9263682799999</v>
      </c>
      <c r="AJ8" s="322">
        <v>1573.7941853099999</v>
      </c>
      <c r="AK8" s="322">
        <v>1494.1022177899999</v>
      </c>
      <c r="AL8" s="322">
        <v>1458.2399967399999</v>
      </c>
      <c r="AM8" s="322">
        <v>1370.22916564</v>
      </c>
      <c r="AN8" s="322">
        <v>1238.5936789999998</v>
      </c>
      <c r="AO8" s="322">
        <v>998.34788753000009</v>
      </c>
      <c r="AP8" s="322">
        <v>886.27530503000014</v>
      </c>
      <c r="AQ8" s="322">
        <v>939.56100314999981</v>
      </c>
      <c r="AR8" s="322">
        <v>1009.80936548</v>
      </c>
      <c r="AS8" s="323">
        <v>1260.6765219699998</v>
      </c>
    </row>
    <row r="9" spans="1:45" s="12" customFormat="1" ht="14"/>
    <row r="10" spans="1:45" s="12" customFormat="1" ht="14"/>
    <row r="11" spans="1:45" s="12" customFormat="1" ht="14"/>
    <row r="12" spans="1:45" s="12" customFormat="1" ht="14"/>
    <row r="13" spans="1:45" s="12" customFormat="1" ht="14"/>
  </sheetData>
  <sheetProtection sheet="1" objects="1" scenarios="1"/>
  <hyperlinks>
    <hyperlink ref="A4" location="'Índice'!B48" display="Índice!A1" xr:uid="{D5FF9DE8-4E1A-4CE1-B2C6-ACC033CCF8C1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4257C-28E3-4682-87AE-C17D1481D781}">
  <sheetPr codeName="Planilha8">
    <tabColor rgb="FFFFC000"/>
  </sheetPr>
  <dimension ref="A1:AS20"/>
  <sheetViews>
    <sheetView showGridLines="0" showRowColHeaders="0" workbookViewId="0">
      <pane xSplit="1" ySplit="5" topLeftCell="AL6" activePane="bottomRight" state="frozen"/>
      <selection pane="topRight" activeCell="B1" sqref="B1"/>
      <selection pane="bottomLeft" activeCell="A6" sqref="A6"/>
      <selection pane="bottomRight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5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154" t="s">
        <v>878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6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6" customFormat="1" ht="14">
      <c r="A4" s="843" t="s">
        <v>531</v>
      </c>
      <c r="B4" s="158" t="s">
        <v>652</v>
      </c>
      <c r="C4" s="158" t="s">
        <v>653</v>
      </c>
      <c r="D4" s="158" t="s">
        <v>654</v>
      </c>
      <c r="E4" s="158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78" customFormat="1" ht="14">
      <c r="A6" s="327" t="s">
        <v>14</v>
      </c>
      <c r="B6" s="280">
        <v>149265.08114889037</v>
      </c>
      <c r="C6" s="280">
        <v>155619.58115156117</v>
      </c>
      <c r="D6" s="280">
        <v>156819.26775205025</v>
      </c>
      <c r="E6" s="280">
        <v>163640.25738705124</v>
      </c>
      <c r="F6" s="280">
        <v>162519.04599027915</v>
      </c>
      <c r="G6" s="280">
        <v>167251.13526386104</v>
      </c>
      <c r="H6" s="280">
        <v>170919.02614007136</v>
      </c>
      <c r="I6" s="280">
        <v>173865.62329264195</v>
      </c>
      <c r="J6" s="280">
        <v>178422.01974450814</v>
      </c>
      <c r="K6" s="280">
        <v>183553.08145572353</v>
      </c>
      <c r="L6" s="280">
        <v>178848.41213757268</v>
      </c>
      <c r="M6" s="280">
        <v>179111.10242707556</v>
      </c>
      <c r="N6" s="280">
        <v>179430.6360303523</v>
      </c>
      <c r="O6" s="280">
        <v>187664.55680762365</v>
      </c>
      <c r="P6" s="280">
        <v>180327.05465231038</v>
      </c>
      <c r="Q6" s="280">
        <v>181380.86460518348</v>
      </c>
      <c r="R6" s="280">
        <v>184054.98369132107</v>
      </c>
      <c r="S6" s="280">
        <v>187940.56294665881</v>
      </c>
      <c r="T6" s="280">
        <v>187434.26679178185</v>
      </c>
      <c r="U6" s="280">
        <v>187192.59006447296</v>
      </c>
      <c r="V6" s="280">
        <v>184738.89748936027</v>
      </c>
      <c r="W6" s="280">
        <v>181205.50353658054</v>
      </c>
      <c r="X6" s="280">
        <v>178693.63734461172</v>
      </c>
      <c r="Y6" s="280">
        <v>179423</v>
      </c>
      <c r="Z6" s="280">
        <v>181888.16999999998</v>
      </c>
      <c r="AA6" s="280">
        <v>182393.29</v>
      </c>
      <c r="AB6" s="280">
        <v>185166.48</v>
      </c>
      <c r="AC6" s="280">
        <v>186208.37000000002</v>
      </c>
      <c r="AD6" s="280">
        <v>192185</v>
      </c>
      <c r="AE6" s="280">
        <v>198106</v>
      </c>
      <c r="AF6" s="280">
        <v>214036</v>
      </c>
      <c r="AG6" s="280">
        <v>232429</v>
      </c>
      <c r="AH6" s="280">
        <v>238511</v>
      </c>
      <c r="AI6" s="280">
        <v>240862</v>
      </c>
      <c r="AJ6" s="280">
        <v>264431</v>
      </c>
      <c r="AK6" s="280">
        <v>286047</v>
      </c>
      <c r="AL6" s="280">
        <v>297148</v>
      </c>
      <c r="AM6" s="280">
        <v>291929</v>
      </c>
      <c r="AN6" s="280">
        <v>309419</v>
      </c>
      <c r="AO6" s="280">
        <v>320262</v>
      </c>
      <c r="AP6" s="280">
        <v>334881</v>
      </c>
      <c r="AQ6" s="280">
        <v>335448</v>
      </c>
      <c r="AR6" s="280">
        <v>347109</v>
      </c>
      <c r="AS6" s="285">
        <v>357513</v>
      </c>
    </row>
    <row r="7" spans="1:45" s="4" customFormat="1" ht="14">
      <c r="A7" s="329" t="s">
        <v>859</v>
      </c>
      <c r="B7" s="281">
        <v>66784.819741970001</v>
      </c>
      <c r="C7" s="281">
        <v>71463.452122800009</v>
      </c>
      <c r="D7" s="281">
        <v>74829.303820710003</v>
      </c>
      <c r="E7" s="281">
        <v>82534.450033490008</v>
      </c>
      <c r="F7" s="281">
        <v>82728.853091809986</v>
      </c>
      <c r="G7" s="281">
        <v>85768.454611129986</v>
      </c>
      <c r="H7" s="281">
        <v>88860.522316749993</v>
      </c>
      <c r="I7" s="281">
        <v>91936.685564459971</v>
      </c>
      <c r="J7" s="281">
        <v>91116.128215080011</v>
      </c>
      <c r="K7" s="281">
        <v>97839.254865940005</v>
      </c>
      <c r="L7" s="281">
        <v>96233.629916720311</v>
      </c>
      <c r="M7" s="281">
        <v>91136.948309750383</v>
      </c>
      <c r="N7" s="281">
        <v>93963.760392010838</v>
      </c>
      <c r="O7" s="281">
        <v>97748.532511509868</v>
      </c>
      <c r="P7" s="281">
        <v>92773.230802709455</v>
      </c>
      <c r="Q7" s="281">
        <v>91409.764799510187</v>
      </c>
      <c r="R7" s="281">
        <v>87674.777043139678</v>
      </c>
      <c r="S7" s="281">
        <v>86249.019275220664</v>
      </c>
      <c r="T7" s="281">
        <v>87388.137480420104</v>
      </c>
      <c r="U7" s="281">
        <v>90597.618903710551</v>
      </c>
      <c r="V7" s="281">
        <v>84255.643968239092</v>
      </c>
      <c r="W7" s="281">
        <v>81363.478656679217</v>
      </c>
      <c r="X7" s="281">
        <v>83597.058890929722</v>
      </c>
      <c r="Y7" s="281">
        <v>88896.706007419998</v>
      </c>
      <c r="Z7" s="281">
        <v>78716.92</v>
      </c>
      <c r="AA7" s="281">
        <v>73050.66</v>
      </c>
      <c r="AB7" s="281">
        <v>83081.680000000008</v>
      </c>
      <c r="AC7" s="281">
        <v>89959.95</v>
      </c>
      <c r="AD7" s="281">
        <v>88150</v>
      </c>
      <c r="AE7" s="281">
        <v>75613</v>
      </c>
      <c r="AF7" s="281">
        <v>78364</v>
      </c>
      <c r="AG7" s="281">
        <v>94216</v>
      </c>
      <c r="AH7" s="281">
        <v>94149</v>
      </c>
      <c r="AI7" s="281">
        <v>89336</v>
      </c>
      <c r="AJ7" s="281">
        <v>100391</v>
      </c>
      <c r="AK7" s="281">
        <v>109455</v>
      </c>
      <c r="AL7" s="281">
        <v>104766</v>
      </c>
      <c r="AM7" s="281">
        <v>101802</v>
      </c>
      <c r="AN7" s="281">
        <v>102579</v>
      </c>
      <c r="AO7" s="281">
        <v>99876</v>
      </c>
      <c r="AP7" s="281">
        <v>96427</v>
      </c>
      <c r="AQ7" s="281">
        <v>90778</v>
      </c>
      <c r="AR7" s="281">
        <v>94684</v>
      </c>
      <c r="AS7" s="286">
        <v>94587</v>
      </c>
    </row>
    <row r="8" spans="1:45" s="4" customFormat="1" ht="14">
      <c r="A8" s="333" t="s">
        <v>51</v>
      </c>
      <c r="B8" s="281">
        <v>31710.463660089998</v>
      </c>
      <c r="C8" s="281">
        <v>35741.60838356</v>
      </c>
      <c r="D8" s="281">
        <v>38734.851248290004</v>
      </c>
      <c r="E8" s="281">
        <v>43662.852428539984</v>
      </c>
      <c r="F8" s="281">
        <v>45597.150065979993</v>
      </c>
      <c r="G8" s="281">
        <v>47205.924214880004</v>
      </c>
      <c r="H8" s="281">
        <v>48108.328311849997</v>
      </c>
      <c r="I8" s="281">
        <v>49220.702014309994</v>
      </c>
      <c r="J8" s="281">
        <v>49890.555610820003</v>
      </c>
      <c r="K8" s="281">
        <v>50969.758489720014</v>
      </c>
      <c r="L8" s="281">
        <v>51891.68620522994</v>
      </c>
      <c r="M8" s="281">
        <v>49923.610403590523</v>
      </c>
      <c r="N8" s="281">
        <v>49448.914635790832</v>
      </c>
      <c r="O8" s="281">
        <v>49778.889416990103</v>
      </c>
      <c r="P8" s="281">
        <v>49697.382168359669</v>
      </c>
      <c r="Q8" s="281">
        <v>49463.531296870431</v>
      </c>
      <c r="R8" s="281">
        <v>49120.181238919948</v>
      </c>
      <c r="S8" s="281">
        <v>50025.003017431096</v>
      </c>
      <c r="T8" s="281">
        <v>50835.812786760151</v>
      </c>
      <c r="U8" s="281">
        <v>52195.312715300228</v>
      </c>
      <c r="V8" s="281">
        <v>52412.755405239084</v>
      </c>
      <c r="W8" s="281">
        <v>51953.047277019308</v>
      </c>
      <c r="X8" s="281">
        <v>51911.331569809794</v>
      </c>
      <c r="Y8" s="281">
        <v>55942.60667062</v>
      </c>
      <c r="Z8" s="281">
        <v>55369.66</v>
      </c>
      <c r="AA8" s="281">
        <v>53396.45</v>
      </c>
      <c r="AB8" s="281">
        <v>54071.69</v>
      </c>
      <c r="AC8" s="281">
        <v>55403.67</v>
      </c>
      <c r="AD8" s="281">
        <v>55407</v>
      </c>
      <c r="AE8" s="281">
        <v>53471</v>
      </c>
      <c r="AF8" s="281">
        <v>56434</v>
      </c>
      <c r="AG8" s="281">
        <v>59992</v>
      </c>
      <c r="AH8" s="281">
        <v>59942</v>
      </c>
      <c r="AI8" s="281">
        <v>58279</v>
      </c>
      <c r="AJ8" s="281">
        <v>63125</v>
      </c>
      <c r="AK8" s="281">
        <v>67779</v>
      </c>
      <c r="AL8" s="281">
        <v>69256</v>
      </c>
      <c r="AM8" s="281">
        <v>69067</v>
      </c>
      <c r="AN8" s="281">
        <v>72706</v>
      </c>
      <c r="AO8" s="281">
        <v>74856</v>
      </c>
      <c r="AP8" s="281">
        <v>74291</v>
      </c>
      <c r="AQ8" s="281">
        <v>75109</v>
      </c>
      <c r="AR8" s="281">
        <v>74453</v>
      </c>
      <c r="AS8" s="286">
        <v>75359</v>
      </c>
    </row>
    <row r="9" spans="1:45" s="4" customFormat="1" ht="14">
      <c r="A9" s="333" t="s">
        <v>825</v>
      </c>
      <c r="B9" s="281">
        <v>32745.499864620004</v>
      </c>
      <c r="C9" s="281">
        <v>33989.953244360004</v>
      </c>
      <c r="D9" s="281">
        <v>33873.258208850006</v>
      </c>
      <c r="E9" s="281">
        <v>37056.72449872001</v>
      </c>
      <c r="F9" s="281">
        <v>36250.04923882</v>
      </c>
      <c r="G9" s="281">
        <v>36013.290688709989</v>
      </c>
      <c r="H9" s="281">
        <v>38744.577820869992</v>
      </c>
      <c r="I9" s="281">
        <v>40889.27806480998</v>
      </c>
      <c r="J9" s="281">
        <v>38616.100035809999</v>
      </c>
      <c r="K9" s="281">
        <v>43255.226316840002</v>
      </c>
      <c r="L9" s="281">
        <v>42672.240075660375</v>
      </c>
      <c r="M9" s="281">
        <v>39529.485670769856</v>
      </c>
      <c r="N9" s="281">
        <v>41616.818537220017</v>
      </c>
      <c r="O9" s="281">
        <v>44650.17691720977</v>
      </c>
      <c r="P9" s="281">
        <v>39372.109559499775</v>
      </c>
      <c r="Q9" s="281">
        <v>38385.727923199745</v>
      </c>
      <c r="R9" s="281">
        <v>36199.706487459742</v>
      </c>
      <c r="S9" s="281">
        <v>33748.168940769559</v>
      </c>
      <c r="T9" s="281">
        <v>33950.28827904995</v>
      </c>
      <c r="U9" s="281">
        <v>36089.071228570312</v>
      </c>
      <c r="V9" s="281">
        <v>30294.56401504</v>
      </c>
      <c r="W9" s="281">
        <v>26965.141343919899</v>
      </c>
      <c r="X9" s="281">
        <v>30117.598346609924</v>
      </c>
      <c r="Y9" s="281">
        <v>30601.149592470003</v>
      </c>
      <c r="Z9" s="281">
        <v>23299.4</v>
      </c>
      <c r="AA9" s="281">
        <v>18902.8</v>
      </c>
      <c r="AB9" s="281">
        <v>28036.11</v>
      </c>
      <c r="AC9" s="281">
        <v>33994.410000000003</v>
      </c>
      <c r="AD9" s="281">
        <v>32361</v>
      </c>
      <c r="AE9" s="281">
        <v>21743</v>
      </c>
      <c r="AF9" s="281">
        <v>21869</v>
      </c>
      <c r="AG9" s="281">
        <v>34062</v>
      </c>
      <c r="AH9" s="281">
        <v>33871</v>
      </c>
      <c r="AI9" s="281">
        <v>30759</v>
      </c>
      <c r="AJ9" s="281">
        <v>36571</v>
      </c>
      <c r="AK9" s="281">
        <v>41036</v>
      </c>
      <c r="AL9" s="281">
        <v>34874</v>
      </c>
      <c r="AM9" s="281">
        <v>32076</v>
      </c>
      <c r="AN9" s="281">
        <v>29479</v>
      </c>
      <c r="AO9" s="281">
        <v>24700</v>
      </c>
      <c r="AP9" s="281">
        <v>21854</v>
      </c>
      <c r="AQ9" s="281">
        <v>15509</v>
      </c>
      <c r="AR9" s="281">
        <v>20163</v>
      </c>
      <c r="AS9" s="286">
        <v>19215</v>
      </c>
    </row>
    <row r="10" spans="1:45" s="4" customFormat="1" ht="14">
      <c r="A10" s="333" t="s">
        <v>826</v>
      </c>
      <c r="B10" s="281">
        <v>2328.8562172600004</v>
      </c>
      <c r="C10" s="281">
        <v>1731.89049488</v>
      </c>
      <c r="D10" s="281">
        <v>2221.1943635699995</v>
      </c>
      <c r="E10" s="281">
        <v>1814.8731062300001</v>
      </c>
      <c r="F10" s="281">
        <v>881.65378700999997</v>
      </c>
      <c r="G10" s="281">
        <v>2549.2397075399999</v>
      </c>
      <c r="H10" s="281">
        <v>2007.6161840299999</v>
      </c>
      <c r="I10" s="281">
        <v>1826.70548534</v>
      </c>
      <c r="J10" s="281">
        <v>1165.7406188099999</v>
      </c>
      <c r="K10" s="281">
        <v>1274.5566612800001</v>
      </c>
      <c r="L10" s="281">
        <v>1624.748627180001</v>
      </c>
      <c r="M10" s="281">
        <v>1651.877756710001</v>
      </c>
      <c r="N10" s="281">
        <v>1512.1482866599999</v>
      </c>
      <c r="O10" s="281">
        <v>1929.1960589700009</v>
      </c>
      <c r="P10" s="281">
        <v>2391.6833054999961</v>
      </c>
      <c r="Q10" s="281">
        <v>2085.7278345100012</v>
      </c>
      <c r="R10" s="281">
        <v>830.26641364999978</v>
      </c>
      <c r="S10" s="281">
        <v>816.31260868000118</v>
      </c>
      <c r="T10" s="281">
        <v>930.75330568000038</v>
      </c>
      <c r="U10" s="281">
        <v>755.14329267000051</v>
      </c>
      <c r="V10" s="281">
        <v>79.793752280000007</v>
      </c>
      <c r="W10" s="281">
        <v>796.39314400000001</v>
      </c>
      <c r="X10" s="281">
        <v>1568.0275870000021</v>
      </c>
      <c r="Y10" s="281">
        <v>775.96536129999993</v>
      </c>
      <c r="Z10" s="281">
        <v>47.76</v>
      </c>
      <c r="AA10" s="281">
        <v>751.3</v>
      </c>
      <c r="AB10" s="281">
        <v>973.77</v>
      </c>
      <c r="AC10" s="281">
        <v>561.76</v>
      </c>
      <c r="AD10" s="281">
        <v>382</v>
      </c>
      <c r="AE10" s="281">
        <v>398</v>
      </c>
      <c r="AF10" s="281">
        <v>61</v>
      </c>
      <c r="AG10" s="281">
        <v>163</v>
      </c>
      <c r="AH10" s="281">
        <v>336</v>
      </c>
      <c r="AI10" s="281">
        <v>298</v>
      </c>
      <c r="AJ10" s="281">
        <v>695</v>
      </c>
      <c r="AK10" s="281">
        <v>640</v>
      </c>
      <c r="AL10" s="281">
        <v>636</v>
      </c>
      <c r="AM10" s="281">
        <v>659</v>
      </c>
      <c r="AN10" s="281">
        <v>394</v>
      </c>
      <c r="AO10" s="281">
        <v>319</v>
      </c>
      <c r="AP10" s="281">
        <v>281</v>
      </c>
      <c r="AQ10" s="281">
        <v>160</v>
      </c>
      <c r="AR10" s="281">
        <v>68</v>
      </c>
      <c r="AS10" s="286">
        <v>13</v>
      </c>
    </row>
    <row r="11" spans="1:45" s="4" customFormat="1" ht="14">
      <c r="A11" s="333" t="s">
        <v>49</v>
      </c>
      <c r="B11" s="281">
        <v>0</v>
      </c>
      <c r="C11" s="281">
        <v>0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1443.73194964</v>
      </c>
      <c r="K11" s="281">
        <v>2339.7133981000002</v>
      </c>
      <c r="L11" s="281">
        <v>44.955008649999996</v>
      </c>
      <c r="M11" s="281">
        <v>31.974478679999997</v>
      </c>
      <c r="N11" s="281">
        <v>1385.8789323400001</v>
      </c>
      <c r="O11" s="281">
        <v>1390.2701183399986</v>
      </c>
      <c r="P11" s="281">
        <v>1312.0557693499986</v>
      </c>
      <c r="Q11" s="281">
        <v>1474.7777449300002</v>
      </c>
      <c r="R11" s="281">
        <v>1524.6229031099997</v>
      </c>
      <c r="S11" s="281">
        <v>1659.5347083400013</v>
      </c>
      <c r="T11" s="281">
        <v>1671.2831089299998</v>
      </c>
      <c r="U11" s="281">
        <v>1558.0916671699993</v>
      </c>
      <c r="V11" s="281">
        <v>1468.5307956799993</v>
      </c>
      <c r="W11" s="281">
        <v>1648.89689174</v>
      </c>
      <c r="X11" s="281">
        <v>0.10138751</v>
      </c>
      <c r="Y11" s="281">
        <v>1576.9843830299999</v>
      </c>
      <c r="Z11" s="281">
        <v>0.1</v>
      </c>
      <c r="AA11" s="281">
        <v>0.11</v>
      </c>
      <c r="AB11" s="281">
        <v>0.11</v>
      </c>
      <c r="AC11" s="281">
        <v>0.11</v>
      </c>
      <c r="AD11" s="281">
        <v>0</v>
      </c>
      <c r="AE11" s="281">
        <v>0</v>
      </c>
      <c r="AF11" s="281">
        <v>0</v>
      </c>
      <c r="AG11" s="281">
        <v>0</v>
      </c>
      <c r="AH11" s="281">
        <v>0</v>
      </c>
      <c r="AI11" s="281">
        <v>0</v>
      </c>
      <c r="AJ11" s="281">
        <v>0</v>
      </c>
      <c r="AK11" s="281">
        <v>0</v>
      </c>
      <c r="AL11" s="281">
        <v>0</v>
      </c>
      <c r="AM11" s="281">
        <v>0</v>
      </c>
      <c r="AN11" s="281">
        <v>0</v>
      </c>
      <c r="AO11" s="281">
        <v>1</v>
      </c>
      <c r="AP11" s="281">
        <v>1</v>
      </c>
      <c r="AQ11" s="281">
        <v>0</v>
      </c>
      <c r="AR11" s="281">
        <v>0</v>
      </c>
      <c r="AS11" s="286">
        <v>0</v>
      </c>
    </row>
    <row r="12" spans="1:45" s="4" customFormat="1" ht="14">
      <c r="A12" s="329" t="s">
        <v>860</v>
      </c>
      <c r="B12" s="281">
        <v>82480.26140692037</v>
      </c>
      <c r="C12" s="281">
        <v>84156.129028761163</v>
      </c>
      <c r="D12" s="281">
        <v>81989.963931340244</v>
      </c>
      <c r="E12" s="281">
        <v>81105.807353561235</v>
      </c>
      <c r="F12" s="281">
        <v>79790.192898469162</v>
      </c>
      <c r="G12" s="281">
        <v>81482.680652731055</v>
      </c>
      <c r="H12" s="281">
        <v>82058.503823321371</v>
      </c>
      <c r="I12" s="281">
        <v>81928.937728181976</v>
      </c>
      <c r="J12" s="281">
        <v>87305.891529428132</v>
      </c>
      <c r="K12" s="281">
        <v>85713.826589783523</v>
      </c>
      <c r="L12" s="281">
        <v>82614.782220852372</v>
      </c>
      <c r="M12" s="281">
        <v>87974.154117325175</v>
      </c>
      <c r="N12" s="281">
        <v>85466.875638341458</v>
      </c>
      <c r="O12" s="281">
        <v>89916.024296113785</v>
      </c>
      <c r="P12" s="281">
        <v>87553.823849600929</v>
      </c>
      <c r="Q12" s="281">
        <v>89971.099805673293</v>
      </c>
      <c r="R12" s="281">
        <v>96380.206648181396</v>
      </c>
      <c r="S12" s="281">
        <v>101691.54367143815</v>
      </c>
      <c r="T12" s="281">
        <v>100046.12931136174</v>
      </c>
      <c r="U12" s="281">
        <v>96594.971160762405</v>
      </c>
      <c r="V12" s="281">
        <v>100483.25352112118</v>
      </c>
      <c r="W12" s="281">
        <v>99842.024879901321</v>
      </c>
      <c r="X12" s="281">
        <v>95096.578453681999</v>
      </c>
      <c r="Y12" s="281">
        <v>90526.293992580002</v>
      </c>
      <c r="Z12" s="281">
        <v>103171.25000000001</v>
      </c>
      <c r="AA12" s="281">
        <v>109342.63</v>
      </c>
      <c r="AB12" s="281">
        <v>102084.8</v>
      </c>
      <c r="AC12" s="281">
        <v>96248.420000000027</v>
      </c>
      <c r="AD12" s="281">
        <v>104035</v>
      </c>
      <c r="AE12" s="281">
        <v>122493</v>
      </c>
      <c r="AF12" s="281">
        <v>135672</v>
      </c>
      <c r="AG12" s="281">
        <v>138213</v>
      </c>
      <c r="AH12" s="281">
        <v>144362</v>
      </c>
      <c r="AI12" s="281">
        <v>151526</v>
      </c>
      <c r="AJ12" s="281">
        <v>164040</v>
      </c>
      <c r="AK12" s="281">
        <v>176592</v>
      </c>
      <c r="AL12" s="281">
        <v>192382</v>
      </c>
      <c r="AM12" s="281">
        <v>190127</v>
      </c>
      <c r="AN12" s="281">
        <v>206840</v>
      </c>
      <c r="AO12" s="281">
        <v>220386</v>
      </c>
      <c r="AP12" s="281">
        <v>238454</v>
      </c>
      <c r="AQ12" s="281">
        <v>244670</v>
      </c>
      <c r="AR12" s="281">
        <v>252425</v>
      </c>
      <c r="AS12" s="286">
        <v>262926</v>
      </c>
    </row>
    <row r="13" spans="1:45" s="4" customFormat="1" ht="14">
      <c r="A13" s="330" t="s">
        <v>829</v>
      </c>
      <c r="B13" s="318">
        <v>691.60471015874646</v>
      </c>
      <c r="C13" s="318">
        <v>1579.1701732774382</v>
      </c>
      <c r="D13" s="318">
        <v>1586.0925294670742</v>
      </c>
      <c r="E13" s="318">
        <v>1262.1140697954688</v>
      </c>
      <c r="F13" s="318">
        <v>899.45217699135537</v>
      </c>
      <c r="G13" s="318">
        <v>1047.2586836741539</v>
      </c>
      <c r="H13" s="318">
        <v>928.83458185181371</v>
      </c>
      <c r="I13" s="318">
        <v>1082.321924642456</v>
      </c>
      <c r="J13" s="318">
        <v>1069.0461413676385</v>
      </c>
      <c r="K13" s="318">
        <v>922.70683575645671</v>
      </c>
      <c r="L13" s="318">
        <v>737.93969180731801</v>
      </c>
      <c r="M13" s="318">
        <v>-8463.0496548942465</v>
      </c>
      <c r="N13" s="318">
        <v>631.06673687769216</v>
      </c>
      <c r="O13" s="318">
        <v>-8569.0009045288316</v>
      </c>
      <c r="P13" s="318">
        <v>370.67385417281184</v>
      </c>
      <c r="Q13" s="318">
        <v>632.62719442503294</v>
      </c>
      <c r="R13" s="318">
        <v>657.30034070566762</v>
      </c>
      <c r="S13" s="318">
        <v>639.64990555975237</v>
      </c>
      <c r="T13" s="318">
        <v>788.98178930816357</v>
      </c>
      <c r="U13" s="318">
        <v>1477.9724617912434</v>
      </c>
      <c r="V13" s="318">
        <v>2684.641698620253</v>
      </c>
      <c r="W13" s="318">
        <v>3616.723003697989</v>
      </c>
      <c r="X13" s="318">
        <v>3849.9118158738129</v>
      </c>
      <c r="Y13" s="318">
        <v>4113.2474457163016</v>
      </c>
      <c r="Z13" s="318">
        <v>4300.5114873909788</v>
      </c>
      <c r="AA13" s="318">
        <v>4438.4758770999997</v>
      </c>
      <c r="AB13" s="318">
        <v>4419.4980619200969</v>
      </c>
      <c r="AC13" s="318">
        <v>4571.5002322204964</v>
      </c>
      <c r="AD13" s="318">
        <v>5219.0824887300441</v>
      </c>
      <c r="AE13" s="318">
        <v>5848.8569605291032</v>
      </c>
      <c r="AF13" s="318">
        <v>6686.5480557066812</v>
      </c>
      <c r="AG13" s="318">
        <v>7441.9999912332305</v>
      </c>
      <c r="AH13" s="318">
        <v>7918.8162646377205</v>
      </c>
      <c r="AI13" s="318">
        <v>10197.610479705223</v>
      </c>
      <c r="AJ13" s="318">
        <v>10048</v>
      </c>
      <c r="AK13" s="318">
        <v>11895</v>
      </c>
      <c r="AL13" s="318">
        <v>13687</v>
      </c>
      <c r="AM13" s="318">
        <v>18275</v>
      </c>
      <c r="AN13" s="318">
        <v>19501</v>
      </c>
      <c r="AO13" s="318">
        <v>23895</v>
      </c>
      <c r="AP13" s="318">
        <v>26891</v>
      </c>
      <c r="AQ13" s="318">
        <v>29312</v>
      </c>
      <c r="AR13" s="318">
        <v>31040</v>
      </c>
      <c r="AS13" s="319">
        <v>32594</v>
      </c>
    </row>
    <row r="14" spans="1:45" s="4" customFormat="1" ht="14">
      <c r="A14" s="330" t="s">
        <v>874</v>
      </c>
      <c r="B14" s="318">
        <v>0</v>
      </c>
      <c r="C14" s="318">
        <v>0</v>
      </c>
      <c r="D14" s="318">
        <v>0</v>
      </c>
      <c r="E14" s="318">
        <v>0</v>
      </c>
      <c r="F14" s="318">
        <v>0</v>
      </c>
      <c r="G14" s="318">
        <v>0</v>
      </c>
      <c r="H14" s="318">
        <v>0</v>
      </c>
      <c r="I14" s="318">
        <v>0</v>
      </c>
      <c r="J14" s="318">
        <v>0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0</v>
      </c>
      <c r="R14" s="318">
        <v>0</v>
      </c>
      <c r="S14" s="318">
        <v>0</v>
      </c>
      <c r="T14" s="318">
        <v>0</v>
      </c>
      <c r="U14" s="318">
        <v>125</v>
      </c>
      <c r="V14" s="318">
        <v>127.30100677999999</v>
      </c>
      <c r="W14" s="318">
        <v>202.26910821000001</v>
      </c>
      <c r="X14" s="318">
        <v>288.55383438999996</v>
      </c>
      <c r="Y14" s="318">
        <v>287.98938630999999</v>
      </c>
      <c r="Z14" s="318">
        <v>318.27630415000004</v>
      </c>
      <c r="AA14" s="318">
        <v>857.37961862999998</v>
      </c>
      <c r="AB14" s="318">
        <v>867.09932410999988</v>
      </c>
      <c r="AC14" s="318">
        <v>926.67058059999999</v>
      </c>
      <c r="AD14" s="318">
        <v>1108.7681666499998</v>
      </c>
      <c r="AE14" s="318">
        <v>1949.2051228799996</v>
      </c>
      <c r="AF14" s="318">
        <v>5057.8499132200004</v>
      </c>
      <c r="AG14" s="318">
        <v>8152.0757266999981</v>
      </c>
      <c r="AH14" s="318">
        <v>8147.2063363600009</v>
      </c>
      <c r="AI14" s="318">
        <v>10982.556942929999</v>
      </c>
      <c r="AJ14" s="318">
        <v>11515.635231040003</v>
      </c>
      <c r="AK14" s="318">
        <v>11768.873021949987</v>
      </c>
      <c r="AL14" s="318">
        <v>11676</v>
      </c>
      <c r="AM14" s="318">
        <v>11402</v>
      </c>
      <c r="AN14" s="318">
        <v>11017</v>
      </c>
      <c r="AO14" s="318">
        <v>11148</v>
      </c>
      <c r="AP14" s="318">
        <v>10742</v>
      </c>
      <c r="AQ14" s="318">
        <v>10229</v>
      </c>
      <c r="AR14" s="318">
        <v>8422</v>
      </c>
      <c r="AS14" s="319">
        <v>7602</v>
      </c>
    </row>
    <row r="15" spans="1:45" s="4" customFormat="1" ht="14.5" thickBot="1">
      <c r="A15" s="331" t="s">
        <v>1218</v>
      </c>
      <c r="B15" s="322">
        <v>149956.68585904912</v>
      </c>
      <c r="C15" s="322">
        <v>157198.75132483861</v>
      </c>
      <c r="D15" s="322">
        <v>158405.36028151732</v>
      </c>
      <c r="E15" s="322">
        <v>164902.37145684671</v>
      </c>
      <c r="F15" s="322">
        <v>163418.4981672705</v>
      </c>
      <c r="G15" s="322">
        <v>168298.39394753519</v>
      </c>
      <c r="H15" s="322">
        <v>171847.86072192318</v>
      </c>
      <c r="I15" s="322">
        <v>174947.9452172844</v>
      </c>
      <c r="J15" s="322">
        <v>179491.06588587578</v>
      </c>
      <c r="K15" s="322">
        <v>184475.78829147998</v>
      </c>
      <c r="L15" s="322">
        <v>179586.35182938</v>
      </c>
      <c r="M15" s="322">
        <v>170648.05277218131</v>
      </c>
      <c r="N15" s="322">
        <v>180061.70276722999</v>
      </c>
      <c r="O15" s="322">
        <v>179095.55590309482</v>
      </c>
      <c r="P15" s="322">
        <v>180697.7285064832</v>
      </c>
      <c r="Q15" s="322">
        <v>182013.49179960851</v>
      </c>
      <c r="R15" s="322">
        <v>184712.28403202674</v>
      </c>
      <c r="S15" s="322">
        <v>188580.21285221857</v>
      </c>
      <c r="T15" s="322">
        <v>188223.24858109001</v>
      </c>
      <c r="U15" s="322">
        <v>188795.5625262642</v>
      </c>
      <c r="V15" s="322">
        <v>187550.84019476053</v>
      </c>
      <c r="W15" s="322">
        <v>185024.49564848852</v>
      </c>
      <c r="X15" s="322">
        <v>182832.10299487555</v>
      </c>
      <c r="Y15" s="322">
        <v>183824.23683202628</v>
      </c>
      <c r="Z15" s="322">
        <v>186506.95779154098</v>
      </c>
      <c r="AA15" s="322">
        <v>187689.14549572999</v>
      </c>
      <c r="AB15" s="322">
        <v>190453.07738603011</v>
      </c>
      <c r="AC15" s="322">
        <v>191706.54081282052</v>
      </c>
      <c r="AD15" s="322">
        <v>198512.85065538005</v>
      </c>
      <c r="AE15" s="322">
        <v>205904.06208340911</v>
      </c>
      <c r="AF15" s="322">
        <v>225780.3979689267</v>
      </c>
      <c r="AG15" s="322">
        <v>248023.07571793321</v>
      </c>
      <c r="AH15" s="322">
        <v>254577.02260099771</v>
      </c>
      <c r="AI15" s="322">
        <v>262042.16742263522</v>
      </c>
      <c r="AJ15" s="322">
        <v>285994.63523104001</v>
      </c>
      <c r="AK15" s="322">
        <v>309710.87302195001</v>
      </c>
      <c r="AL15" s="322">
        <v>322511</v>
      </c>
      <c r="AM15" s="322">
        <v>321606</v>
      </c>
      <c r="AN15" s="322">
        <v>339937</v>
      </c>
      <c r="AO15" s="322">
        <v>355305</v>
      </c>
      <c r="AP15" s="322">
        <v>372514</v>
      </c>
      <c r="AQ15" s="322">
        <v>374989</v>
      </c>
      <c r="AR15" s="322">
        <v>386571</v>
      </c>
      <c r="AS15" s="323">
        <v>397709.50825767306</v>
      </c>
    </row>
    <row r="16" spans="1:45" s="12" customFormat="1" ht="14"/>
    <row r="17" s="12" customFormat="1" ht="14"/>
    <row r="18" s="12" customFormat="1" ht="14"/>
    <row r="19" s="12" customFormat="1" ht="14"/>
    <row r="20" s="12" customFormat="1" ht="14"/>
  </sheetData>
  <sheetProtection sheet="1" objects="1" scenarios="1"/>
  <hyperlinks>
    <hyperlink ref="A4" location="Índice!A1" display="Índice!A1" xr:uid="{1565E9F7-0443-4A65-9685-44056870009F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5302-574E-4939-BA30-22AE14BA07E9}">
  <sheetPr codeName="Plan44">
    <tabColor theme="0"/>
  </sheetPr>
  <dimension ref="A1:N47"/>
  <sheetViews>
    <sheetView showGridLines="0" zoomScaleNormal="100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5" width="12.54296875" hidden="1" customWidth="1"/>
    <col min="6" max="236" width="12.54296875" customWidth="1"/>
  </cols>
  <sheetData>
    <row r="1" spans="1:14" s="5" customFormat="1" ht="16.399999999999999" customHeight="1">
      <c r="A1" s="152"/>
      <c r="B1" s="153"/>
      <c r="C1" s="153"/>
      <c r="D1" s="153"/>
      <c r="E1" s="153"/>
      <c r="F1" s="153"/>
      <c r="N1" s="813"/>
    </row>
    <row r="2" spans="1:14" s="5" customFormat="1" ht="33" customHeight="1">
      <c r="A2" s="154" t="s">
        <v>1193</v>
      </c>
      <c r="B2" s="153"/>
      <c r="C2" s="153"/>
      <c r="D2" s="153"/>
      <c r="E2" s="153"/>
      <c r="F2" s="153"/>
      <c r="N2" s="813"/>
    </row>
    <row r="3" spans="1:14" s="5" customFormat="1" ht="16.399999999999999" customHeight="1">
      <c r="A3" s="155" t="s">
        <v>1247</v>
      </c>
      <c r="B3" s="153"/>
      <c r="C3" s="153"/>
      <c r="D3" s="153"/>
      <c r="E3" s="153"/>
      <c r="F3" s="153"/>
      <c r="N3" s="813"/>
    </row>
    <row r="4" spans="1:14" s="157" customFormat="1" ht="15" customHeight="1">
      <c r="A4" s="843" t="s">
        <v>531</v>
      </c>
      <c r="B4" s="158" t="s">
        <v>1145</v>
      </c>
      <c r="C4" s="158" t="s">
        <v>1146</v>
      </c>
      <c r="D4" s="158" t="s">
        <v>1147</v>
      </c>
      <c r="E4" s="158" t="s">
        <v>1148</v>
      </c>
      <c r="F4" s="159" t="s">
        <v>1246</v>
      </c>
      <c r="N4" s="814"/>
    </row>
    <row r="5" spans="1:14" s="16" customFormat="1" ht="3.75" customHeight="1">
      <c r="A5" s="144"/>
      <c r="B5" s="190"/>
      <c r="C5" s="190"/>
      <c r="D5" s="190"/>
      <c r="E5" s="190"/>
      <c r="F5" s="190"/>
      <c r="N5" s="815"/>
    </row>
    <row r="6" spans="1:14" s="78" customFormat="1" ht="12.75" customHeight="1">
      <c r="A6" s="1201" t="s">
        <v>114</v>
      </c>
      <c r="B6" s="1197"/>
      <c r="C6" s="1197"/>
      <c r="D6" s="1197"/>
      <c r="E6" s="1197"/>
      <c r="F6" s="1197">
        <v>64566016000</v>
      </c>
      <c r="J6" s="150"/>
      <c r="K6" s="150"/>
      <c r="L6" s="150"/>
      <c r="M6" s="149"/>
      <c r="N6" s="816"/>
    </row>
    <row r="7" spans="1:14" s="4" customFormat="1" ht="14">
      <c r="A7" s="1188" t="s">
        <v>1023</v>
      </c>
      <c r="B7" s="1199"/>
      <c r="C7" s="1199"/>
      <c r="D7" s="1199"/>
      <c r="E7" s="1199"/>
      <c r="F7" s="1199">
        <v>36991788000</v>
      </c>
      <c r="J7" s="151"/>
      <c r="K7" s="151"/>
      <c r="L7" s="151"/>
      <c r="M7" s="176"/>
      <c r="N7" s="111"/>
    </row>
    <row r="8" spans="1:14" s="4" customFormat="1" ht="14">
      <c r="A8" s="1188" t="s">
        <v>1158</v>
      </c>
      <c r="B8" s="1199"/>
      <c r="C8" s="1199"/>
      <c r="D8" s="1199"/>
      <c r="E8" s="1199"/>
      <c r="F8" s="1199">
        <v>8222818000</v>
      </c>
      <c r="J8" s="151"/>
      <c r="K8" s="151"/>
      <c r="L8" s="151"/>
      <c r="M8" s="176"/>
      <c r="N8" s="111"/>
    </row>
    <row r="9" spans="1:14" s="4" customFormat="1" ht="14">
      <c r="A9" s="1188" t="s">
        <v>389</v>
      </c>
      <c r="B9" s="1199"/>
      <c r="C9" s="1199"/>
      <c r="D9" s="1199"/>
      <c r="E9" s="1199"/>
      <c r="F9" s="1199">
        <v>15238568000</v>
      </c>
      <c r="J9" s="151"/>
      <c r="K9" s="151"/>
      <c r="L9" s="151"/>
      <c r="M9" s="176"/>
      <c r="N9" s="111"/>
    </row>
    <row r="10" spans="1:14" s="4" customFormat="1" ht="14">
      <c r="A10" s="1188" t="s">
        <v>1159</v>
      </c>
      <c r="B10" s="1199"/>
      <c r="C10" s="1199"/>
      <c r="D10" s="1199"/>
      <c r="E10" s="1199"/>
      <c r="F10" s="1199">
        <v>-1199447000</v>
      </c>
      <c r="J10" s="151"/>
      <c r="K10" s="151"/>
      <c r="L10" s="151"/>
      <c r="M10" s="176"/>
      <c r="N10" s="111"/>
    </row>
    <row r="11" spans="1:14" s="4" customFormat="1" ht="14">
      <c r="A11" s="1188" t="s">
        <v>391</v>
      </c>
      <c r="B11" s="1199"/>
      <c r="C11" s="1199"/>
      <c r="D11" s="1199"/>
      <c r="E11" s="1199"/>
      <c r="F11" s="1199">
        <v>2036017000</v>
      </c>
      <c r="J11" s="151"/>
      <c r="K11" s="151"/>
      <c r="L11" s="151"/>
      <c r="M11" s="176"/>
      <c r="N11" s="111"/>
    </row>
    <row r="12" spans="1:14" s="4" customFormat="1" ht="14">
      <c r="A12" s="1188" t="s">
        <v>1026</v>
      </c>
      <c r="B12" s="1199"/>
      <c r="C12" s="1199"/>
      <c r="D12" s="1199"/>
      <c r="E12" s="1199"/>
      <c r="F12" s="1199">
        <v>3276272000</v>
      </c>
      <c r="H12" s="811"/>
      <c r="I12" s="812"/>
      <c r="J12" s="151"/>
      <c r="K12" s="151"/>
      <c r="L12" s="151"/>
      <c r="M12" s="176"/>
      <c r="N12" s="111"/>
    </row>
    <row r="13" spans="1:14" s="78" customFormat="1" ht="14">
      <c r="A13" s="1201" t="s">
        <v>115</v>
      </c>
      <c r="B13" s="1197"/>
      <c r="C13" s="1197"/>
      <c r="D13" s="1197"/>
      <c r="E13" s="1197"/>
      <c r="F13" s="1197">
        <v>-39961582000</v>
      </c>
      <c r="J13" s="150"/>
      <c r="K13" s="150"/>
      <c r="L13" s="150"/>
      <c r="M13" s="817"/>
      <c r="N13" s="816"/>
    </row>
    <row r="14" spans="1:14" s="4" customFormat="1" ht="14">
      <c r="A14" s="1188" t="s">
        <v>1029</v>
      </c>
      <c r="B14" s="1197"/>
      <c r="C14" s="1197"/>
      <c r="D14" s="1197"/>
      <c r="E14" s="1197"/>
      <c r="F14" s="1199">
        <v>-16380056000</v>
      </c>
      <c r="J14" s="151"/>
      <c r="K14" s="151"/>
      <c r="L14" s="151"/>
      <c r="M14" s="149"/>
      <c r="N14" s="111"/>
    </row>
    <row r="15" spans="1:14" s="4" customFormat="1" ht="14">
      <c r="A15" s="1188" t="s">
        <v>1030</v>
      </c>
      <c r="B15" s="1199"/>
      <c r="C15" s="1199"/>
      <c r="D15" s="1199"/>
      <c r="E15" s="1199"/>
      <c r="F15" s="1199">
        <v>-14386501000</v>
      </c>
      <c r="J15" s="151"/>
      <c r="K15" s="151"/>
      <c r="L15" s="151"/>
      <c r="M15" s="176"/>
      <c r="N15" s="111"/>
    </row>
    <row r="16" spans="1:14" s="4" customFormat="1" ht="14">
      <c r="A16" s="1188" t="s">
        <v>1160</v>
      </c>
      <c r="B16" s="1199"/>
      <c r="C16" s="1199"/>
      <c r="D16" s="1199"/>
      <c r="E16" s="1199"/>
      <c r="F16" s="1199">
        <v>-8663989000</v>
      </c>
      <c r="J16" s="151"/>
      <c r="K16" s="151"/>
      <c r="L16" s="151"/>
      <c r="M16" s="176"/>
      <c r="N16" s="111"/>
    </row>
    <row r="17" spans="1:14" s="4" customFormat="1" ht="14">
      <c r="A17" s="1188" t="s">
        <v>1032</v>
      </c>
      <c r="B17" s="1199"/>
      <c r="C17" s="1199"/>
      <c r="D17" s="1199"/>
      <c r="E17" s="1199"/>
      <c r="F17" s="1199">
        <v>-531036000</v>
      </c>
      <c r="J17" s="151"/>
      <c r="K17" s="151"/>
      <c r="L17" s="151"/>
      <c r="M17" s="176"/>
      <c r="N17" s="111"/>
    </row>
    <row r="18" spans="1:14" s="78" customFormat="1" ht="14">
      <c r="A18" s="1201" t="s">
        <v>1096</v>
      </c>
      <c r="B18" s="1197"/>
      <c r="C18" s="1197"/>
      <c r="D18" s="1197"/>
      <c r="E18" s="1197"/>
      <c r="F18" s="1197">
        <v>-11486677000</v>
      </c>
      <c r="J18" s="150"/>
      <c r="K18" s="150"/>
      <c r="L18" s="150"/>
      <c r="M18" s="149"/>
      <c r="N18" s="816"/>
    </row>
    <row r="19" spans="1:14" s="4" customFormat="1" ht="14">
      <c r="A19" s="1188" t="s">
        <v>1149</v>
      </c>
      <c r="B19" s="1197"/>
      <c r="C19" s="1197"/>
      <c r="D19" s="1197"/>
      <c r="E19" s="1197"/>
      <c r="F19" s="1199">
        <v>-11525107000</v>
      </c>
      <c r="J19" s="151"/>
      <c r="K19" s="151"/>
      <c r="L19" s="151"/>
      <c r="M19" s="149"/>
      <c r="N19" s="111"/>
    </row>
    <row r="20" spans="1:14" s="4" customFormat="1" ht="14">
      <c r="A20" s="1188" t="s">
        <v>1095</v>
      </c>
      <c r="B20" s="1199"/>
      <c r="C20" s="1199"/>
      <c r="D20" s="1199"/>
      <c r="E20" s="1199"/>
      <c r="F20" s="1199">
        <v>-130370000</v>
      </c>
      <c r="J20" s="151"/>
      <c r="K20" s="151"/>
      <c r="L20" s="151"/>
      <c r="M20" s="176"/>
      <c r="N20" s="111"/>
    </row>
    <row r="21" spans="1:14" s="4" customFormat="1" ht="14">
      <c r="A21" s="1188" t="s">
        <v>1120</v>
      </c>
      <c r="B21" s="1199"/>
      <c r="C21" s="1199"/>
      <c r="D21" s="1199"/>
      <c r="E21" s="1199"/>
      <c r="F21" s="1199">
        <v>168800000</v>
      </c>
      <c r="J21" s="151"/>
      <c r="K21" s="151"/>
      <c r="L21" s="151"/>
      <c r="M21" s="176"/>
      <c r="N21" s="111"/>
    </row>
    <row r="22" spans="1:14" s="78" customFormat="1" ht="14">
      <c r="A22" s="1201" t="s">
        <v>1161</v>
      </c>
      <c r="B22" s="1197"/>
      <c r="C22" s="1197"/>
      <c r="D22" s="1197"/>
      <c r="E22" s="1197"/>
      <c r="F22" s="1197">
        <v>13117757000</v>
      </c>
      <c r="J22" s="150"/>
      <c r="K22" s="150"/>
      <c r="L22" s="150"/>
      <c r="M22" s="817"/>
      <c r="N22" s="816"/>
    </row>
    <row r="23" spans="1:14" s="78" customFormat="1" ht="14">
      <c r="A23" s="1201" t="s">
        <v>1162</v>
      </c>
      <c r="B23" s="1197"/>
      <c r="C23" s="1197"/>
      <c r="D23" s="1197"/>
      <c r="E23" s="1197"/>
      <c r="F23" s="1197">
        <v>-2498012000</v>
      </c>
      <c r="J23" s="150"/>
      <c r="K23" s="150"/>
      <c r="L23" s="150"/>
      <c r="M23" s="817"/>
      <c r="N23" s="816"/>
    </row>
    <row r="24" spans="1:14" s="4" customFormat="1" ht="14">
      <c r="A24" s="1188" t="s">
        <v>1150</v>
      </c>
      <c r="B24" s="1199"/>
      <c r="C24" s="1199"/>
      <c r="D24" s="1199"/>
      <c r="E24" s="1199"/>
      <c r="F24" s="1199">
        <v>8361470000</v>
      </c>
      <c r="J24" s="151"/>
      <c r="K24" s="151"/>
      <c r="L24" s="151"/>
      <c r="M24" s="176"/>
      <c r="N24" s="111"/>
    </row>
    <row r="25" spans="1:14" s="4" customFormat="1" ht="14">
      <c r="A25" s="1188" t="s">
        <v>127</v>
      </c>
      <c r="B25" s="1199"/>
      <c r="C25" s="1199"/>
      <c r="D25" s="1199"/>
      <c r="E25" s="1199"/>
      <c r="F25" s="1199">
        <v>-9953520000</v>
      </c>
      <c r="J25" s="151"/>
      <c r="K25" s="151"/>
      <c r="L25" s="151"/>
      <c r="M25" s="176"/>
      <c r="N25" s="111"/>
    </row>
    <row r="26" spans="1:14" s="4" customFormat="1" ht="14">
      <c r="A26" s="1210" t="s">
        <v>1151</v>
      </c>
      <c r="B26" s="1197"/>
      <c r="C26" s="1197"/>
      <c r="D26" s="1197"/>
      <c r="E26" s="1197"/>
      <c r="F26" s="1199">
        <v>-6322175000</v>
      </c>
      <c r="J26" s="151"/>
      <c r="K26" s="151"/>
      <c r="L26" s="151"/>
      <c r="M26" s="149"/>
      <c r="N26" s="111"/>
    </row>
    <row r="27" spans="1:14" s="4" customFormat="1" ht="14">
      <c r="A27" s="1210" t="s">
        <v>1152</v>
      </c>
      <c r="B27" s="1199"/>
      <c r="C27" s="1199"/>
      <c r="D27" s="1199"/>
      <c r="E27" s="1199"/>
      <c r="F27" s="1199">
        <v>-3631345000</v>
      </c>
      <c r="J27" s="151"/>
      <c r="K27" s="151"/>
      <c r="L27" s="151"/>
      <c r="M27" s="178"/>
      <c r="N27" s="111"/>
    </row>
    <row r="28" spans="1:14" s="4" customFormat="1" ht="14">
      <c r="A28" s="1188" t="s">
        <v>1153</v>
      </c>
      <c r="B28" s="1197"/>
      <c r="C28" s="1197"/>
      <c r="D28" s="1197"/>
      <c r="E28" s="1197"/>
      <c r="F28" s="1199">
        <v>-2173423000</v>
      </c>
      <c r="J28" s="151"/>
      <c r="K28" s="151"/>
      <c r="L28" s="151"/>
      <c r="M28" s="149"/>
      <c r="N28" s="111"/>
    </row>
    <row r="29" spans="1:14" s="4" customFormat="1" ht="14">
      <c r="A29" s="1188" t="s">
        <v>1154</v>
      </c>
      <c r="B29" s="1199"/>
      <c r="C29" s="1199"/>
      <c r="D29" s="1199"/>
      <c r="E29" s="1199"/>
      <c r="F29" s="1199">
        <v>1758903000</v>
      </c>
      <c r="J29" s="151"/>
      <c r="K29" s="151"/>
      <c r="L29" s="151"/>
      <c r="M29" s="179"/>
      <c r="N29" s="111"/>
    </row>
    <row r="30" spans="1:14" s="4" customFormat="1" ht="14">
      <c r="A30" s="1188" t="s">
        <v>1155</v>
      </c>
      <c r="B30" s="1199"/>
      <c r="C30" s="1199"/>
      <c r="D30" s="1199"/>
      <c r="E30" s="1199"/>
      <c r="F30" s="1199">
        <v>-491442000</v>
      </c>
      <c r="J30" s="151"/>
      <c r="K30" s="151"/>
      <c r="L30" s="151"/>
      <c r="M30" s="179"/>
      <c r="N30" s="111"/>
    </row>
    <row r="31" spans="1:14" s="4" customFormat="1" ht="14">
      <c r="A31" s="1210" t="s">
        <v>397</v>
      </c>
      <c r="B31" s="1199"/>
      <c r="C31" s="1199"/>
      <c r="D31" s="1199"/>
      <c r="E31" s="1199"/>
      <c r="F31" s="1199">
        <v>3342314000</v>
      </c>
      <c r="J31" s="151"/>
      <c r="K31" s="151"/>
      <c r="L31" s="151"/>
      <c r="M31" s="178"/>
      <c r="N31" s="111"/>
    </row>
    <row r="32" spans="1:14" s="4" customFormat="1" ht="14">
      <c r="A32" s="1210" t="s">
        <v>398</v>
      </c>
      <c r="B32" s="1197"/>
      <c r="C32" s="1197"/>
      <c r="D32" s="1197"/>
      <c r="E32" s="1197"/>
      <c r="F32" s="1199">
        <v>-3833756000</v>
      </c>
      <c r="J32" s="151"/>
      <c r="K32" s="151"/>
      <c r="L32" s="151"/>
      <c r="M32" s="149"/>
      <c r="N32" s="111"/>
    </row>
    <row r="33" spans="1:14" s="78" customFormat="1" ht="14">
      <c r="A33" s="1201" t="s">
        <v>1163</v>
      </c>
      <c r="B33" s="1197"/>
      <c r="C33" s="1197"/>
      <c r="D33" s="1197"/>
      <c r="E33" s="1197"/>
      <c r="F33" s="1197">
        <v>-2838360000</v>
      </c>
      <c r="J33" s="150"/>
      <c r="K33" s="150"/>
      <c r="L33" s="150"/>
      <c r="M33" s="149"/>
      <c r="N33" s="816"/>
    </row>
    <row r="34" spans="1:14" s="4" customFormat="1" ht="14">
      <c r="A34" s="1188" t="s">
        <v>1156</v>
      </c>
      <c r="B34" s="1197"/>
      <c r="C34" s="1197"/>
      <c r="D34" s="1197"/>
      <c r="E34" s="1197"/>
      <c r="F34" s="1199">
        <v>-2826913000</v>
      </c>
      <c r="J34" s="151"/>
      <c r="K34" s="151"/>
      <c r="L34" s="151"/>
      <c r="M34" s="149"/>
      <c r="N34" s="111"/>
    </row>
    <row r="35" spans="1:14" s="4" customFormat="1" ht="14">
      <c r="A35" s="1188" t="s">
        <v>1157</v>
      </c>
      <c r="B35" s="1197"/>
      <c r="C35" s="1197"/>
      <c r="D35" s="1197"/>
      <c r="E35" s="1197"/>
      <c r="F35" s="1199">
        <v>-11447000</v>
      </c>
      <c r="J35" s="151"/>
      <c r="K35" s="151"/>
      <c r="L35" s="151"/>
      <c r="M35" s="149"/>
      <c r="N35" s="111"/>
    </row>
    <row r="36" spans="1:14" s="78" customFormat="1" ht="14">
      <c r="A36" s="1201" t="s">
        <v>1164</v>
      </c>
      <c r="B36" s="1197"/>
      <c r="C36" s="1197"/>
      <c r="D36" s="1197"/>
      <c r="E36" s="1197"/>
      <c r="F36" s="1197">
        <v>7781385000</v>
      </c>
      <c r="J36" s="150"/>
      <c r="K36" s="150"/>
      <c r="L36" s="150"/>
      <c r="M36" s="149"/>
      <c r="N36" s="816"/>
    </row>
    <row r="37" spans="1:14" s="4" customFormat="1" ht="14">
      <c r="A37" s="1204" t="s">
        <v>1165</v>
      </c>
      <c r="B37" s="1197"/>
      <c r="C37" s="1197"/>
      <c r="D37" s="1197"/>
      <c r="E37" s="1197"/>
      <c r="F37" s="1199">
        <v>39089000</v>
      </c>
      <c r="J37" s="151"/>
      <c r="K37" s="151"/>
      <c r="L37" s="151"/>
      <c r="M37" s="149"/>
      <c r="N37" s="111"/>
    </row>
    <row r="38" spans="1:14" s="78" customFormat="1" ht="14">
      <c r="A38" s="1201" t="s">
        <v>1166</v>
      </c>
      <c r="B38" s="1197"/>
      <c r="C38" s="1197"/>
      <c r="D38" s="1197"/>
      <c r="E38" s="1197"/>
      <c r="F38" s="1197">
        <v>7820474000</v>
      </c>
      <c r="J38" s="150"/>
      <c r="K38" s="150"/>
      <c r="L38" s="150"/>
      <c r="M38" s="149"/>
      <c r="N38" s="816"/>
    </row>
    <row r="39" spans="1:14" s="4" customFormat="1" ht="14">
      <c r="A39" s="1204" t="s">
        <v>1167</v>
      </c>
      <c r="B39" s="1197"/>
      <c r="C39" s="1197"/>
      <c r="D39" s="1197"/>
      <c r="E39" s="1197"/>
      <c r="F39" s="1199">
        <v>590415000</v>
      </c>
      <c r="J39" s="151"/>
      <c r="K39" s="151"/>
      <c r="L39" s="151"/>
      <c r="M39" s="149"/>
      <c r="N39" s="111"/>
    </row>
    <row r="40" spans="1:14" s="4" customFormat="1" ht="14">
      <c r="A40" s="1204" t="s">
        <v>1168</v>
      </c>
      <c r="B40" s="1197"/>
      <c r="C40" s="1197"/>
      <c r="D40" s="1197"/>
      <c r="E40" s="1197"/>
      <c r="F40" s="1199">
        <v>-869297000</v>
      </c>
      <c r="J40" s="151"/>
      <c r="K40" s="151"/>
      <c r="L40" s="151"/>
      <c r="M40" s="149"/>
      <c r="N40" s="111"/>
    </row>
    <row r="41" spans="1:14" s="4" customFormat="1" ht="14">
      <c r="A41" s="1204" t="s">
        <v>1169</v>
      </c>
      <c r="B41" s="1197"/>
      <c r="C41" s="1197"/>
      <c r="D41" s="1197"/>
      <c r="E41" s="1197"/>
      <c r="F41" s="1199">
        <v>-769527000</v>
      </c>
      <c r="J41" s="151"/>
      <c r="K41" s="151"/>
      <c r="L41" s="151"/>
      <c r="M41" s="149"/>
      <c r="N41" s="111"/>
    </row>
    <row r="42" spans="1:14" s="78" customFormat="1" ht="14.5" thickBot="1">
      <c r="A42" s="1202" t="s">
        <v>1170</v>
      </c>
      <c r="B42" s="1211"/>
      <c r="C42" s="1211"/>
      <c r="D42" s="1212"/>
      <c r="E42" s="1212"/>
      <c r="F42" s="1203">
        <v>6772065000</v>
      </c>
      <c r="J42" s="150"/>
      <c r="K42" s="150"/>
      <c r="L42" s="150"/>
      <c r="N42" s="816"/>
    </row>
    <row r="43" spans="1:14" s="4" customFormat="1" ht="14">
      <c r="A43" s="149"/>
      <c r="B43" s="17"/>
      <c r="C43" s="17"/>
      <c r="D43" s="18"/>
      <c r="E43" s="18"/>
      <c r="F43" s="9"/>
      <c r="J43" s="151"/>
      <c r="K43" s="151"/>
      <c r="L43" s="151"/>
      <c r="N43" s="111"/>
    </row>
    <row r="44" spans="1:14" s="4" customFormat="1" ht="14">
      <c r="A44" s="149"/>
      <c r="B44" s="17"/>
      <c r="C44" s="17"/>
      <c r="D44" s="18"/>
      <c r="E44" s="18"/>
      <c r="F44" s="9"/>
      <c r="J44" s="151"/>
      <c r="K44" s="151"/>
      <c r="L44" s="151"/>
      <c r="N44" s="111"/>
    </row>
    <row r="45" spans="1:14" s="4" customFormat="1" ht="14">
      <c r="B45" s="15"/>
      <c r="C45" s="10"/>
      <c r="D45" s="10"/>
      <c r="E45" s="10"/>
      <c r="F45" s="10"/>
      <c r="J45" s="151"/>
      <c r="K45" s="151"/>
      <c r="L45" s="151"/>
      <c r="N45" s="111"/>
    </row>
    <row r="46" spans="1:14" s="4" customFormat="1" ht="14">
      <c r="B46" s="15"/>
      <c r="C46" s="10"/>
      <c r="D46" s="10"/>
      <c r="E46" s="10"/>
      <c r="F46" s="10"/>
      <c r="J46" s="151"/>
      <c r="K46" s="151"/>
      <c r="L46" s="151"/>
      <c r="N46" s="111"/>
    </row>
    <row r="47" spans="1:14" s="4" customFormat="1" ht="14">
      <c r="B47" s="15"/>
      <c r="C47" s="10"/>
      <c r="D47" s="10"/>
      <c r="E47" s="10"/>
      <c r="F47" s="10"/>
      <c r="J47" s="151"/>
      <c r="K47" s="151"/>
      <c r="L47" s="151"/>
      <c r="N47" s="111"/>
    </row>
  </sheetData>
  <sheetProtection sheet="1" objects="1" scenarios="1"/>
  <hyperlinks>
    <hyperlink ref="A4" location="Índice!A1" display="Índice!A1" xr:uid="{B49417A3-C863-4DE0-B842-3C12814B6CD0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C7D9-C049-406E-9797-73FEF6194008}">
  <sheetPr codeName="Plan16">
    <tabColor rgb="FFFFC000"/>
  </sheetPr>
  <dimension ref="A1:EC22"/>
  <sheetViews>
    <sheetView showGridLines="0" showRowColHeaders="0" zoomScaleNormal="100" workbookViewId="0">
      <pane xSplit="1" ySplit="5" topLeftCell="DV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33" s="5" customFormat="1" ht="16.399999999999999" customHeight="1">
      <c r="A1" s="152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</row>
    <row r="2" spans="1:133" s="5" customFormat="1" ht="33" customHeight="1">
      <c r="A2" s="154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8"/>
      <c r="AQ2" s="347"/>
      <c r="AR2" s="347"/>
      <c r="AS2" s="348"/>
      <c r="AT2" s="347"/>
      <c r="AU2" s="347"/>
      <c r="AV2" s="348"/>
      <c r="AW2" s="347"/>
      <c r="AX2" s="347"/>
      <c r="AY2" s="348"/>
      <c r="AZ2" s="347"/>
      <c r="BA2" s="347"/>
      <c r="BB2" s="348"/>
      <c r="BC2" s="347"/>
      <c r="BD2" s="347"/>
      <c r="BE2" s="348"/>
      <c r="BF2" s="347"/>
      <c r="BG2" s="347"/>
      <c r="BH2" s="348"/>
      <c r="BI2" s="347"/>
      <c r="BJ2" s="347"/>
      <c r="BK2" s="348"/>
      <c r="BL2" s="347"/>
      <c r="BM2" s="347"/>
      <c r="BN2" s="348"/>
      <c r="BO2" s="347"/>
      <c r="BP2" s="347"/>
      <c r="BQ2" s="348"/>
      <c r="BR2" s="347"/>
      <c r="BS2" s="347"/>
      <c r="BT2" s="348"/>
      <c r="BU2" s="347"/>
      <c r="BV2" s="347"/>
      <c r="BW2" s="348"/>
      <c r="BX2" s="347"/>
      <c r="BY2" s="347"/>
      <c r="BZ2" s="348"/>
      <c r="CA2" s="347"/>
      <c r="CB2" s="347"/>
      <c r="CC2" s="348"/>
      <c r="CD2" s="347"/>
      <c r="CE2" s="347"/>
      <c r="CF2" s="348"/>
      <c r="CG2" s="347"/>
      <c r="CH2" s="347"/>
      <c r="CI2" s="348"/>
      <c r="CJ2" s="347"/>
      <c r="CK2" s="347"/>
      <c r="CL2" s="348"/>
      <c r="CM2" s="347"/>
      <c r="CN2" s="347"/>
      <c r="CO2" s="348"/>
      <c r="CP2" s="347"/>
      <c r="CQ2" s="347"/>
      <c r="CR2" s="348"/>
      <c r="CS2" s="347"/>
      <c r="CT2" s="347"/>
      <c r="CU2" s="348"/>
      <c r="CV2" s="347"/>
      <c r="CW2" s="347"/>
      <c r="CX2" s="348"/>
      <c r="CY2" s="347"/>
      <c r="CZ2" s="347"/>
      <c r="DA2" s="348"/>
      <c r="DB2" s="347"/>
      <c r="DC2" s="347"/>
      <c r="DD2" s="348"/>
      <c r="DE2" s="347"/>
      <c r="DF2" s="347"/>
      <c r="DG2" s="348"/>
      <c r="DH2" s="347"/>
      <c r="DI2" s="347"/>
      <c r="DJ2" s="348"/>
      <c r="DK2" s="347"/>
      <c r="DL2" s="347"/>
      <c r="DM2" s="348"/>
      <c r="DN2" s="347"/>
      <c r="DO2" s="347"/>
      <c r="DP2" s="348"/>
      <c r="DQ2" s="347"/>
      <c r="DR2" s="347"/>
      <c r="DS2" s="348"/>
      <c r="DT2" s="347"/>
      <c r="DU2" s="347"/>
      <c r="DV2" s="348"/>
      <c r="DW2" s="347"/>
      <c r="DX2" s="347"/>
      <c r="DY2" s="348"/>
      <c r="DZ2" s="347"/>
      <c r="EA2" s="347"/>
      <c r="EB2" s="348"/>
      <c r="EC2" s="347"/>
    </row>
    <row r="3" spans="1:133" s="66" customFormat="1" ht="16.399999999999999" customHeight="1">
      <c r="A3" s="155" t="s">
        <v>1312</v>
      </c>
      <c r="B3" s="1296" t="s">
        <v>652</v>
      </c>
      <c r="C3" s="1296"/>
      <c r="D3" s="1296"/>
      <c r="E3" s="1296" t="s">
        <v>653</v>
      </c>
      <c r="F3" s="1296"/>
      <c r="G3" s="1296"/>
      <c r="H3" s="1296" t="s">
        <v>654</v>
      </c>
      <c r="I3" s="1296"/>
      <c r="J3" s="1296"/>
      <c r="K3" s="1296" t="s">
        <v>655</v>
      </c>
      <c r="L3" s="1296"/>
      <c r="M3" s="1296"/>
      <c r="N3" s="1296" t="s">
        <v>1248</v>
      </c>
      <c r="O3" s="1296"/>
      <c r="P3" s="1296"/>
      <c r="Q3" s="1296" t="s">
        <v>1249</v>
      </c>
      <c r="R3" s="1296"/>
      <c r="S3" s="1296"/>
      <c r="T3" s="1296" t="s">
        <v>1250</v>
      </c>
      <c r="U3" s="1296"/>
      <c r="V3" s="1296"/>
      <c r="W3" s="1296" t="s">
        <v>1251</v>
      </c>
      <c r="X3" s="1296"/>
      <c r="Y3" s="1296"/>
      <c r="Z3" s="1296" t="s">
        <v>1252</v>
      </c>
      <c r="AA3" s="1296"/>
      <c r="AB3" s="1296"/>
      <c r="AC3" s="1296" t="s">
        <v>1253</v>
      </c>
      <c r="AD3" s="1296"/>
      <c r="AE3" s="1296"/>
      <c r="AF3" s="1296" t="s">
        <v>1254</v>
      </c>
      <c r="AG3" s="1296"/>
      <c r="AH3" s="1296"/>
      <c r="AI3" s="1296" t="s">
        <v>1255</v>
      </c>
      <c r="AJ3" s="1296"/>
      <c r="AK3" s="1296"/>
      <c r="AL3" s="1296" t="s">
        <v>968</v>
      </c>
      <c r="AM3" s="1296"/>
      <c r="AN3" s="1296"/>
      <c r="AO3" s="1296" t="s">
        <v>969</v>
      </c>
      <c r="AP3" s="1296"/>
      <c r="AQ3" s="1296"/>
      <c r="AR3" s="1296" t="s">
        <v>970</v>
      </c>
      <c r="AS3" s="1296"/>
      <c r="AT3" s="1296"/>
      <c r="AU3" s="1296" t="s">
        <v>971</v>
      </c>
      <c r="AV3" s="1296"/>
      <c r="AW3" s="1296"/>
      <c r="AX3" s="1296" t="s">
        <v>1256</v>
      </c>
      <c r="AY3" s="1296"/>
      <c r="AZ3" s="1296"/>
      <c r="BA3" s="1296" t="s">
        <v>1257</v>
      </c>
      <c r="BB3" s="1296"/>
      <c r="BC3" s="1296"/>
      <c r="BD3" s="1296" t="s">
        <v>1258</v>
      </c>
      <c r="BE3" s="1296"/>
      <c r="BF3" s="1296"/>
      <c r="BG3" s="1296" t="s">
        <v>1259</v>
      </c>
      <c r="BH3" s="1296"/>
      <c r="BI3" s="1296"/>
      <c r="BJ3" s="1296" t="s">
        <v>1016</v>
      </c>
      <c r="BK3" s="1296"/>
      <c r="BL3" s="1296"/>
      <c r="BM3" s="1296" t="s">
        <v>1017</v>
      </c>
      <c r="BN3" s="1296"/>
      <c r="BO3" s="1296"/>
      <c r="BP3" s="1296" t="s">
        <v>1018</v>
      </c>
      <c r="BQ3" s="1296"/>
      <c r="BR3" s="1296"/>
      <c r="BS3" s="1296" t="s">
        <v>888</v>
      </c>
      <c r="BT3" s="1296"/>
      <c r="BU3" s="1296"/>
      <c r="BV3" s="1296" t="s">
        <v>910</v>
      </c>
      <c r="BW3" s="1296"/>
      <c r="BX3" s="1296"/>
      <c r="BY3" s="1296" t="s">
        <v>912</v>
      </c>
      <c r="BZ3" s="1296"/>
      <c r="CA3" s="1296"/>
      <c r="CB3" s="1296" t="s">
        <v>914</v>
      </c>
      <c r="CC3" s="1296"/>
      <c r="CD3" s="1296"/>
      <c r="CE3" s="1296" t="s">
        <v>1260</v>
      </c>
      <c r="CF3" s="1296"/>
      <c r="CG3" s="1296"/>
      <c r="CH3" s="1296" t="s">
        <v>1261</v>
      </c>
      <c r="CI3" s="1296"/>
      <c r="CJ3" s="1296"/>
      <c r="CK3" s="1296" t="s">
        <v>1262</v>
      </c>
      <c r="CL3" s="1296"/>
      <c r="CM3" s="1296"/>
      <c r="CN3" s="1296" t="s">
        <v>1263</v>
      </c>
      <c r="CO3" s="1296"/>
      <c r="CP3" s="1296"/>
      <c r="CQ3" s="1296" t="s">
        <v>1264</v>
      </c>
      <c r="CR3" s="1296"/>
      <c r="CS3" s="1296"/>
      <c r="CT3" s="1296" t="s">
        <v>1265</v>
      </c>
      <c r="CU3" s="1296"/>
      <c r="CV3" s="1296"/>
      <c r="CW3" s="1296" t="s">
        <v>1266</v>
      </c>
      <c r="CX3" s="1296"/>
      <c r="CY3" s="1296"/>
      <c r="CZ3" s="1296" t="s">
        <v>1267</v>
      </c>
      <c r="DA3" s="1296"/>
      <c r="DB3" s="1296"/>
      <c r="DC3" s="1296" t="s">
        <v>1268</v>
      </c>
      <c r="DD3" s="1296"/>
      <c r="DE3" s="1296"/>
      <c r="DF3" s="1296" t="s">
        <v>1075</v>
      </c>
      <c r="DG3" s="1296"/>
      <c r="DH3" s="1296"/>
      <c r="DI3" s="1296" t="s">
        <v>1077</v>
      </c>
      <c r="DJ3" s="1296"/>
      <c r="DK3" s="1296"/>
      <c r="DL3" s="1296" t="s">
        <v>1079</v>
      </c>
      <c r="DM3" s="1296"/>
      <c r="DN3" s="1296"/>
      <c r="DO3" s="1296" t="s">
        <v>1081</v>
      </c>
      <c r="DP3" s="1296"/>
      <c r="DQ3" s="1296"/>
      <c r="DR3" s="1296" t="s">
        <v>1141</v>
      </c>
      <c r="DS3" s="1296"/>
      <c r="DT3" s="1296"/>
      <c r="DU3" s="1296" t="s">
        <v>1142</v>
      </c>
      <c r="DV3" s="1296"/>
      <c r="DW3" s="1296"/>
      <c r="DX3" s="1296" t="s">
        <v>1143</v>
      </c>
      <c r="DY3" s="1296"/>
      <c r="DZ3" s="1296"/>
      <c r="EA3" s="1296" t="s">
        <v>1144</v>
      </c>
      <c r="EB3" s="1296"/>
      <c r="EC3" s="1296"/>
    </row>
    <row r="4" spans="1:133" s="66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252" t="s">
        <v>1447</v>
      </c>
      <c r="EB4" s="252" t="s">
        <v>863</v>
      </c>
      <c r="EC4" s="252" t="s">
        <v>1448</v>
      </c>
    </row>
    <row r="5" spans="1:133" s="67" customFormat="1" ht="4.5" customHeight="1">
      <c r="A5" s="290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7"/>
      <c r="EB5" s="357"/>
      <c r="EC5" s="357"/>
    </row>
    <row r="6" spans="1:133" s="4" customFormat="1" ht="14">
      <c r="A6" s="349" t="s">
        <v>77</v>
      </c>
      <c r="B6" s="281">
        <v>350858.09699999989</v>
      </c>
      <c r="C6" s="281">
        <v>0</v>
      </c>
      <c r="D6" s="341">
        <v>57.420032533064749</v>
      </c>
      <c r="E6" s="281">
        <v>365275.80700000003</v>
      </c>
      <c r="F6" s="281">
        <v>0</v>
      </c>
      <c r="G6" s="341">
        <v>58.042643682796765</v>
      </c>
      <c r="H6" s="281">
        <v>376104.99600000004</v>
      </c>
      <c r="I6" s="281">
        <v>0</v>
      </c>
      <c r="J6" s="341">
        <v>58.439751646269933</v>
      </c>
      <c r="K6" s="281">
        <v>395242.84200000035</v>
      </c>
      <c r="L6" s="281">
        <v>0</v>
      </c>
      <c r="M6" s="341">
        <v>59.077857389679991</v>
      </c>
      <c r="N6" s="281">
        <v>399928.87763591995</v>
      </c>
      <c r="O6" s="281">
        <v>0</v>
      </c>
      <c r="P6" s="341">
        <v>58.323029471842446</v>
      </c>
      <c r="Q6" s="281">
        <v>391779.78772958997</v>
      </c>
      <c r="R6" s="281">
        <v>0</v>
      </c>
      <c r="S6" s="341">
        <v>56.665249938778274</v>
      </c>
      <c r="T6" s="281">
        <v>399063.33988574997</v>
      </c>
      <c r="U6" s="281">
        <v>0</v>
      </c>
      <c r="V6" s="341">
        <v>55.896095338734717</v>
      </c>
      <c r="W6" s="281">
        <v>375016.45926105999</v>
      </c>
      <c r="X6" s="281">
        <v>0</v>
      </c>
      <c r="Y6" s="341">
        <v>52.002286547084573</v>
      </c>
      <c r="Z6" s="281">
        <v>373759.99005510996</v>
      </c>
      <c r="AA6" s="281">
        <v>0</v>
      </c>
      <c r="AB6" s="341">
        <v>52.976461589149046</v>
      </c>
      <c r="AC6" s="281">
        <v>343701.73187471001</v>
      </c>
      <c r="AD6" s="281">
        <v>0</v>
      </c>
      <c r="AE6" s="341">
        <v>49.551298288466526</v>
      </c>
      <c r="AF6" s="281">
        <v>329985.22198932001</v>
      </c>
      <c r="AG6" s="281">
        <v>0</v>
      </c>
      <c r="AH6" s="341">
        <v>49.058375597179506</v>
      </c>
      <c r="AI6" s="281">
        <v>302706.39399999991</v>
      </c>
      <c r="AJ6" s="281">
        <v>0</v>
      </c>
      <c r="AK6" s="341">
        <v>46.314314982122404</v>
      </c>
      <c r="AL6" s="281">
        <v>310526.17855969729</v>
      </c>
      <c r="AM6" s="281">
        <v>0</v>
      </c>
      <c r="AN6" s="341">
        <v>48.411927980075625</v>
      </c>
      <c r="AO6" s="281">
        <v>300813.43870630441</v>
      </c>
      <c r="AP6" s="281">
        <v>0</v>
      </c>
      <c r="AQ6" s="341">
        <v>46.565673777161415</v>
      </c>
      <c r="AR6" s="281">
        <v>314841.94386109058</v>
      </c>
      <c r="AS6" s="281">
        <v>0</v>
      </c>
      <c r="AT6" s="341">
        <v>49.765911971398793</v>
      </c>
      <c r="AU6" s="281">
        <v>318099.65459679981</v>
      </c>
      <c r="AV6" s="281">
        <v>0</v>
      </c>
      <c r="AW6" s="341">
        <v>50.02269980909184</v>
      </c>
      <c r="AX6" s="281">
        <v>317718.56997452077</v>
      </c>
      <c r="AY6" s="281">
        <v>0</v>
      </c>
      <c r="AZ6" s="341">
        <v>50.616861136364918</v>
      </c>
      <c r="BA6" s="281">
        <v>328641.52971737867</v>
      </c>
      <c r="BB6" s="281">
        <v>0</v>
      </c>
      <c r="BC6" s="341">
        <v>51.537301350717222</v>
      </c>
      <c r="BD6" s="281">
        <v>331401.83877890906</v>
      </c>
      <c r="BE6" s="281">
        <v>0</v>
      </c>
      <c r="BF6" s="341">
        <v>52.148042992648755</v>
      </c>
      <c r="BG6" s="281">
        <v>332129.63012032001</v>
      </c>
      <c r="BH6" s="281">
        <v>0</v>
      </c>
      <c r="BI6" s="341">
        <v>51.743993259575682</v>
      </c>
      <c r="BJ6" s="281">
        <v>313618.27216846001</v>
      </c>
      <c r="BK6" s="281">
        <v>0</v>
      </c>
      <c r="BL6" s="341">
        <v>49.868979636539187</v>
      </c>
      <c r="BM6" s="281">
        <v>305769.9326451997</v>
      </c>
      <c r="BN6" s="281">
        <v>0</v>
      </c>
      <c r="BO6" s="341">
        <v>48.819909861387913</v>
      </c>
      <c r="BP6" s="281">
        <v>306385.07215404359</v>
      </c>
      <c r="BQ6" s="281">
        <v>0</v>
      </c>
      <c r="BR6" s="341">
        <v>48.936250205777569</v>
      </c>
      <c r="BS6" s="281">
        <v>294239.33263001271</v>
      </c>
      <c r="BT6" s="281">
        <v>0</v>
      </c>
      <c r="BU6" s="341">
        <v>47.355260454435786</v>
      </c>
      <c r="BV6" s="281">
        <v>328420.38726558647</v>
      </c>
      <c r="BW6" s="281">
        <v>0</v>
      </c>
      <c r="BX6" s="341">
        <v>49.602370495968856</v>
      </c>
      <c r="BY6" s="281">
        <v>314381.2145014077</v>
      </c>
      <c r="BZ6" s="281">
        <v>0</v>
      </c>
      <c r="CA6" s="341">
        <v>47.835576345221419</v>
      </c>
      <c r="CB6" s="281">
        <v>304011.97212283284</v>
      </c>
      <c r="CC6" s="281">
        <v>0</v>
      </c>
      <c r="CD6" s="341">
        <v>45.508352651786389</v>
      </c>
      <c r="CE6" s="281">
        <v>303830.21936249</v>
      </c>
      <c r="CF6" s="281">
        <v>0</v>
      </c>
      <c r="CG6" s="341">
        <v>44.564493010570111</v>
      </c>
      <c r="CH6" s="281">
        <v>317601.89736944635</v>
      </c>
      <c r="CI6" s="281">
        <v>0</v>
      </c>
      <c r="CJ6" s="341">
        <v>45.567512280028133</v>
      </c>
      <c r="CK6" s="281">
        <v>330851.66217331938</v>
      </c>
      <c r="CL6" s="281">
        <v>0</v>
      </c>
      <c r="CM6" s="341">
        <v>46.873245237611165</v>
      </c>
      <c r="CN6" s="281">
        <v>345044.53225062392</v>
      </c>
      <c r="CO6" s="281">
        <v>0</v>
      </c>
      <c r="CP6" s="341">
        <v>46.297678314699212</v>
      </c>
      <c r="CQ6" s="281">
        <v>372789.90214629302</v>
      </c>
      <c r="CR6" s="281">
        <v>0</v>
      </c>
      <c r="CS6" s="341">
        <v>47.501529996700107</v>
      </c>
      <c r="CT6" s="281">
        <v>368161.10261840443</v>
      </c>
      <c r="CU6" s="281">
        <v>0</v>
      </c>
      <c r="CV6" s="341">
        <v>46.722835904898446</v>
      </c>
      <c r="CW6" s="281">
        <v>378980.83949319058</v>
      </c>
      <c r="CX6" s="281">
        <v>0</v>
      </c>
      <c r="CY6" s="341">
        <v>46.588282236945517</v>
      </c>
      <c r="CZ6" s="281">
        <v>403401.82784399163</v>
      </c>
      <c r="DA6" s="281">
        <v>0</v>
      </c>
      <c r="DB6" s="341">
        <v>46.825261248050509</v>
      </c>
      <c r="DC6" s="281">
        <v>438682.87195776863</v>
      </c>
      <c r="DD6" s="281">
        <v>0</v>
      </c>
      <c r="DE6" s="341">
        <v>49.21923934144661</v>
      </c>
      <c r="DF6" s="281">
        <v>485138.40845899907</v>
      </c>
      <c r="DG6" s="281">
        <v>0</v>
      </c>
      <c r="DH6" s="341">
        <v>53.010717538113873</v>
      </c>
      <c r="DI6" s="281">
        <v>534984.18478732219</v>
      </c>
      <c r="DJ6" s="281">
        <v>0</v>
      </c>
      <c r="DK6" s="341">
        <v>58.052129263547478</v>
      </c>
      <c r="DL6" s="281">
        <v>552171.67248501047</v>
      </c>
      <c r="DM6" s="281">
        <v>0</v>
      </c>
      <c r="DN6" s="341">
        <v>58.399456781992498</v>
      </c>
      <c r="DO6" s="281">
        <v>578933.38570421818</v>
      </c>
      <c r="DP6" s="281">
        <v>0</v>
      </c>
      <c r="DQ6" s="341">
        <v>59.356514673336079</v>
      </c>
      <c r="DR6" s="281">
        <v>605299.92395750224</v>
      </c>
      <c r="DS6" s="281">
        <v>0</v>
      </c>
      <c r="DT6" s="341">
        <v>60.386570305760401</v>
      </c>
      <c r="DU6" s="281">
        <v>583332.38707016979</v>
      </c>
      <c r="DV6" s="281">
        <v>0</v>
      </c>
      <c r="DW6" s="341">
        <v>56.942921586309915</v>
      </c>
      <c r="DX6" s="281">
        <v>591477.45489659696</v>
      </c>
      <c r="DY6" s="281">
        <v>0</v>
      </c>
      <c r="DZ6" s="341">
        <v>56.330877862956783</v>
      </c>
      <c r="EA6" s="286">
        <v>628784.04193909548</v>
      </c>
      <c r="EB6" s="286">
        <v>0</v>
      </c>
      <c r="EC6" s="339">
        <v>57.137705708023425</v>
      </c>
    </row>
    <row r="7" spans="1:133" s="4" customFormat="1" ht="14.15" customHeight="1">
      <c r="A7" s="349" t="s">
        <v>78</v>
      </c>
      <c r="B7" s="281">
        <v>94293.483094010007</v>
      </c>
      <c r="C7" s="281">
        <v>471.46750047004991</v>
      </c>
      <c r="D7" s="341">
        <v>15.431694218286907</v>
      </c>
      <c r="E7" s="281">
        <v>97230.359141860012</v>
      </c>
      <c r="F7" s="281">
        <v>486.15221070929999</v>
      </c>
      <c r="G7" s="341">
        <v>15.449988700788339</v>
      </c>
      <c r="H7" s="281">
        <v>96090.943249520002</v>
      </c>
      <c r="I7" s="281">
        <v>480.45436624759998</v>
      </c>
      <c r="J7" s="341">
        <v>14.930753163826003</v>
      </c>
      <c r="K7" s="281">
        <v>95016.782940249992</v>
      </c>
      <c r="L7" s="281">
        <v>475.08386470125004</v>
      </c>
      <c r="M7" s="341">
        <v>14.202377261952446</v>
      </c>
      <c r="N7" s="281">
        <v>96105.674827451614</v>
      </c>
      <c r="O7" s="281">
        <v>480.52342144660372</v>
      </c>
      <c r="P7" s="341">
        <v>14.087864812646888</v>
      </c>
      <c r="Q7" s="281">
        <v>111258.792</v>
      </c>
      <c r="R7" s="281">
        <v>556.29399999999998</v>
      </c>
      <c r="S7" s="341">
        <v>16.179228123485817</v>
      </c>
      <c r="T7" s="281">
        <v>117209.49359090677</v>
      </c>
      <c r="U7" s="281">
        <v>586.04691045303377</v>
      </c>
      <c r="V7" s="341">
        <v>16.494162416273799</v>
      </c>
      <c r="W7" s="281">
        <v>144777.671</v>
      </c>
      <c r="X7" s="281">
        <v>723.88800000000003</v>
      </c>
      <c r="Y7" s="341">
        <v>20.168256870194305</v>
      </c>
      <c r="Z7" s="281">
        <v>138406.85800000001</v>
      </c>
      <c r="AA7" s="281">
        <v>692.03399999999988</v>
      </c>
      <c r="AB7" s="341">
        <v>19.715323074716892</v>
      </c>
      <c r="AC7" s="281">
        <v>132191.75700000001</v>
      </c>
      <c r="AD7" s="281">
        <v>660.95899999999995</v>
      </c>
      <c r="AE7" s="341">
        <v>19.156368261812389</v>
      </c>
      <c r="AF7" s="281">
        <v>129040.11599999998</v>
      </c>
      <c r="AG7" s="281">
        <v>645.20100000000014</v>
      </c>
      <c r="AH7" s="341">
        <v>19.184187824133829</v>
      </c>
      <c r="AI7" s="281">
        <v>104838.05059724933</v>
      </c>
      <c r="AJ7" s="281">
        <v>549.35390981577791</v>
      </c>
      <c r="AK7" s="341">
        <v>16.040303719097167</v>
      </c>
      <c r="AL7" s="281">
        <v>92266.113710089994</v>
      </c>
      <c r="AM7" s="281">
        <v>501.85829916709997</v>
      </c>
      <c r="AN7" s="341">
        <v>14.384553575007612</v>
      </c>
      <c r="AO7" s="281">
        <v>91552.039320940021</v>
      </c>
      <c r="AP7" s="281">
        <v>503.98844045089379</v>
      </c>
      <c r="AQ7" s="341">
        <v>14.172180654518746</v>
      </c>
      <c r="AR7" s="281">
        <v>65859.887335695894</v>
      </c>
      <c r="AS7" s="281">
        <v>369.01640237783965</v>
      </c>
      <c r="AT7" s="341">
        <v>10.41023097303885</v>
      </c>
      <c r="AU7" s="281">
        <v>68404.911716462564</v>
      </c>
      <c r="AV7" s="281">
        <v>380.6162121420449</v>
      </c>
      <c r="AW7" s="341">
        <v>10.757001193846818</v>
      </c>
      <c r="AX7" s="281">
        <v>70410.674322186795</v>
      </c>
      <c r="AY7" s="281">
        <v>400.70383852298261</v>
      </c>
      <c r="AZ7" s="341">
        <v>11.217371792179961</v>
      </c>
      <c r="BA7" s="281">
        <v>69288.73203570742</v>
      </c>
      <c r="BB7" s="281">
        <v>388.92204167516337</v>
      </c>
      <c r="BC7" s="341">
        <v>10.865803436967495</v>
      </c>
      <c r="BD7" s="281">
        <v>66036.063965850655</v>
      </c>
      <c r="BE7" s="281">
        <v>368.10545735230266</v>
      </c>
      <c r="BF7" s="341">
        <v>10.391165949606803</v>
      </c>
      <c r="BG7" s="281">
        <v>66602.825198139995</v>
      </c>
      <c r="BH7" s="281">
        <v>371.17257863169846</v>
      </c>
      <c r="BI7" s="341">
        <v>10.376358582860462</v>
      </c>
      <c r="BJ7" s="281">
        <v>70281.883714178286</v>
      </c>
      <c r="BK7" s="281">
        <v>399.25472209982303</v>
      </c>
      <c r="BL7" s="341">
        <v>11.175642935362271</v>
      </c>
      <c r="BM7" s="281">
        <v>71218.912932443083</v>
      </c>
      <c r="BN7" s="281">
        <v>399.27357273400992</v>
      </c>
      <c r="BO7" s="341">
        <v>11.370970584679196</v>
      </c>
      <c r="BP7" s="281">
        <v>64830.861894623551</v>
      </c>
      <c r="BQ7" s="281">
        <v>362.5881637293823</v>
      </c>
      <c r="BR7" s="341">
        <v>10.354875504954128</v>
      </c>
      <c r="BS7" s="281">
        <v>66827.896341124724</v>
      </c>
      <c r="BT7" s="281">
        <v>376.09548614050294</v>
      </c>
      <c r="BU7" s="341">
        <v>10.755368456586826</v>
      </c>
      <c r="BV7" s="281">
        <v>71607.737523803778</v>
      </c>
      <c r="BW7" s="281">
        <v>407.10010662679548</v>
      </c>
      <c r="BX7" s="341">
        <v>10.815143227273071</v>
      </c>
      <c r="BY7" s="281">
        <v>69648.554874098569</v>
      </c>
      <c r="BZ7" s="281">
        <v>390.92797812117027</v>
      </c>
      <c r="CA7" s="341">
        <v>10.59757584211307</v>
      </c>
      <c r="CB7" s="281">
        <v>63102.240403261734</v>
      </c>
      <c r="CC7" s="281">
        <v>353.43970956991933</v>
      </c>
      <c r="CD7" s="341">
        <v>9.4459405310168734</v>
      </c>
      <c r="CE7" s="281">
        <v>65026.704667082122</v>
      </c>
      <c r="CF7" s="281">
        <v>367.35258729987856</v>
      </c>
      <c r="CG7" s="341">
        <v>9.5378337668881397</v>
      </c>
      <c r="CH7" s="281">
        <v>71713.089791090591</v>
      </c>
      <c r="CI7" s="281">
        <v>411.46006539002485</v>
      </c>
      <c r="CJ7" s="341">
        <v>10.288940736059486</v>
      </c>
      <c r="CK7" s="281">
        <v>71710.831760397617</v>
      </c>
      <c r="CL7" s="281">
        <v>404.91358975961475</v>
      </c>
      <c r="CM7" s="341">
        <v>10.159596543109819</v>
      </c>
      <c r="CN7" s="281">
        <v>76403.21568379071</v>
      </c>
      <c r="CO7" s="281">
        <v>427.53951424267217</v>
      </c>
      <c r="CP7" s="341">
        <v>10.251695567711254</v>
      </c>
      <c r="CQ7" s="281">
        <v>79161.622611766812</v>
      </c>
      <c r="CR7" s="281">
        <v>445.59389879243292</v>
      </c>
      <c r="CS7" s="341">
        <v>10.086909997912578</v>
      </c>
      <c r="CT7" s="281">
        <v>88561.310782302637</v>
      </c>
      <c r="CU7" s="281">
        <v>499.18626308150021</v>
      </c>
      <c r="CV7" s="341">
        <v>11.239198171060098</v>
      </c>
      <c r="CW7" s="281">
        <v>107593.87062118575</v>
      </c>
      <c r="CX7" s="281">
        <v>593.45522714860203</v>
      </c>
      <c r="CY7" s="341">
        <v>13.226562108439435</v>
      </c>
      <c r="CZ7" s="281">
        <v>112881.93738999343</v>
      </c>
      <c r="DA7" s="281">
        <v>616.13161514880653</v>
      </c>
      <c r="DB7" s="341">
        <v>13.102881156296304</v>
      </c>
      <c r="DC7" s="281">
        <v>111424.92811163348</v>
      </c>
      <c r="DD7" s="281">
        <v>606.67091139246565</v>
      </c>
      <c r="DE7" s="341">
        <v>12.50162829666605</v>
      </c>
      <c r="DF7" s="281">
        <v>124756.23602771765</v>
      </c>
      <c r="DG7" s="281">
        <v>674.4611078350498</v>
      </c>
      <c r="DH7" s="341">
        <v>13.632022272139954</v>
      </c>
      <c r="DI7" s="281">
        <v>116967.50016930824</v>
      </c>
      <c r="DJ7" s="281">
        <v>623.21705496999073</v>
      </c>
      <c r="DK7" s="341">
        <v>12.692361068882956</v>
      </c>
      <c r="DL7" s="281">
        <v>111783.68549834962</v>
      </c>
      <c r="DM7" s="281">
        <v>597.75952979998556</v>
      </c>
      <c r="DN7" s="341">
        <v>11.822603069826847</v>
      </c>
      <c r="DO7" s="281">
        <v>108379.16198386608</v>
      </c>
      <c r="DP7" s="281">
        <v>583.04935213530814</v>
      </c>
      <c r="DQ7" s="341">
        <v>11.111829922805475</v>
      </c>
      <c r="DR7" s="281">
        <v>122599.0778911933</v>
      </c>
      <c r="DS7" s="281">
        <v>672.01286364002829</v>
      </c>
      <c r="DT7" s="341">
        <v>12.230858692487997</v>
      </c>
      <c r="DU7" s="281">
        <v>154380.6573207301</v>
      </c>
      <c r="DV7" s="281">
        <v>843.79255021324332</v>
      </c>
      <c r="DW7" s="341">
        <v>15.070114156373506</v>
      </c>
      <c r="DX7" s="281">
        <v>157423.99007417291</v>
      </c>
      <c r="DY7" s="281">
        <v>859.15426015996627</v>
      </c>
      <c r="DZ7" s="341">
        <v>14.992678899515862</v>
      </c>
      <c r="EA7" s="286">
        <v>161495.89655841963</v>
      </c>
      <c r="EB7" s="286">
        <v>807.5889270301908</v>
      </c>
      <c r="EC7" s="339">
        <v>14.675157757108215</v>
      </c>
    </row>
    <row r="8" spans="1:133" s="4" customFormat="1" ht="14.15" customHeight="1">
      <c r="A8" s="349" t="s">
        <v>79</v>
      </c>
      <c r="B8" s="281">
        <v>114546.33450000006</v>
      </c>
      <c r="C8" s="281">
        <v>1145.463</v>
      </c>
      <c r="D8" s="341">
        <v>18.746194857043079</v>
      </c>
      <c r="E8" s="281">
        <v>114600.84350000002</v>
      </c>
      <c r="F8" s="281">
        <v>1146.008495</v>
      </c>
      <c r="G8" s="341">
        <v>18.210173785252788</v>
      </c>
      <c r="H8" s="281">
        <v>117039.5803643</v>
      </c>
      <c r="I8" s="281">
        <v>1170.3954436429999</v>
      </c>
      <c r="J8" s="341">
        <v>18.185783443497098</v>
      </c>
      <c r="K8" s="281">
        <v>122589.04722086</v>
      </c>
      <c r="L8" s="281">
        <v>1225.8901072085998</v>
      </c>
      <c r="M8" s="341">
        <v>18.323667071624556</v>
      </c>
      <c r="N8" s="281">
        <v>121120.805328749</v>
      </c>
      <c r="O8" s="281">
        <v>1211.0780953421881</v>
      </c>
      <c r="P8" s="341">
        <v>17.75476354059105</v>
      </c>
      <c r="Q8" s="281">
        <v>121022.73499999999</v>
      </c>
      <c r="R8" s="281">
        <v>1210.2269999999999</v>
      </c>
      <c r="S8" s="341">
        <v>17.599098484667806</v>
      </c>
      <c r="T8" s="281">
        <v>126286.98768636423</v>
      </c>
      <c r="U8" s="281">
        <v>1262.8692368262423</v>
      </c>
      <c r="V8" s="341">
        <v>17.771581653881167</v>
      </c>
      <c r="W8" s="281">
        <v>124924.83900000001</v>
      </c>
      <c r="X8" s="281">
        <v>1249.248</v>
      </c>
      <c r="Y8" s="341">
        <v>17.402657640622408</v>
      </c>
      <c r="Z8" s="281">
        <v>115445.13999999998</v>
      </c>
      <c r="AA8" s="281">
        <v>1154.451</v>
      </c>
      <c r="AB8" s="341">
        <v>16.444548091005156</v>
      </c>
      <c r="AC8" s="281">
        <v>120081.955</v>
      </c>
      <c r="AD8" s="281">
        <v>1200.82</v>
      </c>
      <c r="AE8" s="341">
        <v>17.401494645224993</v>
      </c>
      <c r="AF8" s="281">
        <v>116194.247</v>
      </c>
      <c r="AG8" s="281">
        <v>1161.942</v>
      </c>
      <c r="AH8" s="341">
        <v>17.274413009143601</v>
      </c>
      <c r="AI8" s="281">
        <v>118671.95866911199</v>
      </c>
      <c r="AJ8" s="281">
        <v>1443.3058142644195</v>
      </c>
      <c r="AK8" s="341">
        <v>18.156902471464367</v>
      </c>
      <c r="AL8" s="281">
        <v>108754.44804715</v>
      </c>
      <c r="AM8" s="281">
        <v>1391.4726428394999</v>
      </c>
      <c r="AN8" s="341">
        <v>16.955132513439043</v>
      </c>
      <c r="AO8" s="281">
        <v>133109.10439893001</v>
      </c>
      <c r="AP8" s="281">
        <v>1823.9918713095608</v>
      </c>
      <c r="AQ8" s="341">
        <v>20.605180270095403</v>
      </c>
      <c r="AR8" s="281">
        <v>131710.31717668523</v>
      </c>
      <c r="AS8" s="281">
        <v>1804.5945488354964</v>
      </c>
      <c r="AT8" s="341">
        <v>20.818967034557129</v>
      </c>
      <c r="AU8" s="281">
        <v>134631.20623298024</v>
      </c>
      <c r="AV8" s="281">
        <v>1838.1190311692087</v>
      </c>
      <c r="AW8" s="341">
        <v>21.171404360261313</v>
      </c>
      <c r="AX8" s="281">
        <v>130826.8058402188</v>
      </c>
      <c r="AY8" s="281">
        <v>1794.0334288845081</v>
      </c>
      <c r="AZ8" s="341">
        <v>20.842477871720185</v>
      </c>
      <c r="BA8" s="281">
        <v>132267.97631140868</v>
      </c>
      <c r="BB8" s="281">
        <v>1806.92431406115</v>
      </c>
      <c r="BC8" s="341">
        <v>20.742158059186171</v>
      </c>
      <c r="BD8" s="281">
        <v>133224.88642110751</v>
      </c>
      <c r="BE8" s="281">
        <v>1800.7136968267944</v>
      </c>
      <c r="BF8" s="341">
        <v>20.963725277980586</v>
      </c>
      <c r="BG8" s="281">
        <v>138889.27540563</v>
      </c>
      <c r="BH8" s="281">
        <v>1874.31955694058</v>
      </c>
      <c r="BI8" s="341">
        <v>21.638195086095635</v>
      </c>
      <c r="BJ8" s="281">
        <v>138767.7996554164</v>
      </c>
      <c r="BK8" s="281">
        <v>1867.6230057563425</v>
      </c>
      <c r="BL8" s="341">
        <v>22.065705953210919</v>
      </c>
      <c r="BM8" s="281">
        <v>141930.96356418822</v>
      </c>
      <c r="BN8" s="281">
        <v>1909.4851702153737</v>
      </c>
      <c r="BO8" s="341">
        <v>22.661014403217123</v>
      </c>
      <c r="BP8" s="281">
        <v>145472.71930234143</v>
      </c>
      <c r="BQ8" s="281">
        <v>1966.6579210975956</v>
      </c>
      <c r="BR8" s="341">
        <v>23.235105221820369</v>
      </c>
      <c r="BS8" s="281">
        <v>150152.44625314214</v>
      </c>
      <c r="BT8" s="281">
        <v>2044.8020319574316</v>
      </c>
      <c r="BU8" s="341">
        <v>24.165729770496831</v>
      </c>
      <c r="BV8" s="281">
        <v>148298.79625636662</v>
      </c>
      <c r="BW8" s="281">
        <v>2025.7876474244779</v>
      </c>
      <c r="BX8" s="341">
        <v>22.39803654474678</v>
      </c>
      <c r="BY8" s="281">
        <v>150156.4584325676</v>
      </c>
      <c r="BZ8" s="281">
        <v>2040.1946043521152</v>
      </c>
      <c r="CA8" s="341">
        <v>22.847487062707405</v>
      </c>
      <c r="CB8" s="281">
        <v>153307.64553967977</v>
      </c>
      <c r="CC8" s="281">
        <v>2114.8513284117385</v>
      </c>
      <c r="CD8" s="341">
        <v>22.949025160811495</v>
      </c>
      <c r="CE8" s="281">
        <v>156701.8363624677</v>
      </c>
      <c r="CF8" s="281">
        <v>2192.3399470216086</v>
      </c>
      <c r="CG8" s="341">
        <v>22.984342722627925</v>
      </c>
      <c r="CH8" s="281">
        <v>159268.25460996304</v>
      </c>
      <c r="CI8" s="281">
        <v>2214.7140503809469</v>
      </c>
      <c r="CJ8" s="341">
        <v>22.850802239748564</v>
      </c>
      <c r="CK8" s="281">
        <v>160340.57487947837</v>
      </c>
      <c r="CL8" s="281">
        <v>2227.9926963353041</v>
      </c>
      <c r="CM8" s="341">
        <v>22.716171466378167</v>
      </c>
      <c r="CN8" s="281">
        <v>172949.99984494882</v>
      </c>
      <c r="CO8" s="281">
        <v>2418.8764225677155</v>
      </c>
      <c r="CP8" s="341">
        <v>23.206231975682151</v>
      </c>
      <c r="CQ8" s="281">
        <v>177903.70986751176</v>
      </c>
      <c r="CR8" s="281">
        <v>2499.7744268126398</v>
      </c>
      <c r="CS8" s="341">
        <v>22.668796451143024</v>
      </c>
      <c r="CT8" s="281">
        <v>172602.63232931797</v>
      </c>
      <c r="CU8" s="281">
        <v>2440.9354815983515</v>
      </c>
      <c r="CV8" s="341">
        <v>21.904770519538037</v>
      </c>
      <c r="CW8" s="281">
        <v>179001.34283679532</v>
      </c>
      <c r="CX8" s="281">
        <v>2521.8757966464627</v>
      </c>
      <c r="CY8" s="341">
        <v>22.004714254222094</v>
      </c>
      <c r="CZ8" s="281">
        <v>190501.24271909602</v>
      </c>
      <c r="DA8" s="281">
        <v>2649.8579435389142</v>
      </c>
      <c r="DB8" s="341">
        <v>22.112617848250565</v>
      </c>
      <c r="DC8" s="281">
        <v>178500.36510159977</v>
      </c>
      <c r="DD8" s="281">
        <v>2521.7199955147048</v>
      </c>
      <c r="DE8" s="341">
        <v>20.027342652477724</v>
      </c>
      <c r="DF8" s="281">
        <v>159745.39036836111</v>
      </c>
      <c r="DG8" s="281">
        <v>2183.5509230433649</v>
      </c>
      <c r="DH8" s="341">
        <v>17.455261465962881</v>
      </c>
      <c r="DI8" s="281">
        <v>110441.50326279571</v>
      </c>
      <c r="DJ8" s="281">
        <v>1456.8726882500034</v>
      </c>
      <c r="DK8" s="341">
        <v>11.984213002522857</v>
      </c>
      <c r="DL8" s="281">
        <v>115013.20724343664</v>
      </c>
      <c r="DM8" s="281">
        <v>1510.1898791000301</v>
      </c>
      <c r="DN8" s="341">
        <v>12.164167704481001</v>
      </c>
      <c r="DO8" s="281">
        <v>115110.59712651192</v>
      </c>
      <c r="DP8" s="281">
        <v>1511.2626871770501</v>
      </c>
      <c r="DQ8" s="341">
        <v>11.801986232120832</v>
      </c>
      <c r="DR8" s="281">
        <v>107851.09640335474</v>
      </c>
      <c r="DS8" s="281">
        <v>1418.3969234100921</v>
      </c>
      <c r="DT8" s="341">
        <v>10.759554987110457</v>
      </c>
      <c r="DU8" s="281">
        <v>113963.22121780872</v>
      </c>
      <c r="DV8" s="281">
        <v>1546.4632753554802</v>
      </c>
      <c r="DW8" s="341">
        <v>11.124701651013172</v>
      </c>
      <c r="DX8" s="281">
        <v>120423.94946730656</v>
      </c>
      <c r="DY8" s="281">
        <v>1633.9340029500925</v>
      </c>
      <c r="DZ8" s="341">
        <v>11.468884795285465</v>
      </c>
      <c r="EA8" s="286">
        <v>124203.29028591317</v>
      </c>
      <c r="EB8" s="286">
        <v>1251.0309768970656</v>
      </c>
      <c r="EC8" s="339">
        <v>11.286372705069546</v>
      </c>
    </row>
    <row r="9" spans="1:133" s="4" customFormat="1" ht="14.15" customHeight="1">
      <c r="A9" s="349" t="s">
        <v>80</v>
      </c>
      <c r="B9" s="281">
        <v>22429.879500000003</v>
      </c>
      <c r="C9" s="281">
        <v>672.89609999999993</v>
      </c>
      <c r="D9" s="341">
        <v>3.670784347333226</v>
      </c>
      <c r="E9" s="281">
        <v>22247.577499999999</v>
      </c>
      <c r="F9" s="281">
        <v>667.42683499999998</v>
      </c>
      <c r="G9" s="341">
        <v>3.535159429920598</v>
      </c>
      <c r="H9" s="281">
        <v>22852.254999999997</v>
      </c>
      <c r="I9" s="281">
        <v>685.56726000000003</v>
      </c>
      <c r="J9" s="341">
        <v>3.5508172477379958</v>
      </c>
      <c r="K9" s="281">
        <v>22587.757000000001</v>
      </c>
      <c r="L9" s="281">
        <v>677.63249999999994</v>
      </c>
      <c r="M9" s="341">
        <v>3.3762440327730077</v>
      </c>
      <c r="N9" s="281">
        <v>28913.661989680211</v>
      </c>
      <c r="O9" s="281">
        <v>867.38878910598976</v>
      </c>
      <c r="P9" s="341">
        <v>4.2383736660764955</v>
      </c>
      <c r="Q9" s="281">
        <v>27623.074000000001</v>
      </c>
      <c r="R9" s="281">
        <v>828.69200000000001</v>
      </c>
      <c r="S9" s="341">
        <v>4.0169411125543215</v>
      </c>
      <c r="T9" s="281">
        <v>29421.059950260162</v>
      </c>
      <c r="U9" s="281">
        <v>882.63233351030499</v>
      </c>
      <c r="V9" s="341">
        <v>4.1402426237951744</v>
      </c>
      <c r="W9" s="281">
        <v>25525.757000000005</v>
      </c>
      <c r="X9" s="281">
        <v>765.77300000000002</v>
      </c>
      <c r="Y9" s="341">
        <v>3.5558661803736324</v>
      </c>
      <c r="Z9" s="281">
        <v>25554.493999999999</v>
      </c>
      <c r="AA9" s="281">
        <v>766.63499999999999</v>
      </c>
      <c r="AB9" s="341">
        <v>3.6401021777469609</v>
      </c>
      <c r="AC9" s="281">
        <v>39567.404999999999</v>
      </c>
      <c r="AD9" s="281">
        <v>1187.0219999999999</v>
      </c>
      <c r="AE9" s="341">
        <v>5.7338505709117458</v>
      </c>
      <c r="AF9" s="281">
        <v>38677.688999999998</v>
      </c>
      <c r="AG9" s="281">
        <v>1160.3309999999999</v>
      </c>
      <c r="AH9" s="341">
        <v>5.7501502120428585</v>
      </c>
      <c r="AI9" s="281">
        <v>67284.778231449673</v>
      </c>
      <c r="AJ9" s="281">
        <v>3057.989156900338</v>
      </c>
      <c r="AK9" s="341">
        <v>10.294623682490215</v>
      </c>
      <c r="AL9" s="281">
        <v>68783.260913679987</v>
      </c>
      <c r="AM9" s="281">
        <v>3159.1179733581998</v>
      </c>
      <c r="AN9" s="341">
        <v>10.723509009877768</v>
      </c>
      <c r="AO9" s="281">
        <v>63470.404240689997</v>
      </c>
      <c r="AP9" s="281">
        <v>3064.1649588905266</v>
      </c>
      <c r="AQ9" s="341">
        <v>9.8251665586727359</v>
      </c>
      <c r="AR9" s="281">
        <v>63875.973994043365</v>
      </c>
      <c r="AS9" s="281">
        <v>3022.3702481830578</v>
      </c>
      <c r="AT9" s="341">
        <v>10.096641063420188</v>
      </c>
      <c r="AU9" s="281">
        <v>61251.621612891009</v>
      </c>
      <c r="AV9" s="281">
        <v>2895.480397861249</v>
      </c>
      <c r="AW9" s="341">
        <v>9.6321119387740239</v>
      </c>
      <c r="AX9" s="281">
        <v>57147.220295615392</v>
      </c>
      <c r="AY9" s="281">
        <v>2745.852381171539</v>
      </c>
      <c r="AZ9" s="341">
        <v>9.1043243530410898</v>
      </c>
      <c r="BA9" s="281">
        <v>53899.075577704571</v>
      </c>
      <c r="BB9" s="281">
        <v>2662.0077680454619</v>
      </c>
      <c r="BC9" s="341">
        <v>8.4524098429132657</v>
      </c>
      <c r="BD9" s="281">
        <v>53885.506866268042</v>
      </c>
      <c r="BE9" s="281">
        <v>2657.1976605446562</v>
      </c>
      <c r="BF9" s="341">
        <v>8.4792037940908678</v>
      </c>
      <c r="BG9" s="281">
        <v>54055.41060522</v>
      </c>
      <c r="BH9" s="281">
        <v>2725.5567359394727</v>
      </c>
      <c r="BI9" s="341">
        <v>8.4215395084949805</v>
      </c>
      <c r="BJ9" s="281">
        <v>55093.130471051503</v>
      </c>
      <c r="BK9" s="281">
        <v>2821.4973666461956</v>
      </c>
      <c r="BL9" s="341">
        <v>8.7604532177840664</v>
      </c>
      <c r="BM9" s="281">
        <v>56875.147538548677</v>
      </c>
      <c r="BN9" s="281">
        <v>2944.8458449749883</v>
      </c>
      <c r="BO9" s="341">
        <v>9.0808129895719993</v>
      </c>
      <c r="BP9" s="281">
        <v>57771.491818756906</v>
      </c>
      <c r="BQ9" s="281">
        <v>3070.2530114788315</v>
      </c>
      <c r="BR9" s="341">
        <v>9.2273430899476292</v>
      </c>
      <c r="BS9" s="281">
        <v>58086.000307318893</v>
      </c>
      <c r="BT9" s="281">
        <v>3125.3391893489506</v>
      </c>
      <c r="BU9" s="341">
        <v>9.3484363518738878</v>
      </c>
      <c r="BV9" s="281">
        <v>57523.415665898632</v>
      </c>
      <c r="BW9" s="281">
        <v>3155.1246234471682</v>
      </c>
      <c r="BX9" s="341">
        <v>8.6879435220509702</v>
      </c>
      <c r="BY9" s="281">
        <v>67736.569955571511</v>
      </c>
      <c r="BZ9" s="281">
        <v>3482.7784898314931</v>
      </c>
      <c r="CA9" s="341">
        <v>10.306652287134872</v>
      </c>
      <c r="CB9" s="281">
        <v>89906.168965106495</v>
      </c>
      <c r="CC9" s="281">
        <v>5042.3280962309109</v>
      </c>
      <c r="CD9" s="341">
        <v>13.458291179342238</v>
      </c>
      <c r="CE9" s="281">
        <v>96381.043381818454</v>
      </c>
      <c r="CF9" s="281">
        <v>5562.0238285910518</v>
      </c>
      <c r="CG9" s="341">
        <v>14.136751581698567</v>
      </c>
      <c r="CH9" s="281">
        <v>90319.785922506882</v>
      </c>
      <c r="CI9" s="281">
        <v>5169.4642125536857</v>
      </c>
      <c r="CJ9" s="341">
        <v>12.958511861048077</v>
      </c>
      <c r="CK9" s="281">
        <v>86431.890657830474</v>
      </c>
      <c r="CL9" s="281">
        <v>4957.8931957255018</v>
      </c>
      <c r="CM9" s="341">
        <v>12.245195265280403</v>
      </c>
      <c r="CN9" s="281">
        <v>92089.795786039962</v>
      </c>
      <c r="CO9" s="281">
        <v>5260.5426852060282</v>
      </c>
      <c r="CP9" s="341">
        <v>12.35650283619503</v>
      </c>
      <c r="CQ9" s="281">
        <v>93883.280495811181</v>
      </c>
      <c r="CR9" s="281">
        <v>5320.5137690942229</v>
      </c>
      <c r="CS9" s="341">
        <v>11.962768945684358</v>
      </c>
      <c r="CT9" s="281">
        <v>95171.135526899961</v>
      </c>
      <c r="CU9" s="281">
        <v>5444.0517512300758</v>
      </c>
      <c r="CV9" s="341">
        <v>12.078042238794371</v>
      </c>
      <c r="CW9" s="281">
        <v>83870.296759523553</v>
      </c>
      <c r="CX9" s="281">
        <v>4685.8578864356205</v>
      </c>
      <c r="CY9" s="341">
        <v>10.310212679760731</v>
      </c>
      <c r="CZ9" s="281">
        <v>87867.000620501291</v>
      </c>
      <c r="DA9" s="281">
        <v>4930.5057203140477</v>
      </c>
      <c r="DB9" s="341">
        <v>10.199247933821354</v>
      </c>
      <c r="DC9" s="281">
        <v>91171.253792262432</v>
      </c>
      <c r="DD9" s="281">
        <v>5167.4524648564166</v>
      </c>
      <c r="DE9" s="341">
        <v>10.229211232785788</v>
      </c>
      <c r="DF9" s="281">
        <v>77627.8387723005</v>
      </c>
      <c r="DG9" s="281">
        <v>4505.9605770683411</v>
      </c>
      <c r="DH9" s="341">
        <v>8.4823369217950706</v>
      </c>
      <c r="DI9" s="281">
        <v>87110.718544752846</v>
      </c>
      <c r="DJ9" s="281">
        <v>5098.5259062795776</v>
      </c>
      <c r="DK9" s="341">
        <v>9.4525461443516168</v>
      </c>
      <c r="DL9" s="281">
        <v>92932.173533820853</v>
      </c>
      <c r="DM9" s="281">
        <v>5466.263478870068</v>
      </c>
      <c r="DN9" s="341">
        <v>9.8288063701643935</v>
      </c>
      <c r="DO9" s="281">
        <v>93630.961034042732</v>
      </c>
      <c r="DP9" s="281">
        <v>5430.9078401201732</v>
      </c>
      <c r="DQ9" s="341">
        <v>9.5997357377056556</v>
      </c>
      <c r="DR9" s="281">
        <v>84506.40211235985</v>
      </c>
      <c r="DS9" s="281">
        <v>4554.4298433397198</v>
      </c>
      <c r="DT9" s="341">
        <v>8.4306169395837554</v>
      </c>
      <c r="DU9" s="281">
        <v>87329.450506097724</v>
      </c>
      <c r="DV9" s="281">
        <v>4544.7070474961365</v>
      </c>
      <c r="DW9" s="341">
        <v>8.5248036326604151</v>
      </c>
      <c r="DX9" s="281">
        <v>91196.989773534238</v>
      </c>
      <c r="DY9" s="281">
        <v>4685.2739252787906</v>
      </c>
      <c r="DZ9" s="341">
        <v>8.6853800594992592</v>
      </c>
      <c r="EA9" s="286">
        <v>90265.288112071183</v>
      </c>
      <c r="EB9" s="286">
        <v>2907.9766732139437</v>
      </c>
      <c r="EC9" s="339">
        <v>8.2024210600068521</v>
      </c>
    </row>
    <row r="10" spans="1:133" s="4" customFormat="1" ht="14.15" customHeight="1">
      <c r="A10" s="349" t="s">
        <v>81</v>
      </c>
      <c r="B10" s="281">
        <v>3644.2589999999991</v>
      </c>
      <c r="C10" s="281">
        <v>364.42550000000006</v>
      </c>
      <c r="D10" s="341">
        <v>0.59640484893502121</v>
      </c>
      <c r="E10" s="281">
        <v>3378.7209999999995</v>
      </c>
      <c r="F10" s="281">
        <v>337.87199999999996</v>
      </c>
      <c r="G10" s="341">
        <v>0.53688170787227296</v>
      </c>
      <c r="H10" s="281">
        <v>3530.0039999999999</v>
      </c>
      <c r="I10" s="281">
        <v>353</v>
      </c>
      <c r="J10" s="341">
        <v>0.54849725279995853</v>
      </c>
      <c r="K10" s="281">
        <v>3286.8660000000009</v>
      </c>
      <c r="L10" s="281">
        <v>328.68699999999995</v>
      </c>
      <c r="M10" s="341">
        <v>0.49129542694409578</v>
      </c>
      <c r="N10" s="281">
        <v>4983.2221989399495</v>
      </c>
      <c r="O10" s="281">
        <v>498.31815324999786</v>
      </c>
      <c r="P10" s="341">
        <v>0.73047674651980288</v>
      </c>
      <c r="Q10" s="281">
        <v>5102.0069999999996</v>
      </c>
      <c r="R10" s="281">
        <v>510.20100000000002</v>
      </c>
      <c r="S10" s="341">
        <v>0.74193269274954465</v>
      </c>
      <c r="T10" s="281">
        <v>5491.2915000043286</v>
      </c>
      <c r="U10" s="281">
        <v>549.12949999943282</v>
      </c>
      <c r="V10" s="341">
        <v>0.77275527008336142</v>
      </c>
      <c r="W10" s="281">
        <v>11032.891</v>
      </c>
      <c r="X10" s="281">
        <v>1103.2890000000002</v>
      </c>
      <c r="Y10" s="341">
        <v>1.5369371407339112</v>
      </c>
      <c r="Z10" s="281">
        <v>6303.2639999999992</v>
      </c>
      <c r="AA10" s="281">
        <v>630.32600000000002</v>
      </c>
      <c r="AB10" s="341">
        <v>0.89786653624658019</v>
      </c>
      <c r="AC10" s="281">
        <v>8465.0509999999995</v>
      </c>
      <c r="AD10" s="281">
        <v>846.50499999999988</v>
      </c>
      <c r="AE10" s="341">
        <v>1.2267000453819765</v>
      </c>
      <c r="AF10" s="281">
        <v>9311.001000000002</v>
      </c>
      <c r="AG10" s="281">
        <v>931.1</v>
      </c>
      <c r="AH10" s="341">
        <v>1.3842516385733719</v>
      </c>
      <c r="AI10" s="281">
        <v>14981.313307939799</v>
      </c>
      <c r="AJ10" s="281">
        <v>1711.8456564907901</v>
      </c>
      <c r="AK10" s="341">
        <v>2.2921526506961931</v>
      </c>
      <c r="AL10" s="281">
        <v>16476.77096777</v>
      </c>
      <c r="AM10" s="281">
        <v>1893.5330041089999</v>
      </c>
      <c r="AN10" s="341">
        <v>2.5687761757662351</v>
      </c>
      <c r="AO10" s="281">
        <v>11910.94480956</v>
      </c>
      <c r="AP10" s="281">
        <v>1342.6949932037783</v>
      </c>
      <c r="AQ10" s="341">
        <v>1.8438044947894174</v>
      </c>
      <c r="AR10" s="281">
        <v>11562.278063230004</v>
      </c>
      <c r="AS10" s="281">
        <v>1287.7454194236989</v>
      </c>
      <c r="AT10" s="341">
        <v>1.8276069103975914</v>
      </c>
      <c r="AU10" s="281">
        <v>10193.685895073681</v>
      </c>
      <c r="AV10" s="281">
        <v>1137.5207966513638</v>
      </c>
      <c r="AW10" s="341">
        <v>1.60300610864786</v>
      </c>
      <c r="AX10" s="281">
        <v>10117.266249454109</v>
      </c>
      <c r="AY10" s="281">
        <v>1125.2292756073248</v>
      </c>
      <c r="AZ10" s="341">
        <v>1.611817215686568</v>
      </c>
      <c r="BA10" s="281">
        <v>11881.986399955376</v>
      </c>
      <c r="BB10" s="281">
        <v>1294.680548783808</v>
      </c>
      <c r="BC10" s="341">
        <v>1.8633235862376825</v>
      </c>
      <c r="BD10" s="281">
        <v>12859.714163725352</v>
      </c>
      <c r="BE10" s="281">
        <v>1860.3931280851173</v>
      </c>
      <c r="BF10" s="341">
        <v>2.0235522215388579</v>
      </c>
      <c r="BG10" s="281">
        <v>13105.91</v>
      </c>
      <c r="BH10" s="281">
        <v>1906.9328556267785</v>
      </c>
      <c r="BI10" s="341">
        <v>2.0418296267482443</v>
      </c>
      <c r="BJ10" s="281">
        <v>10251.922846337853</v>
      </c>
      <c r="BK10" s="281">
        <v>1187.8018271643432</v>
      </c>
      <c r="BL10" s="341">
        <v>1.6301758444252059</v>
      </c>
      <c r="BM10" s="281">
        <v>10196.094424180581</v>
      </c>
      <c r="BN10" s="281">
        <v>1190.8495747879763</v>
      </c>
      <c r="BO10" s="341">
        <v>1.6279311913388366</v>
      </c>
      <c r="BP10" s="281">
        <v>10590.587306299905</v>
      </c>
      <c r="BQ10" s="281">
        <v>1245.3810109067904</v>
      </c>
      <c r="BR10" s="341">
        <v>1.6915433464286165</v>
      </c>
      <c r="BS10" s="281">
        <v>9997.1937877401069</v>
      </c>
      <c r="BT10" s="281">
        <v>1195.9347721553347</v>
      </c>
      <c r="BU10" s="341">
        <v>1.6089613560509106</v>
      </c>
      <c r="BV10" s="281">
        <v>12554.525262791612</v>
      </c>
      <c r="BW10" s="281">
        <v>1461.0603460769325</v>
      </c>
      <c r="BX10" s="341">
        <v>1.8961496838574721</v>
      </c>
      <c r="BY10" s="281">
        <v>11489.563817989989</v>
      </c>
      <c r="BZ10" s="281">
        <v>1346.3884843316955</v>
      </c>
      <c r="CA10" s="341">
        <v>1.7482275716136748</v>
      </c>
      <c r="CB10" s="281">
        <v>14053.791897570571</v>
      </c>
      <c r="CC10" s="281">
        <v>1597.3064505697348</v>
      </c>
      <c r="CD10" s="341">
        <v>2.1037491165349578</v>
      </c>
      <c r="CE10" s="281">
        <v>16225.096972991392</v>
      </c>
      <c r="CF10" s="281">
        <v>1829.8472077996998</v>
      </c>
      <c r="CG10" s="341">
        <v>2.3798265431459069</v>
      </c>
      <c r="CH10" s="281">
        <v>15020.445542623085</v>
      </c>
      <c r="CI10" s="281">
        <v>1714.4787019832647</v>
      </c>
      <c r="CJ10" s="341">
        <v>2.1550385636355318</v>
      </c>
      <c r="CK10" s="281">
        <v>15337.988451533576</v>
      </c>
      <c r="CL10" s="281">
        <v>1770.7818330827886</v>
      </c>
      <c r="CM10" s="341">
        <v>2.173001910940251</v>
      </c>
      <c r="CN10" s="281">
        <v>17516.265856523718</v>
      </c>
      <c r="CO10" s="281">
        <v>2060.3571701512683</v>
      </c>
      <c r="CP10" s="341">
        <v>2.3503123976792653</v>
      </c>
      <c r="CQ10" s="281">
        <v>19626.3243119086</v>
      </c>
      <c r="CR10" s="281">
        <v>2356.6177932208971</v>
      </c>
      <c r="CS10" s="341">
        <v>2.5008199730185781</v>
      </c>
      <c r="CT10" s="281">
        <v>20022.912119697528</v>
      </c>
      <c r="CU10" s="281">
        <v>2428.2651370035073</v>
      </c>
      <c r="CV10" s="341">
        <v>2.5410811480442987</v>
      </c>
      <c r="CW10" s="281">
        <v>20078.082209311233</v>
      </c>
      <c r="CX10" s="281">
        <v>2485.0302651872789</v>
      </c>
      <c r="CY10" s="341">
        <v>2.4682075273116633</v>
      </c>
      <c r="CZ10" s="281">
        <v>19755.594886378589</v>
      </c>
      <c r="DA10" s="281">
        <v>2468.6111452265627</v>
      </c>
      <c r="DB10" s="341">
        <v>2.293149975569964</v>
      </c>
      <c r="DC10" s="281">
        <v>19926.696308995019</v>
      </c>
      <c r="DD10" s="281">
        <v>2466.3414416354622</v>
      </c>
      <c r="DE10" s="341">
        <v>2.2357308607461759</v>
      </c>
      <c r="DF10" s="281">
        <v>16426.630463749618</v>
      </c>
      <c r="DG10" s="281">
        <v>1999.5248539192819</v>
      </c>
      <c r="DH10" s="341">
        <v>1.7949258447352991</v>
      </c>
      <c r="DI10" s="281">
        <v>18570.862196791888</v>
      </c>
      <c r="DJ10" s="281">
        <v>2240.7827737199445</v>
      </c>
      <c r="DK10" s="341">
        <v>2.0151588092501642</v>
      </c>
      <c r="DL10" s="281">
        <v>18210.167256391571</v>
      </c>
      <c r="DM10" s="281">
        <v>2186.2161037000001</v>
      </c>
      <c r="DN10" s="341">
        <v>1.9259660150555149</v>
      </c>
      <c r="DO10" s="281">
        <v>18269.812526132144</v>
      </c>
      <c r="DP10" s="281">
        <v>2175.1155877519659</v>
      </c>
      <c r="DQ10" s="341">
        <v>1.8731557413420745</v>
      </c>
      <c r="DR10" s="281">
        <v>17629.237299230095</v>
      </c>
      <c r="DS10" s="281">
        <v>2099.3737343399685</v>
      </c>
      <c r="DT10" s="341">
        <v>1.758746590692839</v>
      </c>
      <c r="DU10" s="281">
        <v>17472.902935041893</v>
      </c>
      <c r="DV10" s="281">
        <v>2146.1712519437474</v>
      </c>
      <c r="DW10" s="341">
        <v>1.7056452954936141</v>
      </c>
      <c r="DX10" s="281">
        <v>17205.925942009966</v>
      </c>
      <c r="DY10" s="281">
        <v>2092.8618486400342</v>
      </c>
      <c r="DZ10" s="341">
        <v>1.6386506446435638</v>
      </c>
      <c r="EA10" s="286">
        <v>21389.96605903381</v>
      </c>
      <c r="EB10" s="286">
        <v>2208.3845052226711</v>
      </c>
      <c r="EC10" s="339">
        <v>1.9437096113582095</v>
      </c>
    </row>
    <row r="11" spans="1:133" s="4" customFormat="1" ht="14.15" customHeight="1">
      <c r="A11" s="349" t="s">
        <v>82</v>
      </c>
      <c r="B11" s="281">
        <v>7661.2369999999974</v>
      </c>
      <c r="C11" s="281">
        <v>2298.3710000000001</v>
      </c>
      <c r="D11" s="341">
        <v>1.2538073983326636</v>
      </c>
      <c r="E11" s="281">
        <v>8155.9395000000004</v>
      </c>
      <c r="F11" s="281">
        <v>2446.78215</v>
      </c>
      <c r="G11" s="341">
        <v>1.2959858858020337</v>
      </c>
      <c r="H11" s="281">
        <v>8622.0995000000003</v>
      </c>
      <c r="I11" s="281">
        <v>2586.6303500000004</v>
      </c>
      <c r="J11" s="341">
        <v>1.3397145978072253</v>
      </c>
      <c r="K11" s="281">
        <v>9365.7605000000003</v>
      </c>
      <c r="L11" s="281">
        <v>2809.7280000000001</v>
      </c>
      <c r="M11" s="341">
        <v>1.3999217806578201</v>
      </c>
      <c r="N11" s="281">
        <v>11173.45900481016</v>
      </c>
      <c r="O11" s="281">
        <v>3352.0352562569501</v>
      </c>
      <c r="P11" s="341">
        <v>1.6378864227532062</v>
      </c>
      <c r="Q11" s="281">
        <v>10055.849000000002</v>
      </c>
      <c r="R11" s="281">
        <v>3016.7550000000001</v>
      </c>
      <c r="S11" s="341">
        <v>1.4623192650368408</v>
      </c>
      <c r="T11" s="281">
        <v>10254.685499952593</v>
      </c>
      <c r="U11" s="281">
        <v>3076.4054999847776</v>
      </c>
      <c r="V11" s="341">
        <v>1.4430780560692416</v>
      </c>
      <c r="W11" s="281">
        <v>11796.903</v>
      </c>
      <c r="X11" s="281">
        <v>3539.0709999999999</v>
      </c>
      <c r="Y11" s="341">
        <v>1.643367850397081</v>
      </c>
      <c r="Z11" s="281">
        <v>12353.177</v>
      </c>
      <c r="AA11" s="281">
        <v>3705.9530000000004</v>
      </c>
      <c r="AB11" s="341">
        <v>1.7596445658361957</v>
      </c>
      <c r="AC11" s="281">
        <v>15442.695</v>
      </c>
      <c r="AD11" s="281">
        <v>4632.8090000000002</v>
      </c>
      <c r="AE11" s="341">
        <v>2.2378547580304033</v>
      </c>
      <c r="AF11" s="281">
        <v>16845.088</v>
      </c>
      <c r="AG11" s="281">
        <v>5053.5259999999998</v>
      </c>
      <c r="AH11" s="341">
        <v>2.5043323124884895</v>
      </c>
      <c r="AI11" s="281">
        <v>16064.401947809189</v>
      </c>
      <c r="AJ11" s="281">
        <v>4819.4663046816413</v>
      </c>
      <c r="AK11" s="341">
        <v>2.4578660595132846</v>
      </c>
      <c r="AL11" s="281">
        <v>14175.37724181</v>
      </c>
      <c r="AM11" s="281">
        <v>4252.7624592910015</v>
      </c>
      <c r="AN11" s="341">
        <v>2.2099822478863209</v>
      </c>
      <c r="AO11" s="281">
        <v>12623.911158089999</v>
      </c>
      <c r="AP11" s="281">
        <v>3787.3158776993446</v>
      </c>
      <c r="AQ11" s="341">
        <v>1.9541711012233676</v>
      </c>
      <c r="AR11" s="281">
        <v>14020.779026539973</v>
      </c>
      <c r="AS11" s="281">
        <v>4506.0510116057631</v>
      </c>
      <c r="AT11" s="341">
        <v>2.2162131457080432</v>
      </c>
      <c r="AU11" s="281">
        <v>12644.508375223613</v>
      </c>
      <c r="AV11" s="281">
        <v>4091.4469612431012</v>
      </c>
      <c r="AW11" s="341">
        <v>1.9884097248992163</v>
      </c>
      <c r="AX11" s="281">
        <v>12051.435902469955</v>
      </c>
      <c r="AY11" s="281">
        <v>3865.2495947831562</v>
      </c>
      <c r="AZ11" s="341">
        <v>1.9199565754625023</v>
      </c>
      <c r="BA11" s="281">
        <v>12694.977512455238</v>
      </c>
      <c r="BB11" s="281">
        <v>4136.4077024916141</v>
      </c>
      <c r="BC11" s="341">
        <v>1.9908162010523482</v>
      </c>
      <c r="BD11" s="281">
        <v>9797.2283384523216</v>
      </c>
      <c r="BE11" s="281">
        <v>2997.0823700116925</v>
      </c>
      <c r="BF11" s="341">
        <v>1.5416519307343182</v>
      </c>
      <c r="BG11" s="281">
        <v>8995.0304626199995</v>
      </c>
      <c r="BH11" s="281">
        <v>2714.7773176127994</v>
      </c>
      <c r="BI11" s="341">
        <v>1.4013769125593327</v>
      </c>
      <c r="BJ11" s="281">
        <v>12946.516986515682</v>
      </c>
      <c r="BK11" s="281">
        <v>3890.8280043880764</v>
      </c>
      <c r="BL11" s="341">
        <v>2.058647882665011</v>
      </c>
      <c r="BM11" s="281">
        <v>8078.4520804403573</v>
      </c>
      <c r="BN11" s="281">
        <v>2430.2081479403546</v>
      </c>
      <c r="BO11" s="341">
        <v>1.2898236885974976</v>
      </c>
      <c r="BP11" s="281">
        <v>8468.6355235690244</v>
      </c>
      <c r="BQ11" s="281">
        <v>2565.1647569365064</v>
      </c>
      <c r="BR11" s="341">
        <v>1.3526222539802695</v>
      </c>
      <c r="BS11" s="281">
        <v>6819.8598106888667</v>
      </c>
      <c r="BT11" s="281">
        <v>2054.6565498589634</v>
      </c>
      <c r="BU11" s="341">
        <v>1.0975970979515759</v>
      </c>
      <c r="BV11" s="281">
        <v>7444.7098728008768</v>
      </c>
      <c r="BW11" s="281">
        <v>2255.9257112427335</v>
      </c>
      <c r="BX11" s="341">
        <v>1.1243980936148197</v>
      </c>
      <c r="BY11" s="281">
        <v>9321.5912021012937</v>
      </c>
      <c r="BZ11" s="281">
        <v>2819.1303270671119</v>
      </c>
      <c r="CA11" s="341">
        <v>1.4183534735503867</v>
      </c>
      <c r="CB11" s="281">
        <v>11465.381615771499</v>
      </c>
      <c r="CC11" s="281">
        <v>3444.1280237906426</v>
      </c>
      <c r="CD11" s="341">
        <v>1.716283165476858</v>
      </c>
      <c r="CE11" s="281">
        <v>9067.4762775303043</v>
      </c>
      <c r="CF11" s="281">
        <v>2720.38617285997</v>
      </c>
      <c r="CG11" s="341">
        <v>1.3299779200416066</v>
      </c>
      <c r="CH11" s="281">
        <v>8462.7715732564211</v>
      </c>
      <c r="CI11" s="281">
        <v>2538.9847897620743</v>
      </c>
      <c r="CJ11" s="341">
        <v>1.2141849616813174</v>
      </c>
      <c r="CK11" s="281">
        <v>7855.1383289607857</v>
      </c>
      <c r="CL11" s="281">
        <v>2356.6952470894148</v>
      </c>
      <c r="CM11" s="341">
        <v>1.1128728290198393</v>
      </c>
      <c r="CN11" s="281">
        <v>7852.6522102090712</v>
      </c>
      <c r="CO11" s="281">
        <v>2355.9732508118277</v>
      </c>
      <c r="CP11" s="341">
        <v>1.0536598379753459</v>
      </c>
      <c r="CQ11" s="281">
        <v>7804.9254701040381</v>
      </c>
      <c r="CR11" s="281">
        <v>2341.660003678553</v>
      </c>
      <c r="CS11" s="341">
        <v>0.99451701670466597</v>
      </c>
      <c r="CT11" s="281">
        <v>10262.086304053817</v>
      </c>
      <c r="CU11" s="281">
        <v>3078.8137640310283</v>
      </c>
      <c r="CV11" s="341">
        <v>1.3023477249935944</v>
      </c>
      <c r="CW11" s="281">
        <v>9974.9214422459954</v>
      </c>
      <c r="CX11" s="281">
        <v>2992.6590961424072</v>
      </c>
      <c r="CY11" s="341">
        <v>1.2262215051931824</v>
      </c>
      <c r="CZ11" s="281">
        <v>10318.874516915144</v>
      </c>
      <c r="DA11" s="281">
        <v>3095.6629944496131</v>
      </c>
      <c r="DB11" s="341">
        <v>1.1977734400035127</v>
      </c>
      <c r="DC11" s="281">
        <v>10302.683572447644</v>
      </c>
      <c r="DD11" s="281">
        <v>3091.0039184953553</v>
      </c>
      <c r="DE11" s="341">
        <v>1.1559381070622416</v>
      </c>
      <c r="DF11" s="281">
        <v>10532.153067761081</v>
      </c>
      <c r="DG11" s="281">
        <v>3159.6464743053207</v>
      </c>
      <c r="DH11" s="341">
        <v>1.1508406294127662</v>
      </c>
      <c r="DI11" s="281">
        <v>10641.339508910041</v>
      </c>
      <c r="DJ11" s="281">
        <v>3192.4022872999876</v>
      </c>
      <c r="DK11" s="341">
        <v>1.1547115490042423</v>
      </c>
      <c r="DL11" s="281">
        <v>11007.995421210064</v>
      </c>
      <c r="DM11" s="281">
        <v>3302.3990755299646</v>
      </c>
      <c r="DN11" s="341">
        <v>1.1642410954625344</v>
      </c>
      <c r="DO11" s="281">
        <v>14280.859697201029</v>
      </c>
      <c r="DP11" s="281">
        <v>4284.2583235154289</v>
      </c>
      <c r="DQ11" s="341">
        <v>1.4641789178104927</v>
      </c>
      <c r="DR11" s="281">
        <v>16143.53206787021</v>
      </c>
      <c r="DS11" s="281">
        <v>4843.0600710999825</v>
      </c>
      <c r="DT11" s="341">
        <v>1.6105280962635409</v>
      </c>
      <c r="DU11" s="281">
        <v>18289.769067271962</v>
      </c>
      <c r="DV11" s="281">
        <v>5486.9256272508455</v>
      </c>
      <c r="DW11" s="341">
        <v>1.7853849861830213</v>
      </c>
      <c r="DX11" s="281">
        <v>18935.780342709899</v>
      </c>
      <c r="DY11" s="281">
        <v>5680.7346220299951</v>
      </c>
      <c r="DZ11" s="341">
        <v>1.8033977810894684</v>
      </c>
      <c r="EA11" s="286">
        <v>17734.009858159949</v>
      </c>
      <c r="EB11" s="286">
        <v>5320.2034641840046</v>
      </c>
      <c r="EC11" s="339">
        <v>1.6114922910159934</v>
      </c>
    </row>
    <row r="12" spans="1:133" s="4" customFormat="1" ht="14.15" customHeight="1">
      <c r="A12" s="349" t="s">
        <v>83</v>
      </c>
      <c r="B12" s="281">
        <v>2942.7114999999994</v>
      </c>
      <c r="C12" s="281">
        <v>1471.3555000000001</v>
      </c>
      <c r="D12" s="341">
        <v>0.48159239165406459</v>
      </c>
      <c r="E12" s="281">
        <v>3232.5474999999997</v>
      </c>
      <c r="F12" s="281">
        <v>1616.2737499999998</v>
      </c>
      <c r="G12" s="341">
        <v>0.51365461148708236</v>
      </c>
      <c r="H12" s="281">
        <v>2974.0249999999996</v>
      </c>
      <c r="I12" s="281">
        <v>1487.0125</v>
      </c>
      <c r="J12" s="341">
        <v>0.46210841184837093</v>
      </c>
      <c r="K12" s="281">
        <v>3519.6745000000001</v>
      </c>
      <c r="L12" s="281">
        <v>1759.8374999999996</v>
      </c>
      <c r="M12" s="341">
        <v>0.52609384933299574</v>
      </c>
      <c r="N12" s="281">
        <v>4216.5102053899191</v>
      </c>
      <c r="O12" s="281">
        <v>2108.2547315349552</v>
      </c>
      <c r="P12" s="341">
        <v>0.61808655796162904</v>
      </c>
      <c r="Q12" s="281">
        <v>3555.8380000000006</v>
      </c>
      <c r="R12" s="281">
        <v>1777.9190000000001</v>
      </c>
      <c r="S12" s="341">
        <v>0.51708914988183197</v>
      </c>
      <c r="T12" s="281">
        <v>3758.1689999719074</v>
      </c>
      <c r="U12" s="281">
        <v>1879.0849999909537</v>
      </c>
      <c r="V12" s="341">
        <v>0.52886372915914559</v>
      </c>
      <c r="W12" s="281">
        <v>4767.9709999999995</v>
      </c>
      <c r="X12" s="281">
        <v>2383.9859999999999</v>
      </c>
      <c r="Y12" s="341">
        <v>0.66420231250741146</v>
      </c>
      <c r="Z12" s="281">
        <v>5351.8860000000004</v>
      </c>
      <c r="AA12" s="281">
        <v>2675.9430000000002</v>
      </c>
      <c r="AB12" s="341">
        <v>0.76234778445049522</v>
      </c>
      <c r="AC12" s="281">
        <v>5160.7510000000002</v>
      </c>
      <c r="AD12" s="281">
        <v>2580.3760000000002</v>
      </c>
      <c r="AE12" s="341">
        <v>0.74786241522999464</v>
      </c>
      <c r="AF12" s="281">
        <v>5534.643</v>
      </c>
      <c r="AG12" s="281">
        <v>2767.3220000000006</v>
      </c>
      <c r="AH12" s="341">
        <v>0.82282652978650106</v>
      </c>
      <c r="AI12" s="281">
        <v>5822.60082633</v>
      </c>
      <c r="AJ12" s="281">
        <v>2911.3002483599989</v>
      </c>
      <c r="AK12" s="341">
        <v>0.89086247938923258</v>
      </c>
      <c r="AL12" s="281">
        <v>6558.554726639999</v>
      </c>
      <c r="AM12" s="281">
        <v>3279.2771755399999</v>
      </c>
      <c r="AN12" s="341">
        <v>1.0224976217856618</v>
      </c>
      <c r="AO12" s="281">
        <v>5942.7354385599992</v>
      </c>
      <c r="AP12" s="281">
        <v>2971.3674783649994</v>
      </c>
      <c r="AQ12" s="341">
        <v>0.91993057546255685</v>
      </c>
      <c r="AR12" s="281">
        <v>5088.209899699993</v>
      </c>
      <c r="AS12" s="281">
        <v>2609.1029397556049</v>
      </c>
      <c r="AT12" s="341">
        <v>0.80427468734023266</v>
      </c>
      <c r="AU12" s="281">
        <v>5260.8504197336806</v>
      </c>
      <c r="AV12" s="281">
        <v>2699.9284476394819</v>
      </c>
      <c r="AW12" s="341">
        <v>0.8272940177204462</v>
      </c>
      <c r="AX12" s="281">
        <v>4985.189969928585</v>
      </c>
      <c r="AY12" s="281">
        <v>2537.5429371942946</v>
      </c>
      <c r="AZ12" s="341">
        <v>0.79420812093706128</v>
      </c>
      <c r="BA12" s="281">
        <v>4763.5149071098222</v>
      </c>
      <c r="BB12" s="281">
        <v>2439.6455383099069</v>
      </c>
      <c r="BC12" s="341">
        <v>0.74701059074144949</v>
      </c>
      <c r="BD12" s="281">
        <v>4750.1141734586954</v>
      </c>
      <c r="BE12" s="281">
        <v>2437.7323832643478</v>
      </c>
      <c r="BF12" s="341">
        <v>0.74745861112367151</v>
      </c>
      <c r="BG12" s="281">
        <v>4398.7169999999996</v>
      </c>
      <c r="BH12" s="281">
        <v>2244.0909330750005</v>
      </c>
      <c r="BI12" s="341">
        <v>0.68529622821163561</v>
      </c>
      <c r="BJ12" s="281">
        <v>4607.5422843700007</v>
      </c>
      <c r="BK12" s="281">
        <v>2349.4331344250304</v>
      </c>
      <c r="BL12" s="341">
        <v>0.73265320532828537</v>
      </c>
      <c r="BM12" s="281">
        <v>9197.9917902801153</v>
      </c>
      <c r="BN12" s="281">
        <v>4632.052172275</v>
      </c>
      <c r="BO12" s="341">
        <v>1.4685718972516209</v>
      </c>
      <c r="BP12" s="281">
        <v>7663.2408065663321</v>
      </c>
      <c r="BQ12" s="281">
        <v>3863.9799028283128</v>
      </c>
      <c r="BR12" s="341">
        <v>1.2239834886887306</v>
      </c>
      <c r="BS12" s="281">
        <v>3780.7961949101441</v>
      </c>
      <c r="BT12" s="281">
        <v>1896.3373656946687</v>
      </c>
      <c r="BU12" s="341">
        <v>0.60848625142934865</v>
      </c>
      <c r="BV12" s="281">
        <v>2427.1199939701692</v>
      </c>
      <c r="BW12" s="281">
        <v>1219.3510725450035</v>
      </c>
      <c r="BX12" s="341">
        <v>0.36657561420425616</v>
      </c>
      <c r="BY12" s="281">
        <v>3171.1407236800273</v>
      </c>
      <c r="BZ12" s="281">
        <v>1591.6542577945936</v>
      </c>
      <c r="CA12" s="341">
        <v>0.48251402180507008</v>
      </c>
      <c r="CB12" s="281">
        <v>3184.8317624099641</v>
      </c>
      <c r="CC12" s="281">
        <v>1593.0625566197098</v>
      </c>
      <c r="CD12" s="341">
        <v>0.47674585302779776</v>
      </c>
      <c r="CE12" s="281">
        <v>3144.3359723601848</v>
      </c>
      <c r="CF12" s="281">
        <v>1572.1678862300355</v>
      </c>
      <c r="CG12" s="341">
        <v>0.46119750285915484</v>
      </c>
      <c r="CH12" s="281">
        <v>2144.87354214985</v>
      </c>
      <c r="CI12" s="281">
        <v>1072.4365178299211</v>
      </c>
      <c r="CJ12" s="341">
        <v>0.30773289542829751</v>
      </c>
      <c r="CK12" s="281">
        <v>2578.1257187796245</v>
      </c>
      <c r="CL12" s="281">
        <v>1289.0624951797001</v>
      </c>
      <c r="CM12" s="341">
        <v>0.36525468324969207</v>
      </c>
      <c r="CN12" s="281">
        <v>2266.7220430700604</v>
      </c>
      <c r="CO12" s="281">
        <v>1133.3609287600377</v>
      </c>
      <c r="CP12" s="341">
        <v>0.30414615555382613</v>
      </c>
      <c r="CQ12" s="281">
        <v>2093.7358836398971</v>
      </c>
      <c r="CR12" s="281">
        <v>1046.867893509969</v>
      </c>
      <c r="CS12" s="341">
        <v>0.26678742452326093</v>
      </c>
      <c r="CT12" s="281">
        <v>3477.1567994957827</v>
      </c>
      <c r="CU12" s="281">
        <v>1738.577616387651</v>
      </c>
      <c r="CV12" s="341">
        <v>0.44128134504973582</v>
      </c>
      <c r="CW12" s="281">
        <v>3960.8279163404923</v>
      </c>
      <c r="CX12" s="281">
        <v>1980.4133384548973</v>
      </c>
      <c r="CY12" s="341">
        <v>0.48690632778483572</v>
      </c>
      <c r="CZ12" s="281">
        <v>4169.4294417202609</v>
      </c>
      <c r="DA12" s="281">
        <v>2084.7175568943667</v>
      </c>
      <c r="DB12" s="341">
        <v>0.4839705955407026</v>
      </c>
      <c r="DC12" s="281">
        <v>6614.0936845805545</v>
      </c>
      <c r="DD12" s="281">
        <v>3357.6369544700128</v>
      </c>
      <c r="DE12" s="341">
        <v>0.74208655249129507</v>
      </c>
      <c r="DF12" s="281">
        <v>7264.180351609979</v>
      </c>
      <c r="DG12" s="281">
        <v>3655.9318595050254</v>
      </c>
      <c r="DH12" s="341">
        <v>0.79375165117988766</v>
      </c>
      <c r="DI12" s="281">
        <v>5951.7820073600542</v>
      </c>
      <c r="DJ12" s="281">
        <v>2999.6867492800052</v>
      </c>
      <c r="DK12" s="341">
        <v>0.64583893928953739</v>
      </c>
      <c r="DL12" s="281">
        <v>6498.9454523899803</v>
      </c>
      <c r="DM12" s="281">
        <v>3273.2025754300125</v>
      </c>
      <c r="DN12" s="341">
        <v>0.68734942951221101</v>
      </c>
      <c r="DO12" s="281">
        <v>6266.0370916000302</v>
      </c>
      <c r="DP12" s="281">
        <v>3133.0205128450089</v>
      </c>
      <c r="DQ12" s="341">
        <v>0.64244027336376042</v>
      </c>
      <c r="DR12" s="281">
        <v>6371.007802899976</v>
      </c>
      <c r="DS12" s="281">
        <v>3185.5057346899866</v>
      </c>
      <c r="DT12" s="341">
        <v>0.63559120921908241</v>
      </c>
      <c r="DU12" s="281">
        <v>7084.2857041605994</v>
      </c>
      <c r="DV12" s="281">
        <v>3542.1446588201243</v>
      </c>
      <c r="DW12" s="341">
        <v>0.69154385096486659</v>
      </c>
      <c r="DX12" s="281">
        <v>7885.463500600019</v>
      </c>
      <c r="DY12" s="281">
        <v>3942.7332523800201</v>
      </c>
      <c r="DZ12" s="341">
        <v>0.75099241343485901</v>
      </c>
      <c r="EA12" s="286">
        <v>8999.3160606000201</v>
      </c>
      <c r="EB12" s="286">
        <v>4499.6595690900131</v>
      </c>
      <c r="EC12" s="339">
        <v>0.81776927903310004</v>
      </c>
    </row>
    <row r="13" spans="1:133" s="4" customFormat="1" ht="14.15" customHeight="1">
      <c r="A13" s="349" t="s">
        <v>84</v>
      </c>
      <c r="B13" s="281">
        <v>1896.4184999999998</v>
      </c>
      <c r="C13" s="281">
        <v>1327.4925000000001</v>
      </c>
      <c r="D13" s="341">
        <v>0.31036026501137259</v>
      </c>
      <c r="E13" s="281">
        <v>2430.83</v>
      </c>
      <c r="F13" s="281">
        <v>1701.5811000000001</v>
      </c>
      <c r="G13" s="341">
        <v>0.38626100289048942</v>
      </c>
      <c r="H13" s="281">
        <v>2614.0920000000001</v>
      </c>
      <c r="I13" s="281">
        <v>1829.8645999999999</v>
      </c>
      <c r="J13" s="341">
        <v>0.40618148890662714</v>
      </c>
      <c r="K13" s="281">
        <v>2663.1695000000009</v>
      </c>
      <c r="L13" s="281">
        <v>1864.2189999999996</v>
      </c>
      <c r="M13" s="341">
        <v>0.39807007542351719</v>
      </c>
      <c r="N13" s="281">
        <v>2791.311374549985</v>
      </c>
      <c r="O13" s="281">
        <v>1953.9175032410039</v>
      </c>
      <c r="P13" s="341">
        <v>0.40917060688940049</v>
      </c>
      <c r="Q13" s="281">
        <v>3698.915</v>
      </c>
      <c r="R13" s="281">
        <v>2589.241</v>
      </c>
      <c r="S13" s="341">
        <v>0.53789537454607217</v>
      </c>
      <c r="T13" s="281">
        <v>3339.724999960491</v>
      </c>
      <c r="U13" s="281">
        <v>2337.8084999773446</v>
      </c>
      <c r="V13" s="341">
        <v>0.46997870980744494</v>
      </c>
      <c r="W13" s="281">
        <v>3806.4139999999998</v>
      </c>
      <c r="X13" s="281">
        <v>2664.49</v>
      </c>
      <c r="Y13" s="341">
        <v>0.53025259196429386</v>
      </c>
      <c r="Z13" s="281">
        <v>7132.7309999999998</v>
      </c>
      <c r="AA13" s="281">
        <v>4992.9120000000003</v>
      </c>
      <c r="AB13" s="341">
        <v>1.0160197124773145</v>
      </c>
      <c r="AC13" s="281">
        <v>4536.6210000000001</v>
      </c>
      <c r="AD13" s="281">
        <v>3175.6350000000002</v>
      </c>
      <c r="AE13" s="341">
        <v>0.65741756152217257</v>
      </c>
      <c r="AF13" s="281">
        <v>4185.8339999999998</v>
      </c>
      <c r="AG13" s="281">
        <v>2930.0839999999994</v>
      </c>
      <c r="AH13" s="341">
        <v>0.62230125131509806</v>
      </c>
      <c r="AI13" s="281">
        <v>5483.5332901299998</v>
      </c>
      <c r="AJ13" s="281">
        <v>3838.4729338600027</v>
      </c>
      <c r="AK13" s="341">
        <v>0.83898488121805226</v>
      </c>
      <c r="AL13" s="281">
        <v>6493.0883623299987</v>
      </c>
      <c r="AM13" s="281">
        <v>4545.1615319800003</v>
      </c>
      <c r="AN13" s="341">
        <v>1.0122912265348865</v>
      </c>
      <c r="AO13" s="281">
        <v>7292.6225800100001</v>
      </c>
      <c r="AP13" s="281">
        <v>5104.8355037630008</v>
      </c>
      <c r="AQ13" s="341">
        <v>1.1288919986459032</v>
      </c>
      <c r="AR13" s="281">
        <v>4934.5145327500195</v>
      </c>
      <c r="AS13" s="281">
        <v>3454.9748546792985</v>
      </c>
      <c r="AT13" s="341">
        <v>0.77998062407711521</v>
      </c>
      <c r="AU13" s="281">
        <v>5938.8623147173957</v>
      </c>
      <c r="AV13" s="281">
        <v>4158.0200365961828</v>
      </c>
      <c r="AW13" s="341">
        <v>0.93391464744968422</v>
      </c>
      <c r="AX13" s="281">
        <v>6386.9474830199915</v>
      </c>
      <c r="AY13" s="281">
        <v>4471.6725414050024</v>
      </c>
      <c r="AZ13" s="341">
        <v>1.017527032994024</v>
      </c>
      <c r="BA13" s="281">
        <v>5966.523245929091</v>
      </c>
      <c r="BB13" s="281">
        <v>4179.8333318103796</v>
      </c>
      <c r="BC13" s="341">
        <v>0.93566539446778407</v>
      </c>
      <c r="BD13" s="281">
        <v>4127.1865437525557</v>
      </c>
      <c r="BE13" s="281">
        <v>2891.724022931789</v>
      </c>
      <c r="BF13" s="341">
        <v>0.64943725754604031</v>
      </c>
      <c r="BG13" s="281">
        <v>3943.7710000000002</v>
      </c>
      <c r="BH13" s="281">
        <v>2763.3310765369997</v>
      </c>
      <c r="BI13" s="341">
        <v>0.61441811128800305</v>
      </c>
      <c r="BJ13" s="281">
        <v>3637.0629183742553</v>
      </c>
      <c r="BK13" s="281">
        <v>2550.6735560603943</v>
      </c>
      <c r="BL13" s="341">
        <v>0.57833561596752603</v>
      </c>
      <c r="BM13" s="281">
        <v>3389.5019923428958</v>
      </c>
      <c r="BN13" s="281">
        <v>2375.0065910679314</v>
      </c>
      <c r="BO13" s="341">
        <v>0.54117545276495227</v>
      </c>
      <c r="BP13" s="281">
        <v>4551.8546129391243</v>
      </c>
      <c r="BQ13" s="281">
        <v>3191.2731290311317</v>
      </c>
      <c r="BR13" s="341">
        <v>0.72702855486091611</v>
      </c>
      <c r="BS13" s="281">
        <v>7784.8712689490958</v>
      </c>
      <c r="BT13" s="281">
        <v>5450.5418374274459</v>
      </c>
      <c r="BU13" s="341">
        <v>1.252907295738392</v>
      </c>
      <c r="BV13" s="281">
        <v>7815.3255029218235</v>
      </c>
      <c r="BW13" s="281">
        <v>5471.7517400052056</v>
      </c>
      <c r="BX13" s="341">
        <v>1.180373345181617</v>
      </c>
      <c r="BY13" s="281">
        <v>4341.6112919500165</v>
      </c>
      <c r="BZ13" s="281">
        <v>3040.1517197949861</v>
      </c>
      <c r="CA13" s="341">
        <v>0.66061033178056028</v>
      </c>
      <c r="CB13" s="281">
        <v>2662.555130109763</v>
      </c>
      <c r="CC13" s="281">
        <v>1863.7883298300039</v>
      </c>
      <c r="CD13" s="341">
        <v>0.39856488864491568</v>
      </c>
      <c r="CE13" s="281">
        <v>1578.2894006000067</v>
      </c>
      <c r="CF13" s="281">
        <v>1104.8025364600066</v>
      </c>
      <c r="CG13" s="341">
        <v>0.23149661383017561</v>
      </c>
      <c r="CH13" s="281">
        <v>3621.5153539124462</v>
      </c>
      <c r="CI13" s="281">
        <v>2716.0686817988799</v>
      </c>
      <c r="CJ13" s="341">
        <v>0.51959212690015644</v>
      </c>
      <c r="CK13" s="281">
        <v>3518.8230531097911</v>
      </c>
      <c r="CL13" s="281">
        <v>2577.1913358581351</v>
      </c>
      <c r="CM13" s="341">
        <v>0.49852751179400273</v>
      </c>
      <c r="CN13" s="281">
        <v>3258.2216156021723</v>
      </c>
      <c r="CO13" s="281">
        <v>2402.9321175545524</v>
      </c>
      <c r="CP13" s="341">
        <v>0.43718442733525209</v>
      </c>
      <c r="CQ13" s="281">
        <v>3342.2697052404751</v>
      </c>
      <c r="CR13" s="281">
        <v>2464.9038673584346</v>
      </c>
      <c r="CS13" s="341">
        <v>0.42587774976329568</v>
      </c>
      <c r="CT13" s="281">
        <v>4164.3832584182674</v>
      </c>
      <c r="CU13" s="281">
        <v>3019.5834991470892</v>
      </c>
      <c r="CV13" s="341">
        <v>0.52849634098867548</v>
      </c>
      <c r="CW13" s="281">
        <v>4107.9690206891564</v>
      </c>
      <c r="CX13" s="281">
        <v>2941.8940920359928</v>
      </c>
      <c r="CY13" s="341">
        <v>0.50499444882868227</v>
      </c>
      <c r="CZ13" s="281">
        <v>3693.5225404657258</v>
      </c>
      <c r="DA13" s="281">
        <v>2585.4662513328476</v>
      </c>
      <c r="DB13" s="341">
        <v>0.42872923706671001</v>
      </c>
      <c r="DC13" s="281">
        <v>3913.6658989311527</v>
      </c>
      <c r="DD13" s="281">
        <v>2739.5653169302459</v>
      </c>
      <c r="DE13" s="341">
        <v>0.43910458076989656</v>
      </c>
      <c r="DF13" s="281">
        <v>4011.8392739754522</v>
      </c>
      <c r="DG13" s="281">
        <v>2808.2879182957786</v>
      </c>
      <c r="DH13" s="341">
        <v>0.43837073060563109</v>
      </c>
      <c r="DI13" s="281">
        <v>6089.6420203900034</v>
      </c>
      <c r="DJ13" s="281">
        <v>4262.7498786999467</v>
      </c>
      <c r="DK13" s="341">
        <v>0.66079838580078409</v>
      </c>
      <c r="DL13" s="281">
        <v>4626.7090120099856</v>
      </c>
      <c r="DM13" s="281">
        <v>3238.6967071899594</v>
      </c>
      <c r="DN13" s="341">
        <v>0.48933566579706655</v>
      </c>
      <c r="DO13" s="281">
        <v>6006.8403930405666</v>
      </c>
      <c r="DP13" s="281">
        <v>4338.300486874633</v>
      </c>
      <c r="DQ13" s="341">
        <v>0.61586551878709939</v>
      </c>
      <c r="DR13" s="281">
        <v>5797.2217047601152</v>
      </c>
      <c r="DS13" s="281">
        <v>4100.0168059499993</v>
      </c>
      <c r="DT13" s="341">
        <v>0.57834855448809763</v>
      </c>
      <c r="DU13" s="281">
        <v>6433.5843670802633</v>
      </c>
      <c r="DV13" s="281">
        <v>4546.4796669651942</v>
      </c>
      <c r="DW13" s="341">
        <v>0.62802460184589814</v>
      </c>
      <c r="DX13" s="281">
        <v>7341.8958905900363</v>
      </c>
      <c r="DY13" s="281">
        <v>5182.8119446299979</v>
      </c>
      <c r="DZ13" s="341">
        <v>0.69922435296823537</v>
      </c>
      <c r="EA13" s="286">
        <v>6919.0729334800126</v>
      </c>
      <c r="EB13" s="286">
        <v>4843.3513566619931</v>
      </c>
      <c r="EC13" s="339">
        <v>0.62873725584121021</v>
      </c>
    </row>
    <row r="14" spans="1:133" s="4" customFormat="1" ht="14">
      <c r="A14" s="349" t="s">
        <v>85</v>
      </c>
      <c r="B14" s="281">
        <v>12765.3685</v>
      </c>
      <c r="C14" s="281">
        <v>12765.3685</v>
      </c>
      <c r="D14" s="341">
        <v>2.0891291403389221</v>
      </c>
      <c r="E14" s="281">
        <v>12770.548000000001</v>
      </c>
      <c r="F14" s="281">
        <v>12770.548000000001</v>
      </c>
      <c r="G14" s="341">
        <v>2.0292511931896242</v>
      </c>
      <c r="H14" s="281">
        <v>13749.339499999998</v>
      </c>
      <c r="I14" s="281">
        <v>13749.339499999998</v>
      </c>
      <c r="J14" s="341">
        <v>2.1363927473067892</v>
      </c>
      <c r="K14" s="281">
        <v>14748.371999999999</v>
      </c>
      <c r="L14" s="281">
        <v>14748.371999999999</v>
      </c>
      <c r="M14" s="341">
        <v>2.2044731116115917</v>
      </c>
      <c r="N14" s="281">
        <v>15010.503649700659</v>
      </c>
      <c r="O14" s="281">
        <v>15010.503649700659</v>
      </c>
      <c r="P14" s="341">
        <v>2.200348174719049</v>
      </c>
      <c r="Q14" s="281">
        <v>15680.439000000002</v>
      </c>
      <c r="R14" s="281">
        <v>15680.439000000002</v>
      </c>
      <c r="S14" s="341">
        <v>2.2802458582994847</v>
      </c>
      <c r="T14" s="281">
        <v>17646.216499952872</v>
      </c>
      <c r="U14" s="281">
        <v>17646.216499952872</v>
      </c>
      <c r="V14" s="341">
        <v>2.4832422021959317</v>
      </c>
      <c r="W14" s="281">
        <v>17918.757000000001</v>
      </c>
      <c r="X14" s="281">
        <v>17918.757000000001</v>
      </c>
      <c r="Y14" s="341">
        <v>2.4961728661223757</v>
      </c>
      <c r="Z14" s="281">
        <v>19570.307000000001</v>
      </c>
      <c r="AA14" s="281">
        <v>19570.307000000001</v>
      </c>
      <c r="AB14" s="341">
        <v>2.7876864683713398</v>
      </c>
      <c r="AC14" s="281">
        <v>22683.557999999997</v>
      </c>
      <c r="AD14" s="281">
        <v>22683.557999999997</v>
      </c>
      <c r="AE14" s="341">
        <v>3.2871534534197959</v>
      </c>
      <c r="AF14" s="281">
        <v>22864.048999999999</v>
      </c>
      <c r="AG14" s="281">
        <v>22864.048999999999</v>
      </c>
      <c r="AH14" s="341">
        <v>3.3991616253367232</v>
      </c>
      <c r="AI14" s="281">
        <v>17738.400023098886</v>
      </c>
      <c r="AJ14" s="281">
        <v>17738.400023098886</v>
      </c>
      <c r="AK14" s="341">
        <v>2.7139890740090857</v>
      </c>
      <c r="AL14" s="281">
        <v>17391.144497709996</v>
      </c>
      <c r="AM14" s="281">
        <v>17391.144497709996</v>
      </c>
      <c r="AN14" s="341">
        <v>2.7113296496268378</v>
      </c>
      <c r="AO14" s="281">
        <v>19283.051505442822</v>
      </c>
      <c r="AP14" s="281">
        <v>19283.051505442822</v>
      </c>
      <c r="AQ14" s="341">
        <v>2.9850005694304542</v>
      </c>
      <c r="AR14" s="281">
        <v>20751.879919139945</v>
      </c>
      <c r="AS14" s="281">
        <v>20751.879919138963</v>
      </c>
      <c r="AT14" s="341">
        <v>3.2801735900620779</v>
      </c>
      <c r="AU14" s="281">
        <v>19485.307041602831</v>
      </c>
      <c r="AV14" s="281">
        <v>19485.311315582832</v>
      </c>
      <c r="AW14" s="341">
        <v>3.0641581993088014</v>
      </c>
      <c r="AX14" s="281">
        <v>18049.039718686679</v>
      </c>
      <c r="AY14" s="281">
        <v>18049.039718686679</v>
      </c>
      <c r="AZ14" s="341">
        <v>2.8754559016136922</v>
      </c>
      <c r="BA14" s="281">
        <v>18272.708707998303</v>
      </c>
      <c r="BB14" s="281">
        <v>18272.708707998303</v>
      </c>
      <c r="BC14" s="341">
        <v>2.8655115377166056</v>
      </c>
      <c r="BD14" s="281">
        <v>19419.4273814833</v>
      </c>
      <c r="BE14" s="281">
        <v>19419.4273814833</v>
      </c>
      <c r="BF14" s="341">
        <v>3.055761964730114</v>
      </c>
      <c r="BG14" s="281">
        <v>19750.320330869999</v>
      </c>
      <c r="BH14" s="281">
        <v>19750.320330869999</v>
      </c>
      <c r="BI14" s="341">
        <v>3.0769926841660409</v>
      </c>
      <c r="BJ14" s="281">
        <v>19680.346749324632</v>
      </c>
      <c r="BK14" s="281">
        <v>19680.346749324632</v>
      </c>
      <c r="BL14" s="341">
        <v>3.1294057087175093</v>
      </c>
      <c r="BM14" s="281">
        <v>19665.20131860429</v>
      </c>
      <c r="BN14" s="281">
        <v>19665.201410335307</v>
      </c>
      <c r="BO14" s="341">
        <v>3.1397899311908688</v>
      </c>
      <c r="BP14" s="281">
        <v>20355.747550622389</v>
      </c>
      <c r="BQ14" s="281">
        <v>20355.747550622389</v>
      </c>
      <c r="BR14" s="341">
        <v>3.2512483335417439</v>
      </c>
      <c r="BS14" s="281">
        <v>23656.159019155282</v>
      </c>
      <c r="BT14" s="281">
        <v>23656.159019385283</v>
      </c>
      <c r="BU14" s="341">
        <v>3.8072529654364189</v>
      </c>
      <c r="BV14" s="281">
        <v>26014.216655859949</v>
      </c>
      <c r="BW14" s="281">
        <v>26014.216655879951</v>
      </c>
      <c r="BX14" s="341">
        <v>3.9290094731021594</v>
      </c>
      <c r="BY14" s="281">
        <v>26965.434200633197</v>
      </c>
      <c r="BZ14" s="281">
        <v>26965.434200273194</v>
      </c>
      <c r="CA14" s="341">
        <v>4.1030030640735315</v>
      </c>
      <c r="CB14" s="281">
        <v>26340.958584937256</v>
      </c>
      <c r="CC14" s="281">
        <v>26340.958584467251</v>
      </c>
      <c r="CD14" s="341">
        <v>3.9430474533584787</v>
      </c>
      <c r="CE14" s="281">
        <v>29821.449744560014</v>
      </c>
      <c r="CF14" s="281">
        <v>29821.449744360012</v>
      </c>
      <c r="CG14" s="341">
        <v>4.3740803383384073</v>
      </c>
      <c r="CH14" s="281">
        <v>28839.327185241502</v>
      </c>
      <c r="CI14" s="281">
        <v>28839.327185001501</v>
      </c>
      <c r="CJ14" s="341">
        <v>4.1376843354704169</v>
      </c>
      <c r="CK14" s="281">
        <v>27218.267474970453</v>
      </c>
      <c r="CL14" s="281">
        <v>27218.267474840453</v>
      </c>
      <c r="CM14" s="341">
        <v>3.8561345526166435</v>
      </c>
      <c r="CN14" s="281">
        <v>27892.536752791864</v>
      </c>
      <c r="CO14" s="281">
        <v>27892.536753281864</v>
      </c>
      <c r="CP14" s="341">
        <v>3.7425884871686668</v>
      </c>
      <c r="CQ14" s="281">
        <v>28189.797507724226</v>
      </c>
      <c r="CR14" s="281">
        <v>28189.797508104228</v>
      </c>
      <c r="CS14" s="341">
        <v>3.5919924445501232</v>
      </c>
      <c r="CT14" s="281">
        <v>25545.509261409657</v>
      </c>
      <c r="CU14" s="281">
        <v>25545.509261269661</v>
      </c>
      <c r="CV14" s="341">
        <v>3.2419466066327471</v>
      </c>
      <c r="CW14" s="281">
        <v>25900.003700717996</v>
      </c>
      <c r="CX14" s="281">
        <v>25900.003700548001</v>
      </c>
      <c r="CY14" s="341">
        <v>3.1838989115138729</v>
      </c>
      <c r="CZ14" s="281">
        <v>28915.273040937805</v>
      </c>
      <c r="DA14" s="281">
        <v>28915.273040922926</v>
      </c>
      <c r="DB14" s="341">
        <v>3.3563685654003685</v>
      </c>
      <c r="DC14" s="281">
        <v>30746.764571781554</v>
      </c>
      <c r="DD14" s="281">
        <v>30746.764571411557</v>
      </c>
      <c r="DE14" s="341">
        <v>3.449718375554252</v>
      </c>
      <c r="DF14" s="281">
        <v>29667.747215525455</v>
      </c>
      <c r="DG14" s="281">
        <v>29667.747215525455</v>
      </c>
      <c r="DH14" s="341">
        <v>3.2417729460546307</v>
      </c>
      <c r="DI14" s="281">
        <v>30800.714502368919</v>
      </c>
      <c r="DJ14" s="281">
        <v>30800.714502368926</v>
      </c>
      <c r="DK14" s="341">
        <v>3.342242837350347</v>
      </c>
      <c r="DL14" s="281">
        <v>33263.67809738066</v>
      </c>
      <c r="DM14" s="281">
        <v>33263.67809738066</v>
      </c>
      <c r="DN14" s="341">
        <v>3.5180738677079217</v>
      </c>
      <c r="DO14" s="281">
        <v>34471.703970867304</v>
      </c>
      <c r="DP14" s="281">
        <v>34471.703970867304</v>
      </c>
      <c r="DQ14" s="341">
        <v>3.5342929827285214</v>
      </c>
      <c r="DR14" s="281">
        <v>36177.566760829373</v>
      </c>
      <c r="DS14" s="281">
        <v>36177.566760829373</v>
      </c>
      <c r="DT14" s="341">
        <v>3.6091846243938166</v>
      </c>
      <c r="DU14" s="281">
        <v>36129.719811638839</v>
      </c>
      <c r="DV14" s="281">
        <v>36129.71981196884</v>
      </c>
      <c r="DW14" s="341">
        <v>3.5268602391555866</v>
      </c>
      <c r="DX14" s="281">
        <v>38114.297112479289</v>
      </c>
      <c r="DY14" s="281">
        <v>38114.297112479289</v>
      </c>
      <c r="DZ14" s="341">
        <v>3.6299131906064979</v>
      </c>
      <c r="EA14" s="286">
        <v>40680.399193226709</v>
      </c>
      <c r="EB14" s="286">
        <v>40680.399193226709</v>
      </c>
      <c r="EC14" s="339">
        <v>3.6966343325434505</v>
      </c>
    </row>
    <row r="15" spans="1:133" s="4" customFormat="1" ht="14">
      <c r="A15" s="353" t="s">
        <v>6</v>
      </c>
      <c r="B15" s="318">
        <v>611037.78859400994</v>
      </c>
      <c r="C15" s="318">
        <v>20516.839600470052</v>
      </c>
      <c r="D15" s="354">
        <v>100.00000000000001</v>
      </c>
      <c r="E15" s="318">
        <v>629323.17314186005</v>
      </c>
      <c r="F15" s="318">
        <v>21172.644540709298</v>
      </c>
      <c r="G15" s="354">
        <v>100</v>
      </c>
      <c r="H15" s="318">
        <v>643577.33461382007</v>
      </c>
      <c r="I15" s="318">
        <v>22342.264019890597</v>
      </c>
      <c r="J15" s="354">
        <v>100.00000000000001</v>
      </c>
      <c r="K15" s="318">
        <v>669020.27166111022</v>
      </c>
      <c r="L15" s="318">
        <v>23889.449971909846</v>
      </c>
      <c r="M15" s="354">
        <v>100.00000000000001</v>
      </c>
      <c r="N15" s="318">
        <v>684244.02621519158</v>
      </c>
      <c r="O15" s="318">
        <v>25482.019599878346</v>
      </c>
      <c r="P15" s="354">
        <v>99.999999999999986</v>
      </c>
      <c r="Q15" s="318">
        <v>689777.43672959006</v>
      </c>
      <c r="R15" s="318">
        <v>26169.768000000004</v>
      </c>
      <c r="S15" s="354">
        <v>99.999999999999972</v>
      </c>
      <c r="T15" s="318">
        <v>712470.96861312352</v>
      </c>
      <c r="U15" s="318">
        <v>28220.193480694961</v>
      </c>
      <c r="V15" s="354">
        <v>100</v>
      </c>
      <c r="W15" s="318">
        <v>719567.66226105997</v>
      </c>
      <c r="X15" s="318">
        <v>30348.502</v>
      </c>
      <c r="Y15" s="354">
        <v>100</v>
      </c>
      <c r="Z15" s="318">
        <v>703877.84705511003</v>
      </c>
      <c r="AA15" s="318">
        <v>34188.561000000002</v>
      </c>
      <c r="AB15" s="354">
        <v>99.999999999999986</v>
      </c>
      <c r="AC15" s="318">
        <v>691831.52487471001</v>
      </c>
      <c r="AD15" s="318">
        <v>36967.683999999994</v>
      </c>
      <c r="AE15" s="354">
        <v>99.999999999999972</v>
      </c>
      <c r="AF15" s="318">
        <v>672637.88898932014</v>
      </c>
      <c r="AG15" s="318">
        <v>37513.555</v>
      </c>
      <c r="AH15" s="354">
        <v>99.999999999999957</v>
      </c>
      <c r="AI15" s="318">
        <v>653591.43089311873</v>
      </c>
      <c r="AJ15" s="318">
        <v>36070.13404747186</v>
      </c>
      <c r="AK15" s="354">
        <v>100</v>
      </c>
      <c r="AL15" s="318">
        <v>641424.93702687731</v>
      </c>
      <c r="AM15" s="318">
        <v>36414.327583994796</v>
      </c>
      <c r="AN15" s="354">
        <v>99.999999999999972</v>
      </c>
      <c r="AO15" s="318">
        <v>645998.25215852726</v>
      </c>
      <c r="AP15" s="318">
        <v>37881.410629124919</v>
      </c>
      <c r="AQ15" s="354">
        <v>100</v>
      </c>
      <c r="AR15" s="318">
        <v>632645.7838088749</v>
      </c>
      <c r="AS15" s="318">
        <v>37805.735343999724</v>
      </c>
      <c r="AT15" s="354">
        <v>100.00000000000003</v>
      </c>
      <c r="AU15" s="318">
        <v>635910.60820548481</v>
      </c>
      <c r="AV15" s="318">
        <v>36686.443198885463</v>
      </c>
      <c r="AW15" s="354">
        <v>100.00000000000001</v>
      </c>
      <c r="AX15" s="318">
        <v>627693.14975610108</v>
      </c>
      <c r="AY15" s="318">
        <v>34989.323716255487</v>
      </c>
      <c r="AZ15" s="354">
        <v>100</v>
      </c>
      <c r="BA15" s="318">
        <v>637677.02441564703</v>
      </c>
      <c r="BB15" s="318">
        <v>35181.12995317579</v>
      </c>
      <c r="BC15" s="354">
        <v>100.00000000000004</v>
      </c>
      <c r="BD15" s="318">
        <v>635501.9666330074</v>
      </c>
      <c r="BE15" s="318">
        <v>34432.376100499998</v>
      </c>
      <c r="BF15" s="354">
        <v>100.00000000000001</v>
      </c>
      <c r="BG15" s="318">
        <v>641870.8901227999</v>
      </c>
      <c r="BH15" s="318">
        <v>34350.501385233329</v>
      </c>
      <c r="BI15" s="354">
        <v>100.00000000000003</v>
      </c>
      <c r="BJ15" s="318">
        <v>628884.4777940287</v>
      </c>
      <c r="BK15" s="318">
        <v>34747.458365864833</v>
      </c>
      <c r="BL15" s="354">
        <v>100</v>
      </c>
      <c r="BM15" s="318">
        <v>626322.19828622788</v>
      </c>
      <c r="BN15" s="318">
        <v>35546.922484330942</v>
      </c>
      <c r="BO15" s="354">
        <v>100</v>
      </c>
      <c r="BP15" s="318">
        <v>626090.21096976241</v>
      </c>
      <c r="BQ15" s="318">
        <v>36621.045446630938</v>
      </c>
      <c r="BR15" s="354">
        <v>99.999999999999972</v>
      </c>
      <c r="BS15" s="318">
        <v>621344.55561304209</v>
      </c>
      <c r="BT15" s="318">
        <v>39799.866251968575</v>
      </c>
      <c r="BU15" s="354">
        <v>99.999999999999986</v>
      </c>
      <c r="BV15" s="318">
        <v>662106.23399999994</v>
      </c>
      <c r="BW15" s="318">
        <v>42010.317903248266</v>
      </c>
      <c r="BX15" s="354">
        <v>99.999999999999986</v>
      </c>
      <c r="BY15" s="318">
        <v>657212.13899999997</v>
      </c>
      <c r="BZ15" s="318">
        <v>41676.660061566363</v>
      </c>
      <c r="CA15" s="354">
        <v>99.999999999999972</v>
      </c>
      <c r="CB15" s="318">
        <v>668035.54602167988</v>
      </c>
      <c r="CC15" s="318">
        <v>42349.863079489915</v>
      </c>
      <c r="CD15" s="354">
        <v>99.999999999999986</v>
      </c>
      <c r="CE15" s="318">
        <v>681776.4521419002</v>
      </c>
      <c r="CF15" s="318">
        <v>45170.369910622263</v>
      </c>
      <c r="CG15" s="354">
        <v>99.999999999999972</v>
      </c>
      <c r="CH15" s="318">
        <v>696991.96089019033</v>
      </c>
      <c r="CI15" s="318">
        <v>44676.934204700301</v>
      </c>
      <c r="CJ15" s="354">
        <v>99.999999999999972</v>
      </c>
      <c r="CK15" s="318">
        <v>705843.30249838019</v>
      </c>
      <c r="CL15" s="318">
        <v>42802.797867870911</v>
      </c>
      <c r="CM15" s="354">
        <v>99.999999999999986</v>
      </c>
      <c r="CN15" s="318">
        <v>745273.94204360025</v>
      </c>
      <c r="CO15" s="318">
        <v>43952.118842575961</v>
      </c>
      <c r="CP15" s="354">
        <v>100</v>
      </c>
      <c r="CQ15" s="318">
        <v>784795.56800000009</v>
      </c>
      <c r="CR15" s="318">
        <v>44665.729160571384</v>
      </c>
      <c r="CS15" s="354">
        <v>100</v>
      </c>
      <c r="CT15" s="318">
        <v>787968.22900000005</v>
      </c>
      <c r="CU15" s="318">
        <v>44194.922773748862</v>
      </c>
      <c r="CV15" s="354">
        <v>100</v>
      </c>
      <c r="CW15" s="318">
        <v>813468.15399999998</v>
      </c>
      <c r="CX15" s="318">
        <v>44101.189402599266</v>
      </c>
      <c r="CY15" s="354">
        <v>100.00000000000003</v>
      </c>
      <c r="CZ15" s="318">
        <v>861504.70299999998</v>
      </c>
      <c r="DA15" s="318">
        <v>47346.226267828082</v>
      </c>
      <c r="DB15" s="354">
        <v>99.999999999999986</v>
      </c>
      <c r="DC15" s="318">
        <v>891283.32299999997</v>
      </c>
      <c r="DD15" s="318">
        <v>50697.155574706223</v>
      </c>
      <c r="DE15" s="354">
        <v>100.00000000000003</v>
      </c>
      <c r="DF15" s="318">
        <v>915170.424</v>
      </c>
      <c r="DG15" s="318">
        <v>48655.11092949762</v>
      </c>
      <c r="DH15" s="354">
        <v>99.999999999999986</v>
      </c>
      <c r="DI15" s="318">
        <v>921558.24699999997</v>
      </c>
      <c r="DJ15" s="318">
        <v>50674.95184086838</v>
      </c>
      <c r="DK15" s="354">
        <v>99.999999999999972</v>
      </c>
      <c r="DL15" s="318">
        <v>945508.23399999994</v>
      </c>
      <c r="DM15" s="318">
        <v>52838.405447000681</v>
      </c>
      <c r="DN15" s="354">
        <v>99.999999999999986</v>
      </c>
      <c r="DO15" s="318">
        <v>975349.35952748009</v>
      </c>
      <c r="DP15" s="318">
        <v>55927.618761286867</v>
      </c>
      <c r="DQ15" s="354">
        <v>99.999999999999986</v>
      </c>
      <c r="DR15" s="318">
        <v>1002375.066</v>
      </c>
      <c r="DS15" s="318">
        <v>57050.362737299147</v>
      </c>
      <c r="DT15" s="354">
        <v>100</v>
      </c>
      <c r="DU15" s="318">
        <v>1024415.9779999999</v>
      </c>
      <c r="DV15" s="318">
        <v>58786.403890013615</v>
      </c>
      <c r="DW15" s="354">
        <v>99.999999999999986</v>
      </c>
      <c r="DX15" s="318">
        <v>1050005.747</v>
      </c>
      <c r="DY15" s="318">
        <v>62191.800968548181</v>
      </c>
      <c r="DZ15" s="354">
        <v>100</v>
      </c>
      <c r="EA15" s="319">
        <v>1100471.281</v>
      </c>
      <c r="EB15" s="319">
        <v>62518.594665526594</v>
      </c>
      <c r="EC15" s="358">
        <v>100.00000000000001</v>
      </c>
    </row>
    <row r="16" spans="1:133" s="4" customFormat="1" ht="14">
      <c r="A16" s="350" t="s">
        <v>1449</v>
      </c>
      <c r="B16" s="281">
        <v>582127.79409401002</v>
      </c>
      <c r="C16" s="281">
        <v>2289.8266004700499</v>
      </c>
      <c r="D16" s="341">
        <v>95.268705955727967</v>
      </c>
      <c r="E16" s="281">
        <v>599354.58714186016</v>
      </c>
      <c r="F16" s="281">
        <v>2299.5875407092999</v>
      </c>
      <c r="G16" s="341">
        <v>95.237965598758507</v>
      </c>
      <c r="H16" s="281">
        <v>612087.77461382013</v>
      </c>
      <c r="I16" s="281">
        <v>2336.4170698906</v>
      </c>
      <c r="J16" s="341">
        <v>95.107105501331034</v>
      </c>
      <c r="K16" s="281">
        <v>635436.42916111031</v>
      </c>
      <c r="L16" s="281">
        <v>2378.6064719098495</v>
      </c>
      <c r="M16" s="341">
        <v>94.980145756029984</v>
      </c>
      <c r="N16" s="281">
        <v>646069.0197818008</v>
      </c>
      <c r="O16" s="281">
        <v>2558.9903058947816</v>
      </c>
      <c r="P16" s="341">
        <v>94.420849145800958</v>
      </c>
      <c r="Q16" s="281">
        <v>651684.38872958999</v>
      </c>
      <c r="R16" s="281">
        <v>2595.2129999999997</v>
      </c>
      <c r="S16" s="341">
        <v>94.477487089080654</v>
      </c>
      <c r="T16" s="281">
        <v>671980.88111328124</v>
      </c>
      <c r="U16" s="281">
        <v>2731.5484807895809</v>
      </c>
      <c r="V16" s="341">
        <v>94.316949141287935</v>
      </c>
      <c r="W16" s="281">
        <v>670244.72626105999</v>
      </c>
      <c r="X16" s="281">
        <v>2738.9090000000001</v>
      </c>
      <c r="Y16" s="341">
        <v>93.14547629266508</v>
      </c>
      <c r="Z16" s="281">
        <v>653166.48205510993</v>
      </c>
      <c r="AA16" s="281">
        <v>2613.12</v>
      </c>
      <c r="AB16" s="341">
        <v>92.795431023697262</v>
      </c>
      <c r="AC16" s="281">
        <v>635542.84887471003</v>
      </c>
      <c r="AD16" s="281">
        <v>3048.8009999999999</v>
      </c>
      <c r="AE16" s="341">
        <v>91.863817421417181</v>
      </c>
      <c r="AF16" s="281">
        <v>613897.27398932003</v>
      </c>
      <c r="AG16" s="281">
        <v>2967.4740000000002</v>
      </c>
      <c r="AH16" s="341">
        <v>91.26712664249979</v>
      </c>
      <c r="AI16" s="281">
        <v>593501.18149781087</v>
      </c>
      <c r="AJ16" s="281">
        <v>5050.648880980536</v>
      </c>
      <c r="AK16" s="341">
        <v>90.806144855174153</v>
      </c>
      <c r="AL16" s="281">
        <v>580330.00123061729</v>
      </c>
      <c r="AM16" s="281">
        <v>5052.4489153647992</v>
      </c>
      <c r="AN16" s="341">
        <v>90.47512307840006</v>
      </c>
      <c r="AO16" s="281">
        <v>588944.98666686448</v>
      </c>
      <c r="AP16" s="281">
        <v>5392.1452706509808</v>
      </c>
      <c r="AQ16" s="341">
        <v>91.168201260448313</v>
      </c>
      <c r="AR16" s="281">
        <v>576288.122367515</v>
      </c>
      <c r="AS16" s="281">
        <v>5195.981199396394</v>
      </c>
      <c r="AT16" s="341">
        <v>91.091751042414941</v>
      </c>
      <c r="AU16" s="281">
        <v>582387.39415913366</v>
      </c>
      <c r="AV16" s="281">
        <v>5114.2156411725027</v>
      </c>
      <c r="AW16" s="341">
        <v>91.583217301974003</v>
      </c>
      <c r="AX16" s="281">
        <v>576103.27043254173</v>
      </c>
      <c r="AY16" s="281">
        <v>4940.5896485790299</v>
      </c>
      <c r="AZ16" s="341">
        <v>91.781035153306149</v>
      </c>
      <c r="BA16" s="281">
        <v>584097.31364219938</v>
      </c>
      <c r="BB16" s="281">
        <v>4857.8541237817753</v>
      </c>
      <c r="BC16" s="341">
        <v>91.597672689784162</v>
      </c>
      <c r="BD16" s="281">
        <v>584548.29603213526</v>
      </c>
      <c r="BE16" s="281">
        <v>4826.0168147237528</v>
      </c>
      <c r="BF16" s="341">
        <v>91.982138014327006</v>
      </c>
      <c r="BG16" s="281">
        <v>591677.14132931002</v>
      </c>
      <c r="BH16" s="281">
        <v>4971.0488715117517</v>
      </c>
      <c r="BI16" s="341">
        <v>92.180086437026759</v>
      </c>
      <c r="BJ16" s="281">
        <v>577761.08600910625</v>
      </c>
      <c r="BK16" s="281">
        <v>5088.3750945023612</v>
      </c>
      <c r="BL16" s="341">
        <v>91.870781742896455</v>
      </c>
      <c r="BM16" s="281">
        <v>575794.95668037969</v>
      </c>
      <c r="BN16" s="281">
        <v>5253.604587924372</v>
      </c>
      <c r="BO16" s="341">
        <v>91.932707838856231</v>
      </c>
      <c r="BP16" s="281">
        <v>574460.14516976546</v>
      </c>
      <c r="BQ16" s="281">
        <v>5399.4990963058099</v>
      </c>
      <c r="BR16" s="341">
        <v>91.753574022499691</v>
      </c>
      <c r="BS16" s="281">
        <v>569305.67553159851</v>
      </c>
      <c r="BT16" s="281">
        <v>5546.2367074468857</v>
      </c>
      <c r="BU16" s="341">
        <v>91.62479503339334</v>
      </c>
      <c r="BV16" s="281">
        <v>605850.33671165549</v>
      </c>
      <c r="BW16" s="281">
        <v>5588.0123774984422</v>
      </c>
      <c r="BX16" s="341">
        <v>91.50349379003967</v>
      </c>
      <c r="BY16" s="281">
        <v>601922.79776364542</v>
      </c>
      <c r="BZ16" s="281">
        <v>5913.9010723047786</v>
      </c>
      <c r="CA16" s="341">
        <v>91.587291537176768</v>
      </c>
      <c r="CB16" s="281">
        <v>610328.0270308808</v>
      </c>
      <c r="CC16" s="281">
        <v>7510.6191342125685</v>
      </c>
      <c r="CD16" s="341">
        <v>91.361609522956982</v>
      </c>
      <c r="CE16" s="281">
        <v>621939.80377385824</v>
      </c>
      <c r="CF16" s="281">
        <v>8121.7163629125389</v>
      </c>
      <c r="CG16" s="341">
        <v>91.223421081784736</v>
      </c>
      <c r="CH16" s="281">
        <v>638903.02769300691</v>
      </c>
      <c r="CI16" s="281">
        <v>7795.6383283246578</v>
      </c>
      <c r="CJ16" s="341">
        <v>91.665767116884268</v>
      </c>
      <c r="CK16" s="281">
        <v>649334.95947102597</v>
      </c>
      <c r="CL16" s="281">
        <v>7590.7994818204206</v>
      </c>
      <c r="CM16" s="341">
        <v>91.994208512379572</v>
      </c>
      <c r="CN16" s="281">
        <v>686487.54356540344</v>
      </c>
      <c r="CO16" s="281">
        <v>8106.9586220164165</v>
      </c>
      <c r="CP16" s="341">
        <v>92.112108694287656</v>
      </c>
      <c r="CQ16" s="281">
        <v>723738.51512138278</v>
      </c>
      <c r="CR16" s="281">
        <v>8265.8820946992964</v>
      </c>
      <c r="CS16" s="341">
        <v>92.220005391440068</v>
      </c>
      <c r="CT16" s="281">
        <v>724496.18125692499</v>
      </c>
      <c r="CU16" s="281">
        <v>8384.1734959099267</v>
      </c>
      <c r="CV16" s="341">
        <v>91.944846834290956</v>
      </c>
      <c r="CW16" s="281">
        <v>749446.34971069521</v>
      </c>
      <c r="CX16" s="281">
        <v>7801.188910230685</v>
      </c>
      <c r="CY16" s="341">
        <v>92.129771279367773</v>
      </c>
      <c r="CZ16" s="281">
        <v>794652.0085735824</v>
      </c>
      <c r="DA16" s="281">
        <v>8196.4952790017687</v>
      </c>
      <c r="DB16" s="341">
        <v>92.240008186418734</v>
      </c>
      <c r="DC16" s="281">
        <v>819779.41896326421</v>
      </c>
      <c r="DD16" s="281">
        <v>8295.8433717635871</v>
      </c>
      <c r="DE16" s="341">
        <v>91.977421523376151</v>
      </c>
      <c r="DF16" s="281">
        <v>847267.87362737837</v>
      </c>
      <c r="DG16" s="281">
        <v>7363.9726079467564</v>
      </c>
      <c r="DH16" s="341">
        <v>92.580338198011773</v>
      </c>
      <c r="DI16" s="281">
        <v>849503.906764179</v>
      </c>
      <c r="DJ16" s="281">
        <v>7178.6156494995721</v>
      </c>
      <c r="DK16" s="341">
        <v>92.18124947930491</v>
      </c>
      <c r="DL16" s="281">
        <v>871900.73876061756</v>
      </c>
      <c r="DM16" s="281">
        <v>7574.2128877700834</v>
      </c>
      <c r="DN16" s="341">
        <v>92.215033926464741</v>
      </c>
      <c r="DO16" s="281">
        <v>896054.10584863904</v>
      </c>
      <c r="DP16" s="281">
        <v>7525.2198794325313</v>
      </c>
      <c r="DQ16" s="341">
        <v>91.87006656596806</v>
      </c>
      <c r="DR16" s="281">
        <v>920256.50036441023</v>
      </c>
      <c r="DS16" s="281">
        <v>6644.8396303898407</v>
      </c>
      <c r="DT16" s="341">
        <v>91.807600924942619</v>
      </c>
      <c r="DU16" s="281">
        <v>939005.71611480636</v>
      </c>
      <c r="DV16" s="281">
        <v>6934.9628730648601</v>
      </c>
      <c r="DW16" s="341">
        <v>91.662541026357019</v>
      </c>
      <c r="DX16" s="281">
        <v>960522.38421161065</v>
      </c>
      <c r="DY16" s="281">
        <v>7178.3621883888491</v>
      </c>
      <c r="DZ16" s="341">
        <v>91.477821617257362</v>
      </c>
      <c r="EA16" s="286">
        <v>1004748.5168954995</v>
      </c>
      <c r="EB16" s="286">
        <v>4966.5965771412002</v>
      </c>
      <c r="EC16" s="339">
        <v>91.30165723020805</v>
      </c>
    </row>
    <row r="17" spans="1:133" s="4" customFormat="1" ht="14.5" thickBot="1">
      <c r="A17" s="355" t="s">
        <v>1450</v>
      </c>
      <c r="B17" s="292">
        <v>28909.994499999993</v>
      </c>
      <c r="C17" s="292">
        <v>18227.012999999999</v>
      </c>
      <c r="D17" s="356">
        <v>4.731294044272043</v>
      </c>
      <c r="E17" s="292">
        <v>29968.586000000003</v>
      </c>
      <c r="F17" s="292">
        <v>18873.057000000001</v>
      </c>
      <c r="G17" s="356">
        <v>4.762034401241503</v>
      </c>
      <c r="H17" s="292">
        <v>31489.559999999998</v>
      </c>
      <c r="I17" s="292">
        <v>20005.846949999999</v>
      </c>
      <c r="J17" s="356">
        <v>4.8928944986689711</v>
      </c>
      <c r="K17" s="292">
        <v>33583.842499999999</v>
      </c>
      <c r="L17" s="292">
        <v>21510.843499999999</v>
      </c>
      <c r="M17" s="356">
        <v>5.0198542439700198</v>
      </c>
      <c r="N17" s="292">
        <v>38175.00643339067</v>
      </c>
      <c r="O17" s="292">
        <v>22923.029293983564</v>
      </c>
      <c r="P17" s="356">
        <v>5.5791508541990265</v>
      </c>
      <c r="Q17" s="292">
        <v>38093.04800000001</v>
      </c>
      <c r="R17" s="292">
        <v>23574.555</v>
      </c>
      <c r="S17" s="356">
        <v>5.5225129109193274</v>
      </c>
      <c r="T17" s="292">
        <v>40490.087499842193</v>
      </c>
      <c r="U17" s="292">
        <v>25488.64499990538</v>
      </c>
      <c r="V17" s="356">
        <v>5.6830508587120523</v>
      </c>
      <c r="W17" s="292">
        <v>49322.936000000002</v>
      </c>
      <c r="X17" s="292">
        <v>27609.593000000001</v>
      </c>
      <c r="Y17" s="356">
        <v>6.8545237073349172</v>
      </c>
      <c r="Z17" s="292">
        <v>50711.364999999998</v>
      </c>
      <c r="AA17" s="292">
        <v>31575.441000000003</v>
      </c>
      <c r="AB17" s="356">
        <v>7.204568976302725</v>
      </c>
      <c r="AC17" s="292">
        <v>56288.675999999999</v>
      </c>
      <c r="AD17" s="292">
        <v>33918.883000000002</v>
      </c>
      <c r="AE17" s="356">
        <v>8.136182578582817</v>
      </c>
      <c r="AF17" s="292">
        <v>58740.614999999998</v>
      </c>
      <c r="AG17" s="292">
        <v>34546.080999999998</v>
      </c>
      <c r="AH17" s="356">
        <v>8.7328733575001838</v>
      </c>
      <c r="AI17" s="292">
        <v>60090.249395307881</v>
      </c>
      <c r="AJ17" s="292">
        <v>31019.485166491319</v>
      </c>
      <c r="AK17" s="356">
        <v>9.1938551448258501</v>
      </c>
      <c r="AL17" s="292">
        <v>61094.93579625999</v>
      </c>
      <c r="AM17" s="292">
        <v>31361.878668629997</v>
      </c>
      <c r="AN17" s="356">
        <v>9.5248769215999403</v>
      </c>
      <c r="AO17" s="292">
        <v>57053.265491662823</v>
      </c>
      <c r="AP17" s="292">
        <v>32489.265358473946</v>
      </c>
      <c r="AQ17" s="356">
        <v>8.831798739551699</v>
      </c>
      <c r="AR17" s="292">
        <v>56357.661441359931</v>
      </c>
      <c r="AS17" s="292">
        <v>32609.754144603328</v>
      </c>
      <c r="AT17" s="356">
        <v>8.9082489575850605</v>
      </c>
      <c r="AU17" s="292">
        <v>53523.214046351204</v>
      </c>
      <c r="AV17" s="292">
        <v>31572.227557712962</v>
      </c>
      <c r="AW17" s="356">
        <v>8.4167826980260081</v>
      </c>
      <c r="AX17" s="292">
        <v>51589.879323559318</v>
      </c>
      <c r="AY17" s="292">
        <v>30048.734067676458</v>
      </c>
      <c r="AZ17" s="356">
        <v>8.2189648466938472</v>
      </c>
      <c r="BA17" s="292">
        <v>53579.710773447834</v>
      </c>
      <c r="BB17" s="292">
        <v>30323.275829394013</v>
      </c>
      <c r="BC17" s="356">
        <v>8.4023273102158704</v>
      </c>
      <c r="BD17" s="292">
        <v>50953.670600872225</v>
      </c>
      <c r="BE17" s="292">
        <v>29606.359285776249</v>
      </c>
      <c r="BF17" s="356">
        <v>8.0178619856730009</v>
      </c>
      <c r="BG17" s="292">
        <v>50193.748793489998</v>
      </c>
      <c r="BH17" s="292">
        <v>29379.452513721579</v>
      </c>
      <c r="BI17" s="356">
        <v>7.8199135629732561</v>
      </c>
      <c r="BJ17" s="292">
        <v>51123.391784922424</v>
      </c>
      <c r="BK17" s="292">
        <v>29659.083271362477</v>
      </c>
      <c r="BL17" s="356">
        <v>8.1292182571035383</v>
      </c>
      <c r="BM17" s="292">
        <v>50527.241605848234</v>
      </c>
      <c r="BN17" s="292">
        <v>30293.317896406566</v>
      </c>
      <c r="BO17" s="356">
        <v>8.0672921611437758</v>
      </c>
      <c r="BP17" s="292">
        <v>51630.065799996781</v>
      </c>
      <c r="BQ17" s="292">
        <v>31221.54635032513</v>
      </c>
      <c r="BR17" s="356">
        <v>8.2464259775002784</v>
      </c>
      <c r="BS17" s="292">
        <v>52038.880081443494</v>
      </c>
      <c r="BT17" s="292">
        <v>34253.629544521697</v>
      </c>
      <c r="BU17" s="356">
        <v>8.3752049666066455</v>
      </c>
      <c r="BV17" s="292">
        <v>56255.897288344437</v>
      </c>
      <c r="BW17" s="292">
        <v>36422.305525749827</v>
      </c>
      <c r="BX17" s="356">
        <v>8.4965062099603248</v>
      </c>
      <c r="BY17" s="292">
        <v>55289.341236354521</v>
      </c>
      <c r="BZ17" s="292">
        <v>35762.75898926158</v>
      </c>
      <c r="CA17" s="356">
        <v>8.4127084628232236</v>
      </c>
      <c r="CB17" s="292">
        <v>57707.518990799057</v>
      </c>
      <c r="CC17" s="292">
        <v>34839.24394527734</v>
      </c>
      <c r="CD17" s="356">
        <v>8.6383904770430071</v>
      </c>
      <c r="CE17" s="292">
        <v>59836.648368041904</v>
      </c>
      <c r="CF17" s="292">
        <v>37048.65354770972</v>
      </c>
      <c r="CG17" s="356">
        <v>8.776578918215252</v>
      </c>
      <c r="CH17" s="292">
        <v>58088.933197183302</v>
      </c>
      <c r="CI17" s="292">
        <v>36881.29587637564</v>
      </c>
      <c r="CJ17" s="356">
        <v>8.3342328831157211</v>
      </c>
      <c r="CK17" s="292">
        <v>56508.343027354233</v>
      </c>
      <c r="CL17" s="292">
        <v>35211.998386050494</v>
      </c>
      <c r="CM17" s="356">
        <v>8.0057914876204279</v>
      </c>
      <c r="CN17" s="292">
        <v>58786.39847819689</v>
      </c>
      <c r="CO17" s="292">
        <v>35845.160220559548</v>
      </c>
      <c r="CP17" s="356">
        <v>7.8878913057123565</v>
      </c>
      <c r="CQ17" s="292">
        <v>61057.052878617236</v>
      </c>
      <c r="CR17" s="292">
        <v>36399.847065872083</v>
      </c>
      <c r="CS17" s="356">
        <v>7.7799946085599228</v>
      </c>
      <c r="CT17" s="292">
        <v>63472.047743075054</v>
      </c>
      <c r="CU17" s="292">
        <v>35810.749277838935</v>
      </c>
      <c r="CV17" s="356">
        <v>8.0551531657090525</v>
      </c>
      <c r="CW17" s="292">
        <v>64021.80428930487</v>
      </c>
      <c r="CX17" s="292">
        <v>36300.000492368577</v>
      </c>
      <c r="CY17" s="356">
        <v>7.8702287206322374</v>
      </c>
      <c r="CZ17" s="292">
        <v>66852.694426417525</v>
      </c>
      <c r="DA17" s="292">
        <v>39149.730988826312</v>
      </c>
      <c r="DB17" s="356">
        <v>7.7599918135812569</v>
      </c>
      <c r="DC17" s="292">
        <v>71503.904036735927</v>
      </c>
      <c r="DD17" s="292">
        <v>42401.31220294263</v>
      </c>
      <c r="DE17" s="356">
        <v>8.0225784766238615</v>
      </c>
      <c r="DF17" s="292">
        <v>67902.550372621583</v>
      </c>
      <c r="DG17" s="292">
        <v>41291.138321550861</v>
      </c>
      <c r="DH17" s="356">
        <v>7.4196618019882141</v>
      </c>
      <c r="DI17" s="292">
        <v>72054.340235820913</v>
      </c>
      <c r="DJ17" s="292">
        <v>43496.336191368813</v>
      </c>
      <c r="DK17" s="356">
        <v>7.8187505206950769</v>
      </c>
      <c r="DL17" s="292">
        <v>73607.49523938226</v>
      </c>
      <c r="DM17" s="292">
        <v>45264.192559230592</v>
      </c>
      <c r="DN17" s="356">
        <v>7.7849660735352471</v>
      </c>
      <c r="DO17" s="292">
        <v>79295.25367884108</v>
      </c>
      <c r="DP17" s="292">
        <v>48402.398881854344</v>
      </c>
      <c r="DQ17" s="356">
        <v>8.1299334340319476</v>
      </c>
      <c r="DR17" s="292">
        <v>82118.565635589766</v>
      </c>
      <c r="DS17" s="292">
        <v>50405.523106909313</v>
      </c>
      <c r="DT17" s="356">
        <v>8.1923990750573754</v>
      </c>
      <c r="DU17" s="292">
        <v>85410.261885193555</v>
      </c>
      <c r="DV17" s="292">
        <v>51851.441016948753</v>
      </c>
      <c r="DW17" s="356">
        <v>8.3374589736429865</v>
      </c>
      <c r="DX17" s="292">
        <v>89483.362788389204</v>
      </c>
      <c r="DY17" s="292">
        <v>55013.43878015934</v>
      </c>
      <c r="DZ17" s="356">
        <v>8.5221783827426236</v>
      </c>
      <c r="EA17" s="294">
        <v>95722.7641045005</v>
      </c>
      <c r="EB17" s="294">
        <v>57551.998088385393</v>
      </c>
      <c r="EC17" s="359">
        <v>8.6983427697919637</v>
      </c>
    </row>
    <row r="18" spans="1:133" s="4" customFormat="1" ht="14.5" thickTop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133" s="4" customFormat="1" ht="14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133" s="4" customFormat="1" ht="14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133" s="4" customFormat="1" ht="14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133" s="4" customFormat="1" ht="1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</sheetData>
  <sheetProtection sheet="1" objects="1" scenarios="1"/>
  <mergeCells count="44">
    <mergeCell ref="EA3:EC3"/>
    <mergeCell ref="DO3:DQ3"/>
    <mergeCell ref="DL3:DN3"/>
    <mergeCell ref="CZ3:DB3"/>
    <mergeCell ref="DI3:DK3"/>
    <mergeCell ref="DX3:DZ3"/>
    <mergeCell ref="DU3:DW3"/>
    <mergeCell ref="DR3:DT3"/>
    <mergeCell ref="CE3:CG3"/>
    <mergeCell ref="CT3:CV3"/>
    <mergeCell ref="DF3:DH3"/>
    <mergeCell ref="DC3:DE3"/>
    <mergeCell ref="CN3:CP3"/>
    <mergeCell ref="CK3:CM3"/>
    <mergeCell ref="CQ3:CS3"/>
    <mergeCell ref="CH3:CJ3"/>
    <mergeCell ref="CW3:CY3"/>
    <mergeCell ref="AC3:AE3"/>
    <mergeCell ref="AX3:AZ3"/>
    <mergeCell ref="Z3:AB3"/>
    <mergeCell ref="W3:Y3"/>
    <mergeCell ref="Q3:S3"/>
    <mergeCell ref="B3:D3"/>
    <mergeCell ref="T3:V3"/>
    <mergeCell ref="N3:P3"/>
    <mergeCell ref="K3:M3"/>
    <mergeCell ref="E3:G3"/>
    <mergeCell ref="H3:J3"/>
    <mergeCell ref="CB3:CD3"/>
    <mergeCell ref="AF3:AH3"/>
    <mergeCell ref="AR3:AT3"/>
    <mergeCell ref="BD3:BF3"/>
    <mergeCell ref="AU3:AW3"/>
    <mergeCell ref="BY3:CA3"/>
    <mergeCell ref="BV3:BX3"/>
    <mergeCell ref="BJ3:BL3"/>
    <mergeCell ref="BM3:BO3"/>
    <mergeCell ref="BS3:BU3"/>
    <mergeCell ref="AL3:AN3"/>
    <mergeCell ref="BA3:BC3"/>
    <mergeCell ref="AO3:AQ3"/>
    <mergeCell ref="BG3:BI3"/>
    <mergeCell ref="BP3:BR3"/>
    <mergeCell ref="AI3:AK3"/>
  </mergeCells>
  <hyperlinks>
    <hyperlink ref="A4" location="'Índice'!B50" display="Índice!A1" xr:uid="{47925B19-75E1-4C45-8970-7B7BC9121BC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A313-398C-4914-A9A8-9364AB73E527}">
  <sheetPr codeName="Plan17">
    <tabColor rgb="FFFFC000"/>
  </sheetPr>
  <dimension ref="A1:EC22"/>
  <sheetViews>
    <sheetView showGridLines="0" showRowColHeaders="0" zoomScaleNormal="100" workbookViewId="0">
      <pane xSplit="1" ySplit="5" topLeftCell="DV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33" s="5" customFormat="1" ht="16.399999999999999" customHeight="1">
      <c r="A1" s="360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</row>
    <row r="2" spans="1:133" s="5" customFormat="1" ht="33" customHeight="1">
      <c r="A2" s="361" t="s">
        <v>634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G2" s="347"/>
      <c r="DH2" s="347"/>
      <c r="DI2" s="347"/>
      <c r="DJ2" s="347"/>
      <c r="DK2" s="347"/>
      <c r="DL2" s="347"/>
      <c r="DM2" s="347"/>
      <c r="DN2" s="347"/>
      <c r="DO2" s="347"/>
      <c r="DP2" s="347"/>
      <c r="DQ2" s="347"/>
      <c r="DR2" s="347"/>
      <c r="DS2" s="347"/>
      <c r="DT2" s="347"/>
      <c r="DU2" s="347"/>
      <c r="DV2" s="347"/>
      <c r="DW2" s="347"/>
      <c r="DX2" s="347"/>
      <c r="DY2" s="347"/>
      <c r="DZ2" s="347"/>
      <c r="EA2" s="347"/>
      <c r="EB2" s="347"/>
      <c r="EC2" s="347"/>
    </row>
    <row r="3" spans="1:133" s="68" customFormat="1" ht="16.399999999999999" customHeight="1">
      <c r="A3" s="362" t="s">
        <v>1312</v>
      </c>
      <c r="B3" s="1297" t="s">
        <v>652</v>
      </c>
      <c r="C3" s="1297"/>
      <c r="D3" s="1297"/>
      <c r="E3" s="1297" t="s">
        <v>653</v>
      </c>
      <c r="F3" s="1297"/>
      <c r="G3" s="1297"/>
      <c r="H3" s="1297" t="s">
        <v>654</v>
      </c>
      <c r="I3" s="1297"/>
      <c r="J3" s="1297"/>
      <c r="K3" s="1297" t="s">
        <v>655</v>
      </c>
      <c r="L3" s="1297"/>
      <c r="M3" s="1297"/>
      <c r="N3" s="1297" t="s">
        <v>1248</v>
      </c>
      <c r="O3" s="1297"/>
      <c r="P3" s="1297"/>
      <c r="Q3" s="1297" t="s">
        <v>1249</v>
      </c>
      <c r="R3" s="1297"/>
      <c r="S3" s="1297"/>
      <c r="T3" s="1297" t="s">
        <v>1250</v>
      </c>
      <c r="U3" s="1297"/>
      <c r="V3" s="1297"/>
      <c r="W3" s="1297" t="s">
        <v>1251</v>
      </c>
      <c r="X3" s="1297"/>
      <c r="Y3" s="1297"/>
      <c r="Z3" s="1297" t="s">
        <v>1252</v>
      </c>
      <c r="AA3" s="1297"/>
      <c r="AB3" s="1297"/>
      <c r="AC3" s="1297" t="s">
        <v>1253</v>
      </c>
      <c r="AD3" s="1297"/>
      <c r="AE3" s="1297"/>
      <c r="AF3" s="1297" t="s">
        <v>1254</v>
      </c>
      <c r="AG3" s="1297"/>
      <c r="AH3" s="1297"/>
      <c r="AI3" s="1297" t="s">
        <v>1255</v>
      </c>
      <c r="AJ3" s="1297"/>
      <c r="AK3" s="1297"/>
      <c r="AL3" s="1297" t="s">
        <v>968</v>
      </c>
      <c r="AM3" s="1297"/>
      <c r="AN3" s="1297"/>
      <c r="AO3" s="1297" t="s">
        <v>969</v>
      </c>
      <c r="AP3" s="1297"/>
      <c r="AQ3" s="1297"/>
      <c r="AR3" s="1297" t="s">
        <v>970</v>
      </c>
      <c r="AS3" s="1297"/>
      <c r="AT3" s="1297"/>
      <c r="AU3" s="1297" t="s">
        <v>971</v>
      </c>
      <c r="AV3" s="1297"/>
      <c r="AW3" s="1297"/>
      <c r="AX3" s="1297" t="s">
        <v>1256</v>
      </c>
      <c r="AY3" s="1297"/>
      <c r="AZ3" s="1297"/>
      <c r="BA3" s="1297" t="s">
        <v>1257</v>
      </c>
      <c r="BB3" s="1297"/>
      <c r="BC3" s="1297"/>
      <c r="BD3" s="1297" t="s">
        <v>1258</v>
      </c>
      <c r="BE3" s="1297"/>
      <c r="BF3" s="1297"/>
      <c r="BG3" s="1297" t="s">
        <v>1259</v>
      </c>
      <c r="BH3" s="1297"/>
      <c r="BI3" s="1297"/>
      <c r="BJ3" s="1297" t="s">
        <v>1016</v>
      </c>
      <c r="BK3" s="1297"/>
      <c r="BL3" s="1297"/>
      <c r="BM3" s="1297" t="s">
        <v>1017</v>
      </c>
      <c r="BN3" s="1297"/>
      <c r="BO3" s="1297"/>
      <c r="BP3" s="1297" t="s">
        <v>1018</v>
      </c>
      <c r="BQ3" s="1297"/>
      <c r="BR3" s="1297"/>
      <c r="BS3" s="1297" t="s">
        <v>888</v>
      </c>
      <c r="BT3" s="1297"/>
      <c r="BU3" s="1297"/>
      <c r="BV3" s="1297" t="s">
        <v>910</v>
      </c>
      <c r="BW3" s="1297"/>
      <c r="BX3" s="1297"/>
      <c r="BY3" s="1297" t="s">
        <v>912</v>
      </c>
      <c r="BZ3" s="1297"/>
      <c r="CA3" s="1297"/>
      <c r="CB3" s="1297" t="s">
        <v>914</v>
      </c>
      <c r="CC3" s="1297"/>
      <c r="CD3" s="1297"/>
      <c r="CE3" s="1297" t="s">
        <v>1260</v>
      </c>
      <c r="CF3" s="1297"/>
      <c r="CG3" s="1297"/>
      <c r="CH3" s="1297" t="s">
        <v>1261</v>
      </c>
      <c r="CI3" s="1297"/>
      <c r="CJ3" s="1297"/>
      <c r="CK3" s="1297" t="s">
        <v>1262</v>
      </c>
      <c r="CL3" s="1297"/>
      <c r="CM3" s="1297"/>
      <c r="CN3" s="1297" t="s">
        <v>1263</v>
      </c>
      <c r="CO3" s="1297"/>
      <c r="CP3" s="1297"/>
      <c r="CQ3" s="1297" t="s">
        <v>1264</v>
      </c>
      <c r="CR3" s="1297"/>
      <c r="CS3" s="1297"/>
      <c r="CT3" s="1297" t="s">
        <v>1265</v>
      </c>
      <c r="CU3" s="1297"/>
      <c r="CV3" s="1297"/>
      <c r="CW3" s="1297" t="s">
        <v>1266</v>
      </c>
      <c r="CX3" s="1297"/>
      <c r="CY3" s="1297"/>
      <c r="CZ3" s="1297" t="s">
        <v>1267</v>
      </c>
      <c r="DA3" s="1297"/>
      <c r="DB3" s="1297"/>
      <c r="DC3" s="1297" t="s">
        <v>1268</v>
      </c>
      <c r="DD3" s="1297"/>
      <c r="DE3" s="1297"/>
      <c r="DF3" s="1297" t="s">
        <v>1075</v>
      </c>
      <c r="DG3" s="1297"/>
      <c r="DH3" s="1297"/>
      <c r="DI3" s="1297" t="s">
        <v>1077</v>
      </c>
      <c r="DJ3" s="1297"/>
      <c r="DK3" s="1297"/>
      <c r="DL3" s="1297" t="s">
        <v>1079</v>
      </c>
      <c r="DM3" s="1297"/>
      <c r="DN3" s="1297"/>
      <c r="DO3" s="1297" t="s">
        <v>1081</v>
      </c>
      <c r="DP3" s="1297"/>
      <c r="DQ3" s="1297"/>
      <c r="DR3" s="1297" t="s">
        <v>1141</v>
      </c>
      <c r="DS3" s="1297"/>
      <c r="DT3" s="1297"/>
      <c r="DU3" s="1297" t="s">
        <v>1142</v>
      </c>
      <c r="DV3" s="1297"/>
      <c r="DW3" s="1297"/>
      <c r="DX3" s="1297" t="s">
        <v>1143</v>
      </c>
      <c r="DY3" s="1297"/>
      <c r="DZ3" s="1297"/>
      <c r="EA3" s="1298" t="s">
        <v>1144</v>
      </c>
      <c r="EB3" s="1298"/>
      <c r="EC3" s="1298"/>
    </row>
    <row r="4" spans="1:133" s="68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252" t="s">
        <v>1447</v>
      </c>
      <c r="EB4" s="252" t="s">
        <v>863</v>
      </c>
      <c r="EC4" s="252" t="s">
        <v>1448</v>
      </c>
    </row>
    <row r="5" spans="1:133" s="69" customFormat="1" ht="4.5" customHeight="1">
      <c r="A5" s="365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7"/>
      <c r="EB5" s="357"/>
      <c r="EC5" s="357"/>
    </row>
    <row r="6" spans="1:133" s="4" customFormat="1" ht="14">
      <c r="A6" s="349" t="s">
        <v>77</v>
      </c>
      <c r="B6" s="281">
        <v>48581.187854739917</v>
      </c>
      <c r="C6" s="281">
        <v>0</v>
      </c>
      <c r="D6" s="341">
        <v>31.005989696812865</v>
      </c>
      <c r="E6" s="281">
        <v>50376.626857639996</v>
      </c>
      <c r="F6" s="281">
        <v>0</v>
      </c>
      <c r="G6" s="341">
        <v>31.494315044361098</v>
      </c>
      <c r="H6" s="281">
        <v>50513.05270647</v>
      </c>
      <c r="I6" s="281">
        <v>0</v>
      </c>
      <c r="J6" s="341">
        <v>30.92813910544529</v>
      </c>
      <c r="K6" s="281">
        <v>52854.332999721002</v>
      </c>
      <c r="L6" s="281">
        <v>0</v>
      </c>
      <c r="M6" s="341">
        <v>31.533140569002647</v>
      </c>
      <c r="N6" s="281">
        <v>55168.286576191706</v>
      </c>
      <c r="O6" s="281">
        <v>0</v>
      </c>
      <c r="P6" s="341">
        <v>31.999089981708355</v>
      </c>
      <c r="Q6" s="281">
        <v>52576.231612730902</v>
      </c>
      <c r="R6" s="281">
        <v>0</v>
      </c>
      <c r="S6" s="341">
        <v>29.490091917688694</v>
      </c>
      <c r="T6" s="281">
        <v>51660.964130471199</v>
      </c>
      <c r="U6" s="281">
        <v>0</v>
      </c>
      <c r="V6" s="341">
        <v>28.573052300093387</v>
      </c>
      <c r="W6" s="281">
        <v>52058.435592641501</v>
      </c>
      <c r="X6" s="281">
        <v>0</v>
      </c>
      <c r="Y6" s="341">
        <v>28.242923439828349</v>
      </c>
      <c r="Z6" s="281">
        <v>66861.308550481204</v>
      </c>
      <c r="AA6" s="281">
        <v>0</v>
      </c>
      <c r="AB6" s="341">
        <v>35.722171773498069</v>
      </c>
      <c r="AC6" s="281">
        <v>66035.894241380593</v>
      </c>
      <c r="AD6" s="281">
        <v>0</v>
      </c>
      <c r="AE6" s="341">
        <v>34.898546766966881</v>
      </c>
      <c r="AF6" s="281">
        <v>63761.694532574875</v>
      </c>
      <c r="AG6" s="281">
        <v>0</v>
      </c>
      <c r="AH6" s="341">
        <v>34.070853875948977</v>
      </c>
      <c r="AI6" s="281">
        <v>60266.475502220004</v>
      </c>
      <c r="AJ6" s="281">
        <v>0</v>
      </c>
      <c r="AK6" s="341">
        <v>32.153892338304637</v>
      </c>
      <c r="AL6" s="281">
        <v>56559.847157069999</v>
      </c>
      <c r="AM6" s="281">
        <v>0</v>
      </c>
      <c r="AN6" s="341">
        <v>30.613959293311034</v>
      </c>
      <c r="AO6" s="281">
        <v>42375.548359319997</v>
      </c>
      <c r="AP6" s="281">
        <v>0</v>
      </c>
      <c r="AQ6" s="341">
        <v>22.840223017810622</v>
      </c>
      <c r="AR6" s="281">
        <v>43624.850419460439</v>
      </c>
      <c r="AS6" s="281">
        <v>0</v>
      </c>
      <c r="AT6" s="341">
        <v>23.305598334748961</v>
      </c>
      <c r="AU6" s="281">
        <v>42193.850763911672</v>
      </c>
      <c r="AV6" s="281">
        <v>0</v>
      </c>
      <c r="AW6" s="341">
        <v>22.523104057261747</v>
      </c>
      <c r="AX6" s="281">
        <v>41382.543689338832</v>
      </c>
      <c r="AY6" s="281">
        <v>0</v>
      </c>
      <c r="AZ6" s="341">
        <v>22.301684366193498</v>
      </c>
      <c r="BA6" s="281">
        <v>42628.681717628453</v>
      </c>
      <c r="BB6" s="281">
        <v>0</v>
      </c>
      <c r="BC6" s="341">
        <v>22.480212646636552</v>
      </c>
      <c r="BD6" s="281">
        <v>42320.307559519999</v>
      </c>
      <c r="BE6" s="281">
        <v>0</v>
      </c>
      <c r="BF6" s="341">
        <v>22.090734739995519</v>
      </c>
      <c r="BG6" s="281">
        <v>41683.729524660004</v>
      </c>
      <c r="BH6" s="281">
        <v>0</v>
      </c>
      <c r="BI6" s="341">
        <v>21.196435438343538</v>
      </c>
      <c r="BJ6" s="281">
        <v>42500.581367718725</v>
      </c>
      <c r="BK6" s="281">
        <v>0</v>
      </c>
      <c r="BL6" s="341">
        <v>21.25863843913114</v>
      </c>
      <c r="BM6" s="281">
        <v>41806.259367158775</v>
      </c>
      <c r="BN6" s="281">
        <v>0</v>
      </c>
      <c r="BO6" s="341">
        <v>20.488604320815703</v>
      </c>
      <c r="BP6" s="281">
        <v>42403.169101008134</v>
      </c>
      <c r="BQ6" s="281">
        <v>0</v>
      </c>
      <c r="BR6" s="341">
        <v>20.294211835496895</v>
      </c>
      <c r="BS6" s="281">
        <v>41339.792618349667</v>
      </c>
      <c r="BT6" s="281">
        <v>0</v>
      </c>
      <c r="BU6" s="341">
        <v>19.311388399982484</v>
      </c>
      <c r="BV6" s="281">
        <v>43227.038737912742</v>
      </c>
      <c r="BW6" s="281">
        <v>0</v>
      </c>
      <c r="BX6" s="341">
        <v>19.901845690916652</v>
      </c>
      <c r="BY6" s="281">
        <v>44989.823831759335</v>
      </c>
      <c r="BZ6" s="281">
        <v>0</v>
      </c>
      <c r="CA6" s="341">
        <v>20.748492085515167</v>
      </c>
      <c r="CB6" s="281">
        <v>42111.814946819693</v>
      </c>
      <c r="CC6" s="281">
        <v>0</v>
      </c>
      <c r="CD6" s="341">
        <v>19.021652288696096</v>
      </c>
      <c r="CE6" s="281">
        <v>40903.617344900515</v>
      </c>
      <c r="CF6" s="281">
        <v>0</v>
      </c>
      <c r="CG6" s="341">
        <v>17.924306381565554</v>
      </c>
      <c r="CH6" s="281">
        <v>44888.91561918785</v>
      </c>
      <c r="CI6" s="281">
        <v>0</v>
      </c>
      <c r="CJ6" s="341">
        <v>19.29500187983944</v>
      </c>
      <c r="CK6" s="281">
        <v>47016.761608063833</v>
      </c>
      <c r="CL6" s="281">
        <v>0</v>
      </c>
      <c r="CM6" s="341">
        <v>19.628596863020924</v>
      </c>
      <c r="CN6" s="281">
        <v>48356.865277860779</v>
      </c>
      <c r="CO6" s="281">
        <v>0</v>
      </c>
      <c r="CP6" s="341">
        <v>19.121405775178214</v>
      </c>
      <c r="CQ6" s="281">
        <v>49211.998485603894</v>
      </c>
      <c r="CR6" s="281">
        <v>0</v>
      </c>
      <c r="CS6" s="341">
        <v>18.633058468504661</v>
      </c>
      <c r="CT6" s="281">
        <v>48416.691114381145</v>
      </c>
      <c r="CU6" s="281">
        <v>0</v>
      </c>
      <c r="CV6" s="341">
        <v>18.104213889615703</v>
      </c>
      <c r="CW6" s="281">
        <v>40593.577452580692</v>
      </c>
      <c r="CX6" s="281">
        <v>0</v>
      </c>
      <c r="CY6" s="341">
        <v>14.868654670922565</v>
      </c>
      <c r="CZ6" s="281">
        <v>40079.638785699091</v>
      </c>
      <c r="DA6" s="281">
        <v>0</v>
      </c>
      <c r="DB6" s="341">
        <v>14.303732175571444</v>
      </c>
      <c r="DC6" s="281">
        <v>42687.379853582803</v>
      </c>
      <c r="DD6" s="281">
        <v>0</v>
      </c>
      <c r="DE6" s="341">
        <v>14.832625203145472</v>
      </c>
      <c r="DF6" s="281">
        <v>57176.55854736011</v>
      </c>
      <c r="DG6" s="281">
        <v>0</v>
      </c>
      <c r="DH6" s="341">
        <v>19.177888380794375</v>
      </c>
      <c r="DI6" s="281">
        <v>110916.5308204895</v>
      </c>
      <c r="DJ6" s="281">
        <v>0</v>
      </c>
      <c r="DK6" s="341">
        <v>36.955407551595229</v>
      </c>
      <c r="DL6" s="281">
        <v>119389.84669583304</v>
      </c>
      <c r="DM6" s="281">
        <v>0</v>
      </c>
      <c r="DN6" s="341">
        <v>39.517549490557812</v>
      </c>
      <c r="DO6" s="281">
        <v>125824.43345828709</v>
      </c>
      <c r="DP6" s="281">
        <v>0</v>
      </c>
      <c r="DQ6" s="341">
        <v>40.522153220313363</v>
      </c>
      <c r="DR6" s="281">
        <v>142042.44843025538</v>
      </c>
      <c r="DS6" s="281">
        <v>0</v>
      </c>
      <c r="DT6" s="341">
        <v>45.109751915720452</v>
      </c>
      <c r="DU6" s="281">
        <v>143201.32211028616</v>
      </c>
      <c r="DV6" s="281">
        <v>0</v>
      </c>
      <c r="DW6" s="341">
        <v>45.140389377918062</v>
      </c>
      <c r="DX6" s="281">
        <v>146091.37323772407</v>
      </c>
      <c r="DY6" s="281">
        <v>0</v>
      </c>
      <c r="DZ6" s="341">
        <v>44.975538846595256</v>
      </c>
      <c r="EA6" s="286">
        <v>149337.95018865788</v>
      </c>
      <c r="EB6" s="286">
        <v>0</v>
      </c>
      <c r="EC6" s="339">
        <v>45.013216046709829</v>
      </c>
    </row>
    <row r="7" spans="1:133" s="4" customFormat="1" ht="14">
      <c r="A7" s="349" t="s">
        <v>78</v>
      </c>
      <c r="B7" s="281">
        <v>29566.315494570401</v>
      </c>
      <c r="C7" s="281">
        <v>147.83205139999697</v>
      </c>
      <c r="D7" s="341">
        <v>18.870120597677513</v>
      </c>
      <c r="E7" s="281">
        <v>29700.475428290199</v>
      </c>
      <c r="F7" s="281">
        <v>148.50238396999899</v>
      </c>
      <c r="G7" s="341">
        <v>18.568058015262235</v>
      </c>
      <c r="H7" s="281">
        <v>29602.102745689997</v>
      </c>
      <c r="I7" s="281">
        <v>148.0101449</v>
      </c>
      <c r="J7" s="341">
        <v>18.12477968521425</v>
      </c>
      <c r="K7" s="281">
        <v>29371.7125908296</v>
      </c>
      <c r="L7" s="281">
        <v>146.857718380004</v>
      </c>
      <c r="M7" s="341">
        <v>17.523300159399678</v>
      </c>
      <c r="N7" s="281">
        <v>34752.527532090906</v>
      </c>
      <c r="O7" s="281">
        <v>173.76141546999901</v>
      </c>
      <c r="P7" s="341">
        <v>20.15740064820297</v>
      </c>
      <c r="Q7" s="281">
        <v>47576.276686610996</v>
      </c>
      <c r="R7" s="281">
        <v>237.879624369997</v>
      </c>
      <c r="S7" s="341">
        <v>26.685609248758251</v>
      </c>
      <c r="T7" s="281">
        <v>49410.995943641698</v>
      </c>
      <c r="U7" s="281">
        <v>247.05296959000202</v>
      </c>
      <c r="V7" s="341">
        <v>27.328622201702977</v>
      </c>
      <c r="W7" s="281">
        <v>49773.216377101096</v>
      </c>
      <c r="X7" s="281">
        <v>248.86354950999899</v>
      </c>
      <c r="Y7" s="341">
        <v>27.003138367284695</v>
      </c>
      <c r="Z7" s="281">
        <v>48881.90649057</v>
      </c>
      <c r="AA7" s="281">
        <v>244.405703890003</v>
      </c>
      <c r="AB7" s="341">
        <v>26.116268109736907</v>
      </c>
      <c r="AC7" s="281">
        <v>49878.884740220499</v>
      </c>
      <c r="AD7" s="281">
        <v>249.39047577999798</v>
      </c>
      <c r="AE7" s="341">
        <v>26.3599154942608</v>
      </c>
      <c r="AF7" s="281">
        <v>50065.218922989006</v>
      </c>
      <c r="AG7" s="281">
        <v>250.32197586994252</v>
      </c>
      <c r="AH7" s="341">
        <v>26.752186727426206</v>
      </c>
      <c r="AI7" s="281">
        <v>37030.163842599999</v>
      </c>
      <c r="AJ7" s="281">
        <v>193.22217713000003</v>
      </c>
      <c r="AK7" s="341">
        <v>19.756653953007117</v>
      </c>
      <c r="AL7" s="281">
        <v>36899.071575169997</v>
      </c>
      <c r="AM7" s="281">
        <v>192.21538075999999</v>
      </c>
      <c r="AN7" s="341">
        <v>19.972237054074515</v>
      </c>
      <c r="AO7" s="281">
        <v>25775.890096130002</v>
      </c>
      <c r="AP7" s="281">
        <v>145.24537888</v>
      </c>
      <c r="AQ7" s="341">
        <v>13.893084598838042</v>
      </c>
      <c r="AR7" s="281">
        <v>25703.40948121055</v>
      </c>
      <c r="AS7" s="281">
        <v>145.00989801998097</v>
      </c>
      <c r="AT7" s="341">
        <v>13.731470284547974</v>
      </c>
      <c r="AU7" s="281">
        <v>26639.754691851889</v>
      </c>
      <c r="AV7" s="281">
        <v>150.13973453996104</v>
      </c>
      <c r="AW7" s="341">
        <v>14.220317798007059</v>
      </c>
      <c r="AX7" s="281">
        <v>26782.779915691084</v>
      </c>
      <c r="AY7" s="281">
        <v>150.95065685996985</v>
      </c>
      <c r="AZ7" s="341">
        <v>14.433648849934006</v>
      </c>
      <c r="BA7" s="281">
        <v>27602.586763381092</v>
      </c>
      <c r="BB7" s="281">
        <v>154.99893168998034</v>
      </c>
      <c r="BC7" s="341">
        <v>14.556209458887368</v>
      </c>
      <c r="BD7" s="281">
        <v>28524.21482107</v>
      </c>
      <c r="BE7" s="281">
        <v>161.63572119999998</v>
      </c>
      <c r="BF7" s="341">
        <v>14.889326179699744</v>
      </c>
      <c r="BG7" s="281">
        <v>29271.69311059999</v>
      </c>
      <c r="BH7" s="281">
        <v>165.60497049999844</v>
      </c>
      <c r="BI7" s="341">
        <v>14.884837807585761</v>
      </c>
      <c r="BJ7" s="281">
        <v>30066.756938221879</v>
      </c>
      <c r="BK7" s="281">
        <v>169.57074978995627</v>
      </c>
      <c r="BL7" s="341">
        <v>15.039284033709329</v>
      </c>
      <c r="BM7" s="281">
        <v>31022.151198709358</v>
      </c>
      <c r="BN7" s="281">
        <v>175.01252338997236</v>
      </c>
      <c r="BO7" s="341">
        <v>15.203478874031372</v>
      </c>
      <c r="BP7" s="281">
        <v>30847.77290122984</v>
      </c>
      <c r="BQ7" s="281">
        <v>174.88973618995232</v>
      </c>
      <c r="BR7" s="341">
        <v>14.763784197817778</v>
      </c>
      <c r="BS7" s="281">
        <v>31576.143035641107</v>
      </c>
      <c r="BT7" s="281">
        <v>179.68065541997697</v>
      </c>
      <c r="BU7" s="341">
        <v>14.750416577174654</v>
      </c>
      <c r="BV7" s="281">
        <v>32092.510702220417</v>
      </c>
      <c r="BW7" s="281">
        <v>183.44310035996324</v>
      </c>
      <c r="BX7" s="341">
        <v>14.775478831713333</v>
      </c>
      <c r="BY7" s="281">
        <v>31645.046626991065</v>
      </c>
      <c r="BZ7" s="281">
        <v>180.1732480799684</v>
      </c>
      <c r="CA7" s="341">
        <v>14.594122482924302</v>
      </c>
      <c r="CB7" s="281">
        <v>30905.849663859874</v>
      </c>
      <c r="CC7" s="281">
        <v>177.6170740499721</v>
      </c>
      <c r="CD7" s="341">
        <v>13.959985498963984</v>
      </c>
      <c r="CE7" s="281">
        <v>31806.980265851886</v>
      </c>
      <c r="CF7" s="281">
        <v>184.45750634996173</v>
      </c>
      <c r="CG7" s="341">
        <v>13.938084119805008</v>
      </c>
      <c r="CH7" s="281">
        <v>34957.245627482618</v>
      </c>
      <c r="CI7" s="281">
        <v>202.79418963995974</v>
      </c>
      <c r="CJ7" s="341">
        <v>15.025983826795091</v>
      </c>
      <c r="CK7" s="281">
        <v>35793.561708342946</v>
      </c>
      <c r="CL7" s="281">
        <v>207.87139724995822</v>
      </c>
      <c r="CM7" s="341">
        <v>14.943126005178273</v>
      </c>
      <c r="CN7" s="281">
        <v>37394.396328342562</v>
      </c>
      <c r="CO7" s="281">
        <v>217.34645559995212</v>
      </c>
      <c r="CP7" s="341">
        <v>14.786595901191227</v>
      </c>
      <c r="CQ7" s="281">
        <v>38632.86147039989</v>
      </c>
      <c r="CR7" s="281">
        <v>225.38268108992247</v>
      </c>
      <c r="CS7" s="341">
        <v>14.627497129468967</v>
      </c>
      <c r="CT7" s="281">
        <v>39227.899327639243</v>
      </c>
      <c r="CU7" s="281">
        <v>228.26415359993112</v>
      </c>
      <c r="CV7" s="341">
        <v>14.668294415042048</v>
      </c>
      <c r="CW7" s="281">
        <v>45540.502346772781</v>
      </c>
      <c r="CX7" s="281">
        <v>259.43360709994153</v>
      </c>
      <c r="CY7" s="341">
        <v>16.680619088708962</v>
      </c>
      <c r="CZ7" s="281">
        <v>47062.887841318268</v>
      </c>
      <c r="DA7" s="281">
        <v>266.74643405994112</v>
      </c>
      <c r="DB7" s="341">
        <v>16.795933383795148</v>
      </c>
      <c r="DC7" s="281">
        <v>47754.53877308435</v>
      </c>
      <c r="DD7" s="281">
        <v>270.37992115994041</v>
      </c>
      <c r="DE7" s="341">
        <v>16.593315818393759</v>
      </c>
      <c r="DF7" s="281">
        <v>69058.610090241084</v>
      </c>
      <c r="DG7" s="281">
        <v>380.23519164007553</v>
      </c>
      <c r="DH7" s="341">
        <v>23.163309399715391</v>
      </c>
      <c r="DI7" s="281">
        <v>57646.128498829385</v>
      </c>
      <c r="DJ7" s="281">
        <v>310.13498629998162</v>
      </c>
      <c r="DK7" s="341">
        <v>19.206660690584222</v>
      </c>
      <c r="DL7" s="281">
        <v>49882.907528050266</v>
      </c>
      <c r="DM7" s="281">
        <v>271.21550084997239</v>
      </c>
      <c r="DN7" s="341">
        <v>16.51103776014352</v>
      </c>
      <c r="DO7" s="281">
        <v>51369.145421349043</v>
      </c>
      <c r="DP7" s="281">
        <v>279.5122716099745</v>
      </c>
      <c r="DQ7" s="341">
        <v>16.54359431112039</v>
      </c>
      <c r="DR7" s="281">
        <v>52109.917384031694</v>
      </c>
      <c r="DS7" s="281">
        <v>310.87046707001917</v>
      </c>
      <c r="DT7" s="341">
        <v>16.549034964689195</v>
      </c>
      <c r="DU7" s="281">
        <v>51550.151006992783</v>
      </c>
      <c r="DV7" s="281">
        <v>309.83366127997573</v>
      </c>
      <c r="DW7" s="341">
        <v>16.249807296848839</v>
      </c>
      <c r="DX7" s="281">
        <v>52342.199030880998</v>
      </c>
      <c r="DY7" s="281">
        <v>313.94643414998689</v>
      </c>
      <c r="DZ7" s="341">
        <v>16.114015178698605</v>
      </c>
      <c r="EA7" s="286">
        <v>53149.774285610016</v>
      </c>
      <c r="EB7" s="286">
        <v>265.79071281997216</v>
      </c>
      <c r="EC7" s="339">
        <v>16.020323499349402</v>
      </c>
    </row>
    <row r="8" spans="1:133" s="4" customFormat="1" ht="14">
      <c r="A8" s="349" t="s">
        <v>79</v>
      </c>
      <c r="B8" s="281">
        <v>51824.94067226979</v>
      </c>
      <c r="C8" s="281">
        <v>518.13696419000394</v>
      </c>
      <c r="D8" s="341">
        <v>33.076251270903342</v>
      </c>
      <c r="E8" s="281">
        <v>53029.197907289905</v>
      </c>
      <c r="F8" s="281">
        <v>530.17834875999995</v>
      </c>
      <c r="G8" s="341">
        <v>33.152641802746594</v>
      </c>
      <c r="H8" s="281">
        <v>55476.690736450008</v>
      </c>
      <c r="I8" s="281">
        <v>554.65431523000393</v>
      </c>
      <c r="J8" s="341">
        <v>33.967276105388216</v>
      </c>
      <c r="K8" s="281">
        <v>58145.1449607178</v>
      </c>
      <c r="L8" s="281">
        <v>581.34082778984202</v>
      </c>
      <c r="M8" s="341">
        <v>34.689663560053418</v>
      </c>
      <c r="N8" s="281">
        <v>54125.702259588499</v>
      </c>
      <c r="O8" s="281">
        <v>541.14545907982904</v>
      </c>
      <c r="P8" s="341">
        <v>31.39436303746243</v>
      </c>
      <c r="Q8" s="281">
        <v>53256.093160029202</v>
      </c>
      <c r="R8" s="281">
        <v>532.44896378983401</v>
      </c>
      <c r="S8" s="341">
        <v>29.871427340676181</v>
      </c>
      <c r="T8" s="281">
        <v>56263.377631569005</v>
      </c>
      <c r="U8" s="281">
        <v>562.52507094987607</v>
      </c>
      <c r="V8" s="341">
        <v>31.118591352392215</v>
      </c>
      <c r="W8" s="281">
        <v>56859.145013117697</v>
      </c>
      <c r="X8" s="281">
        <v>568.48866951987304</v>
      </c>
      <c r="Y8" s="341">
        <v>30.847421002535309</v>
      </c>
      <c r="Z8" s="281">
        <v>46492.535943233896</v>
      </c>
      <c r="AA8" s="281">
        <v>464.82043034992296</v>
      </c>
      <c r="AB8" s="341">
        <v>24.839692658659178</v>
      </c>
      <c r="AC8" s="281">
        <v>47844.932050092393</v>
      </c>
      <c r="AD8" s="281">
        <v>478.34525292993499</v>
      </c>
      <c r="AE8" s="341">
        <v>25.285015337404083</v>
      </c>
      <c r="AF8" s="281">
        <v>47130.747810603018</v>
      </c>
      <c r="AG8" s="281">
        <v>471.20516178029726</v>
      </c>
      <c r="AH8" s="341">
        <v>25.184161642675395</v>
      </c>
      <c r="AI8" s="281">
        <v>45806.627886750008</v>
      </c>
      <c r="AJ8" s="281">
        <v>584.65859818000001</v>
      </c>
      <c r="AK8" s="341">
        <v>24.43914911528363</v>
      </c>
      <c r="AL8" s="281">
        <v>45359.721584189996</v>
      </c>
      <c r="AM8" s="281">
        <v>577.0349101999999</v>
      </c>
      <c r="AN8" s="341">
        <v>24.551704785870058</v>
      </c>
      <c r="AO8" s="281">
        <v>70382.601926090007</v>
      </c>
      <c r="AP8" s="281">
        <v>1017.3611663300001</v>
      </c>
      <c r="AQ8" s="341">
        <v>37.935894326005119</v>
      </c>
      <c r="AR8" s="281">
        <v>71615.697133855443</v>
      </c>
      <c r="AS8" s="281">
        <v>1032.6565366098839</v>
      </c>
      <c r="AT8" s="341">
        <v>38.259080680311719</v>
      </c>
      <c r="AU8" s="281">
        <v>73193.975850934279</v>
      </c>
      <c r="AV8" s="281">
        <v>1055.752580679939</v>
      </c>
      <c r="AW8" s="341">
        <v>39.070990312770952</v>
      </c>
      <c r="AX8" s="281">
        <v>72384.362023485723</v>
      </c>
      <c r="AY8" s="281">
        <v>1045.1640873198994</v>
      </c>
      <c r="AZ8" s="341">
        <v>39.009037409944035</v>
      </c>
      <c r="BA8" s="281">
        <v>73581.702289057983</v>
      </c>
      <c r="BB8" s="281">
        <v>1063.5429925798376</v>
      </c>
      <c r="BC8" s="341">
        <v>38.80327159344187</v>
      </c>
      <c r="BD8" s="281">
        <v>73973.9917805</v>
      </c>
      <c r="BE8" s="281">
        <v>1060.4451103399999</v>
      </c>
      <c r="BF8" s="341">
        <v>38.613609501380687</v>
      </c>
      <c r="BG8" s="281">
        <v>76629.508950860007</v>
      </c>
      <c r="BH8" s="281">
        <v>1106.0931868799998</v>
      </c>
      <c r="BI8" s="341">
        <v>38.966581389699215</v>
      </c>
      <c r="BJ8" s="281">
        <v>76433.353331535298</v>
      </c>
      <c r="BK8" s="281">
        <v>1100.5190994198369</v>
      </c>
      <c r="BL8" s="341">
        <v>38.231689329304942</v>
      </c>
      <c r="BM8" s="281">
        <v>79247.928387859065</v>
      </c>
      <c r="BN8" s="281">
        <v>1137.4252037397823</v>
      </c>
      <c r="BO8" s="341">
        <v>38.838190083532723</v>
      </c>
      <c r="BP8" s="281">
        <v>82380.047588414367</v>
      </c>
      <c r="BQ8" s="281">
        <v>1188.3496150699934</v>
      </c>
      <c r="BR8" s="341">
        <v>39.427197830311421</v>
      </c>
      <c r="BS8" s="281">
        <v>87388.386846760986</v>
      </c>
      <c r="BT8" s="281">
        <v>1264.5920618295327</v>
      </c>
      <c r="BU8" s="341">
        <v>40.822437007016909</v>
      </c>
      <c r="BV8" s="281">
        <v>87160.327840205151</v>
      </c>
      <c r="BW8" s="281">
        <v>1258.0650897098988</v>
      </c>
      <c r="BX8" s="341">
        <v>40.128850962073301</v>
      </c>
      <c r="BY8" s="281">
        <v>85785.642947871864</v>
      </c>
      <c r="BZ8" s="281">
        <v>1232.4860209999081</v>
      </c>
      <c r="CA8" s="341">
        <v>39.562785140275686</v>
      </c>
      <c r="CB8" s="281">
        <v>89088.761106081351</v>
      </c>
      <c r="CC8" s="281">
        <v>1295.4396549093233</v>
      </c>
      <c r="CD8" s="341">
        <v>40.240854941317849</v>
      </c>
      <c r="CE8" s="281">
        <v>91277.38821506215</v>
      </c>
      <c r="CF8" s="281">
        <v>1341.0337434393584</v>
      </c>
      <c r="CG8" s="341">
        <v>39.998513047889311</v>
      </c>
      <c r="CH8" s="281">
        <v>92317.389483764113</v>
      </c>
      <c r="CI8" s="281">
        <v>1338.9542532292126</v>
      </c>
      <c r="CJ8" s="341">
        <v>39.68160466923139</v>
      </c>
      <c r="CK8" s="281">
        <v>92536.265707894374</v>
      </c>
      <c r="CL8" s="281">
        <v>1343.8521659992139</v>
      </c>
      <c r="CM8" s="341">
        <v>38.632117412317122</v>
      </c>
      <c r="CN8" s="281">
        <v>96094.004153293077</v>
      </c>
      <c r="CO8" s="281">
        <v>1406.5459189398532</v>
      </c>
      <c r="CP8" s="341">
        <v>37.997757617634875</v>
      </c>
      <c r="CQ8" s="281">
        <v>99160.651939610674</v>
      </c>
      <c r="CR8" s="281">
        <v>1461.1266700999872</v>
      </c>
      <c r="CS8" s="341">
        <v>37.545035402419352</v>
      </c>
      <c r="CT8" s="281">
        <v>98302.694261139448</v>
      </c>
      <c r="CU8" s="281">
        <v>1450.8698852199027</v>
      </c>
      <c r="CV8" s="341">
        <v>36.757840361803389</v>
      </c>
      <c r="CW8" s="281">
        <v>98440.942329635291</v>
      </c>
      <c r="CX8" s="281">
        <v>1482.5343508191902</v>
      </c>
      <c r="CY8" s="341">
        <v>36.05704322781974</v>
      </c>
      <c r="CZ8" s="281">
        <v>98557.625860297165</v>
      </c>
      <c r="DA8" s="281">
        <v>1490.964325959271</v>
      </c>
      <c r="DB8" s="341">
        <v>35.173517698190388</v>
      </c>
      <c r="DC8" s="281">
        <v>99803.756019557477</v>
      </c>
      <c r="DD8" s="281">
        <v>1512.0826677093462</v>
      </c>
      <c r="DE8" s="341">
        <v>34.678907723590868</v>
      </c>
      <c r="DF8" s="281">
        <v>92445.774195097809</v>
      </c>
      <c r="DG8" s="281">
        <v>1314.079734540047</v>
      </c>
      <c r="DH8" s="341">
        <v>31.007720363602814</v>
      </c>
      <c r="DI8" s="281">
        <v>42137.097549745929</v>
      </c>
      <c r="DJ8" s="281">
        <v>576.33241343001043</v>
      </c>
      <c r="DK8" s="341">
        <v>14.039328506518048</v>
      </c>
      <c r="DL8" s="281">
        <v>42378.807543807023</v>
      </c>
      <c r="DM8" s="281">
        <v>580.86191585001222</v>
      </c>
      <c r="DN8" s="341">
        <v>14.0272114489755</v>
      </c>
      <c r="DO8" s="281">
        <v>43036.786190836639</v>
      </c>
      <c r="DP8" s="281">
        <v>592.62521351998544</v>
      </c>
      <c r="DQ8" s="341">
        <v>13.860131901274128</v>
      </c>
      <c r="DR8" s="281">
        <v>28566.418960704385</v>
      </c>
      <c r="DS8" s="281">
        <v>364.11044513006169</v>
      </c>
      <c r="DT8" s="341">
        <v>9.0721054633934894</v>
      </c>
      <c r="DU8" s="281">
        <v>28417.507784596386</v>
      </c>
      <c r="DV8" s="281">
        <v>367.06026847002835</v>
      </c>
      <c r="DW8" s="341">
        <v>8.9578597993583511</v>
      </c>
      <c r="DX8" s="281">
        <v>28730.170434745512</v>
      </c>
      <c r="DY8" s="281">
        <v>373.9136337200602</v>
      </c>
      <c r="DZ8" s="341">
        <v>8.8448405119347324</v>
      </c>
      <c r="EA8" s="286">
        <v>28752.914497998099</v>
      </c>
      <c r="EB8" s="286">
        <v>290.40664053993675</v>
      </c>
      <c r="EC8" s="339">
        <v>8.6666594166849755</v>
      </c>
    </row>
    <row r="9" spans="1:133" s="4" customFormat="1" ht="14">
      <c r="A9" s="349" t="s">
        <v>80</v>
      </c>
      <c r="B9" s="281">
        <v>15438.784970160101</v>
      </c>
      <c r="C9" s="281">
        <v>463.14092643000049</v>
      </c>
      <c r="D9" s="341">
        <v>9.8535015065381657</v>
      </c>
      <c r="E9" s="281">
        <v>15428.703989209998</v>
      </c>
      <c r="F9" s="281">
        <v>462.83995355000002</v>
      </c>
      <c r="G9" s="341">
        <v>9.6456728938110228</v>
      </c>
      <c r="H9" s="281">
        <v>15913.084634679899</v>
      </c>
      <c r="I9" s="281">
        <v>477.37087538999998</v>
      </c>
      <c r="J9" s="341">
        <v>9.743265726544875</v>
      </c>
      <c r="K9" s="281">
        <v>15178.822539819701</v>
      </c>
      <c r="L9" s="281">
        <v>455.34440590998503</v>
      </c>
      <c r="M9" s="341">
        <v>9.0557560308746492</v>
      </c>
      <c r="N9" s="281">
        <v>15490.5921443402</v>
      </c>
      <c r="O9" s="281">
        <v>464.69854006998901</v>
      </c>
      <c r="P9" s="341">
        <v>8.9849600678119153</v>
      </c>
      <c r="Q9" s="281">
        <v>13402.388557779701</v>
      </c>
      <c r="R9" s="281">
        <v>402.05452671998597</v>
      </c>
      <c r="S9" s="341">
        <v>7.517421054379998</v>
      </c>
      <c r="T9" s="281">
        <v>12471.47132941</v>
      </c>
      <c r="U9" s="281">
        <v>374.12687038999303</v>
      </c>
      <c r="V9" s="341">
        <v>6.897819437794082</v>
      </c>
      <c r="W9" s="281">
        <v>13777.036149149599</v>
      </c>
      <c r="X9" s="281">
        <v>413.29645262997599</v>
      </c>
      <c r="Y9" s="341">
        <v>7.4743655424632047</v>
      </c>
      <c r="Z9" s="281">
        <v>12603.8576349501</v>
      </c>
      <c r="AA9" s="281">
        <v>378.10044945999397</v>
      </c>
      <c r="AB9" s="341">
        <v>6.7338970355997052</v>
      </c>
      <c r="AC9" s="281">
        <v>12720.850660460001</v>
      </c>
      <c r="AD9" s="281">
        <v>381.61169044000098</v>
      </c>
      <c r="AE9" s="341">
        <v>6.7226953884645928</v>
      </c>
      <c r="AF9" s="281">
        <v>12758.873500390717</v>
      </c>
      <c r="AG9" s="281">
        <v>382.75323421998513</v>
      </c>
      <c r="AH9" s="341">
        <v>6.8176625141517411</v>
      </c>
      <c r="AI9" s="281">
        <v>26845.316277010003</v>
      </c>
      <c r="AJ9" s="281">
        <v>1332.1867106600002</v>
      </c>
      <c r="AK9" s="341">
        <v>14.322745807939608</v>
      </c>
      <c r="AL9" s="281">
        <v>27210.376731839999</v>
      </c>
      <c r="AM9" s="281">
        <v>1363.22943446</v>
      </c>
      <c r="AN9" s="341">
        <v>14.728069602289933</v>
      </c>
      <c r="AO9" s="281">
        <v>31645.994897050001</v>
      </c>
      <c r="AP9" s="281">
        <v>1626.1792808299999</v>
      </c>
      <c r="AQ9" s="341">
        <v>17.057043721067206</v>
      </c>
      <c r="AR9" s="281">
        <v>31509.163108937879</v>
      </c>
      <c r="AS9" s="281">
        <v>1609.6336932499294</v>
      </c>
      <c r="AT9" s="341">
        <v>16.833064004121312</v>
      </c>
      <c r="AU9" s="281">
        <v>30838.818595244993</v>
      </c>
      <c r="AV9" s="281">
        <v>1564.1901283999096</v>
      </c>
      <c r="AW9" s="341">
        <v>16.461780748814697</v>
      </c>
      <c r="AX9" s="281">
        <v>30512.531183385905</v>
      </c>
      <c r="AY9" s="281">
        <v>1540.9486937400468</v>
      </c>
      <c r="AZ9" s="341">
        <v>16.443668730803946</v>
      </c>
      <c r="BA9" s="281">
        <v>31370.532186933702</v>
      </c>
      <c r="BB9" s="281">
        <v>1579.755037720073</v>
      </c>
      <c r="BC9" s="341">
        <v>16.543233475333917</v>
      </c>
      <c r="BD9" s="281">
        <v>31476.291676650002</v>
      </c>
      <c r="BE9" s="281">
        <v>1590.0187536600001</v>
      </c>
      <c r="BF9" s="341">
        <v>16.430277805747842</v>
      </c>
      <c r="BG9" s="281">
        <v>32580.89115662</v>
      </c>
      <c r="BH9" s="281">
        <v>1647.5158555200001</v>
      </c>
      <c r="BI9" s="341">
        <v>16.567585573561431</v>
      </c>
      <c r="BJ9" s="281">
        <v>33184.679923205927</v>
      </c>
      <c r="BK9" s="281">
        <v>1684.4646317401821</v>
      </c>
      <c r="BL9" s="341">
        <v>16.598857933307265</v>
      </c>
      <c r="BM9" s="281">
        <v>33736.133487385123</v>
      </c>
      <c r="BN9" s="281">
        <v>1714.0006002902105</v>
      </c>
      <c r="BO9" s="341">
        <v>16.533559825738358</v>
      </c>
      <c r="BP9" s="281">
        <v>34202.358689945555</v>
      </c>
      <c r="BQ9" s="281">
        <v>1737.5638512200692</v>
      </c>
      <c r="BR9" s="341">
        <v>16.3692933156475</v>
      </c>
      <c r="BS9" s="281">
        <v>33575.056296107061</v>
      </c>
      <c r="BT9" s="281">
        <v>1721.8804318302969</v>
      </c>
      <c r="BU9" s="341">
        <v>15.684184937047824</v>
      </c>
      <c r="BV9" s="281">
        <v>33407.17667263437</v>
      </c>
      <c r="BW9" s="281">
        <v>1721.9854350001185</v>
      </c>
      <c r="BX9" s="341">
        <v>15.380754604521012</v>
      </c>
      <c r="BY9" s="281">
        <v>33213.025353116573</v>
      </c>
      <c r="BZ9" s="281">
        <v>1705.0895017600424</v>
      </c>
      <c r="CA9" s="341">
        <v>15.317245878804448</v>
      </c>
      <c r="CB9" s="281">
        <v>34941.663803503237</v>
      </c>
      <c r="CC9" s="281">
        <v>1825.9611375502197</v>
      </c>
      <c r="CD9" s="341">
        <v>15.78293835347867</v>
      </c>
      <c r="CE9" s="281">
        <v>38316.877458807052</v>
      </c>
      <c r="CF9" s="281">
        <v>1994.4477125602798</v>
      </c>
      <c r="CG9" s="341">
        <v>16.790775382172519</v>
      </c>
      <c r="CH9" s="281">
        <v>36332.446732765326</v>
      </c>
      <c r="CI9" s="281">
        <v>1883.3421857003186</v>
      </c>
      <c r="CJ9" s="341">
        <v>15.617098750057906</v>
      </c>
      <c r="CK9" s="281">
        <v>37962.088861385688</v>
      </c>
      <c r="CL9" s="281">
        <v>1982.0173470203474</v>
      </c>
      <c r="CM9" s="341">
        <v>15.848444530269761</v>
      </c>
      <c r="CN9" s="281">
        <v>42098.104304422595</v>
      </c>
      <c r="CO9" s="281">
        <v>2216.4117749804282</v>
      </c>
      <c r="CP9" s="341">
        <v>16.646549153780295</v>
      </c>
      <c r="CQ9" s="281">
        <v>45487.329435325999</v>
      </c>
      <c r="CR9" s="281">
        <v>2400.8479759305628</v>
      </c>
      <c r="CS9" s="341">
        <v>17.222793120106747</v>
      </c>
      <c r="CT9" s="281">
        <v>47299.889587606405</v>
      </c>
      <c r="CU9" s="281">
        <v>2497.6769385805242</v>
      </c>
      <c r="CV9" s="341">
        <v>17.686613817251949</v>
      </c>
      <c r="CW9" s="281">
        <v>53194.238883246042</v>
      </c>
      <c r="CX9" s="281">
        <v>2836.7378020011647</v>
      </c>
      <c r="CY9" s="341">
        <v>19.484037083488555</v>
      </c>
      <c r="CZ9" s="281">
        <v>55920.326966794128</v>
      </c>
      <c r="DA9" s="281">
        <v>2980.4741408107702</v>
      </c>
      <c r="DB9" s="341">
        <v>19.957000719996806</v>
      </c>
      <c r="DC9" s="281">
        <v>58081.45843259243</v>
      </c>
      <c r="DD9" s="281">
        <v>3088.7108347504532</v>
      </c>
      <c r="DE9" s="341">
        <v>20.18162058991798</v>
      </c>
      <c r="DF9" s="281">
        <v>42837.346724522002</v>
      </c>
      <c r="DG9" s="281">
        <v>2214.039240660059</v>
      </c>
      <c r="DH9" s="341">
        <v>14.368298388084799</v>
      </c>
      <c r="DI9" s="281">
        <v>50232.003770383119</v>
      </c>
      <c r="DJ9" s="281">
        <v>2670.8248984896054</v>
      </c>
      <c r="DK9" s="341">
        <v>16.736406717156864</v>
      </c>
      <c r="DL9" s="281">
        <v>51284.012263690747</v>
      </c>
      <c r="DM9" s="281">
        <v>2725.2633642499968</v>
      </c>
      <c r="DN9" s="341">
        <v>16.974797679973118</v>
      </c>
      <c r="DO9" s="281">
        <v>51282.340582059136</v>
      </c>
      <c r="DP9" s="281">
        <v>2715.3601408900167</v>
      </c>
      <c r="DQ9" s="341">
        <v>16.515638540517724</v>
      </c>
      <c r="DR9" s="281">
        <v>54053.325435359671</v>
      </c>
      <c r="DS9" s="281">
        <v>2960.0734856097079</v>
      </c>
      <c r="DT9" s="341">
        <v>17.166221277902206</v>
      </c>
      <c r="DU9" s="281">
        <v>56029.531321381175</v>
      </c>
      <c r="DV9" s="281">
        <v>2997.5866365691895</v>
      </c>
      <c r="DW9" s="341">
        <v>17.6618122181969</v>
      </c>
      <c r="DX9" s="281">
        <v>58823.324892734316</v>
      </c>
      <c r="DY9" s="281">
        <v>3082.6882281087924</v>
      </c>
      <c r="DZ9" s="341">
        <v>18.109287873514969</v>
      </c>
      <c r="EA9" s="286">
        <v>57212.571601485448</v>
      </c>
      <c r="EB9" s="286">
        <v>1833.853027069372</v>
      </c>
      <c r="EC9" s="339">
        <v>17.244925639009566</v>
      </c>
    </row>
    <row r="10" spans="1:133" s="4" customFormat="1" ht="14">
      <c r="A10" s="349" t="s">
        <v>81</v>
      </c>
      <c r="B10" s="281">
        <v>1759.2018349</v>
      </c>
      <c r="C10" s="281">
        <v>175.91568246999992</v>
      </c>
      <c r="D10" s="341">
        <v>1.1227760451353768</v>
      </c>
      <c r="E10" s="281">
        <v>1703.1292206199998</v>
      </c>
      <c r="F10" s="281">
        <v>170.30883369</v>
      </c>
      <c r="G10" s="341">
        <v>1.0647574397357393</v>
      </c>
      <c r="H10" s="281">
        <v>1735.9593529200001</v>
      </c>
      <c r="I10" s="281">
        <v>173.59207228</v>
      </c>
      <c r="J10" s="341">
        <v>1.0628934398500853</v>
      </c>
      <c r="K10" s="281">
        <v>1564.8823027999999</v>
      </c>
      <c r="L10" s="281">
        <v>156.48470299000098</v>
      </c>
      <c r="M10" s="341">
        <v>0.93361605052129681</v>
      </c>
      <c r="N10" s="281">
        <v>1902.3560611599501</v>
      </c>
      <c r="O10" s="281">
        <v>190.23197999000098</v>
      </c>
      <c r="P10" s="341">
        <v>1.1034176799062674</v>
      </c>
      <c r="Q10" s="281">
        <v>2258.9311739200703</v>
      </c>
      <c r="R10" s="281">
        <v>225.88985575000001</v>
      </c>
      <c r="S10" s="341">
        <v>1.2670380875776717</v>
      </c>
      <c r="T10" s="281">
        <v>1739.2288458099899</v>
      </c>
      <c r="U10" s="281">
        <v>173.919975570003</v>
      </c>
      <c r="V10" s="341">
        <v>0.96194636723491256</v>
      </c>
      <c r="W10" s="281">
        <v>2153.7611374599901</v>
      </c>
      <c r="X10" s="281">
        <v>215.37345253000001</v>
      </c>
      <c r="Y10" s="341">
        <v>1.1684659790575473</v>
      </c>
      <c r="Z10" s="281">
        <v>2311.9577441800197</v>
      </c>
      <c r="AA10" s="281">
        <v>231.193287700003</v>
      </c>
      <c r="AB10" s="341">
        <v>1.2352159038035067</v>
      </c>
      <c r="AC10" s="281">
        <v>2568.4596049300098</v>
      </c>
      <c r="AD10" s="281">
        <v>256.84366042000698</v>
      </c>
      <c r="AE10" s="341">
        <v>1.3573755405517962</v>
      </c>
      <c r="AF10" s="281">
        <v>2885.0593517100306</v>
      </c>
      <c r="AG10" s="281">
        <v>288.50368438998896</v>
      </c>
      <c r="AH10" s="341">
        <v>1.5416220713101403</v>
      </c>
      <c r="AI10" s="281">
        <v>7827.1723001</v>
      </c>
      <c r="AJ10" s="281">
        <v>942.66268245000015</v>
      </c>
      <c r="AK10" s="341">
        <v>4.1760208034980391</v>
      </c>
      <c r="AL10" s="281">
        <v>8682.0004991899987</v>
      </c>
      <c r="AM10" s="281">
        <v>1050.91436105</v>
      </c>
      <c r="AN10" s="341">
        <v>4.6992773712523164</v>
      </c>
      <c r="AO10" s="281">
        <v>5197.1565157900004</v>
      </c>
      <c r="AP10" s="281">
        <v>615.61428525999997</v>
      </c>
      <c r="AQ10" s="341">
        <v>2.8012431337187316</v>
      </c>
      <c r="AR10" s="281">
        <v>4415.0500832900043</v>
      </c>
      <c r="AS10" s="281">
        <v>520.06507315998988</v>
      </c>
      <c r="AT10" s="341">
        <v>2.3586415283857702</v>
      </c>
      <c r="AU10" s="281">
        <v>4144.7115507999697</v>
      </c>
      <c r="AV10" s="281">
        <v>485.8456992499934</v>
      </c>
      <c r="AW10" s="341">
        <v>2.2124496308321313</v>
      </c>
      <c r="AX10" s="281">
        <v>4326.4563050400029</v>
      </c>
      <c r="AY10" s="281">
        <v>501.53270057999316</v>
      </c>
      <c r="AZ10" s="341">
        <v>2.3315933322868077</v>
      </c>
      <c r="BA10" s="281">
        <v>4213.5868722100149</v>
      </c>
      <c r="BB10" s="281">
        <v>489.08842885998524</v>
      </c>
      <c r="BC10" s="341">
        <v>2.2220327975374929</v>
      </c>
      <c r="BD10" s="281">
        <v>4883.1567210600006</v>
      </c>
      <c r="BE10" s="281">
        <v>571.38092251</v>
      </c>
      <c r="BF10" s="341">
        <v>2.5489540610509271</v>
      </c>
      <c r="BG10" s="281">
        <v>5775.5147696700014</v>
      </c>
      <c r="BH10" s="281">
        <v>683.96373396000001</v>
      </c>
      <c r="BI10" s="341">
        <v>2.9368851428249991</v>
      </c>
      <c r="BJ10" s="281">
        <v>6762.1855968600685</v>
      </c>
      <c r="BK10" s="281">
        <v>805.81254300999353</v>
      </c>
      <c r="BL10" s="341">
        <v>3.3824209936840357</v>
      </c>
      <c r="BM10" s="281">
        <v>6975.7308910801084</v>
      </c>
      <c r="BN10" s="281">
        <v>840.83113966999372</v>
      </c>
      <c r="BO10" s="341">
        <v>3.418698353771056</v>
      </c>
      <c r="BP10" s="281">
        <v>7263.0250926400677</v>
      </c>
      <c r="BQ10" s="281">
        <v>883.46631065994768</v>
      </c>
      <c r="BR10" s="341">
        <v>3.4760932477818649</v>
      </c>
      <c r="BS10" s="281">
        <v>7127.740792720233</v>
      </c>
      <c r="BT10" s="281">
        <v>879.20347511999762</v>
      </c>
      <c r="BU10" s="341">
        <v>3.3296386397817028</v>
      </c>
      <c r="BV10" s="281">
        <v>7693.7685375298897</v>
      </c>
      <c r="BW10" s="281">
        <v>947.56416346001686</v>
      </c>
      <c r="BX10" s="341">
        <v>3.5422318688986114</v>
      </c>
      <c r="BY10" s="281">
        <v>7629.9200532600025</v>
      </c>
      <c r="BZ10" s="281">
        <v>933.96086398997591</v>
      </c>
      <c r="CA10" s="341">
        <v>3.5187809676735045</v>
      </c>
      <c r="CB10" s="281">
        <v>10314.207892860248</v>
      </c>
      <c r="CC10" s="281">
        <v>1189.9547964499734</v>
      </c>
      <c r="CD10" s="341">
        <v>4.6588653663840507</v>
      </c>
      <c r="CE10" s="281">
        <v>11534.422074320488</v>
      </c>
      <c r="CF10" s="281">
        <v>1320.927208869974</v>
      </c>
      <c r="CG10" s="341">
        <v>5.0544799852570623</v>
      </c>
      <c r="CH10" s="281">
        <v>9490.8809010901277</v>
      </c>
      <c r="CI10" s="281">
        <v>1116.5247973199037</v>
      </c>
      <c r="CJ10" s="341">
        <v>4.079549757481522</v>
      </c>
      <c r="CK10" s="281">
        <v>10275.553698550651</v>
      </c>
      <c r="CL10" s="281">
        <v>1219.2595242398818</v>
      </c>
      <c r="CM10" s="341">
        <v>4.2898467311407034</v>
      </c>
      <c r="CN10" s="281">
        <v>12237.364165151528</v>
      </c>
      <c r="CO10" s="281">
        <v>1488.0997423399408</v>
      </c>
      <c r="CP10" s="341">
        <v>4.8389324757909309</v>
      </c>
      <c r="CQ10" s="281">
        <v>14359.810325892062</v>
      </c>
      <c r="CR10" s="281">
        <v>1766.2836419703649</v>
      </c>
      <c r="CS10" s="341">
        <v>5.4370314889214635</v>
      </c>
      <c r="CT10" s="281">
        <v>15317.30378700558</v>
      </c>
      <c r="CU10" s="281">
        <v>1879.6697382304117</v>
      </c>
      <c r="CV10" s="341">
        <v>5.7275236615622687</v>
      </c>
      <c r="CW10" s="281">
        <v>15537.993667727273</v>
      </c>
      <c r="CX10" s="281">
        <v>1965.6361341002882</v>
      </c>
      <c r="CY10" s="341">
        <v>5.6912712951770397</v>
      </c>
      <c r="CZ10" s="281">
        <v>15650.895200791245</v>
      </c>
      <c r="DA10" s="281">
        <v>1989.9155129901646</v>
      </c>
      <c r="DB10" s="341">
        <v>5.5855347014737236</v>
      </c>
      <c r="DC10" s="281">
        <v>15407.369504233224</v>
      </c>
      <c r="DD10" s="281">
        <v>1952.9418088201123</v>
      </c>
      <c r="DE10" s="341">
        <v>5.353613597426822</v>
      </c>
      <c r="DF10" s="281">
        <v>12006.405885153141</v>
      </c>
      <c r="DG10" s="281">
        <v>1501.8722640999922</v>
      </c>
      <c r="DH10" s="341">
        <v>4.0271313588986688</v>
      </c>
      <c r="DI10" s="281">
        <v>13608.556109301891</v>
      </c>
      <c r="DJ10" s="281">
        <v>1685.9761894099454</v>
      </c>
      <c r="DK10" s="341">
        <v>4.5341279021963476</v>
      </c>
      <c r="DL10" s="281">
        <v>13231.082522851562</v>
      </c>
      <c r="DM10" s="281">
        <v>1631.9763309500022</v>
      </c>
      <c r="DN10" s="341">
        <v>4.3794340379925289</v>
      </c>
      <c r="DO10" s="281">
        <v>13121.808579112163</v>
      </c>
      <c r="DP10" s="281">
        <v>1606.9358917599659</v>
      </c>
      <c r="DQ10" s="341">
        <v>4.2259195861722745</v>
      </c>
      <c r="DR10" s="281">
        <v>11921.1913266301</v>
      </c>
      <c r="DS10" s="281">
        <v>1440.7094015499695</v>
      </c>
      <c r="DT10" s="341">
        <v>3.7859244840331661</v>
      </c>
      <c r="DU10" s="281">
        <v>10819.748039399869</v>
      </c>
      <c r="DV10" s="281">
        <v>1408.0981422699876</v>
      </c>
      <c r="DW10" s="341">
        <v>3.4106363843018821</v>
      </c>
      <c r="DX10" s="281">
        <v>11214.663600029959</v>
      </c>
      <c r="DY10" s="281">
        <v>1433.7573874900336</v>
      </c>
      <c r="DZ10" s="341">
        <v>3.4525347199926353</v>
      </c>
      <c r="EA10" s="286">
        <v>15710.497240973828</v>
      </c>
      <c r="EB10" s="286">
        <v>1632.3081311596732</v>
      </c>
      <c r="EC10" s="339">
        <v>4.7354339979611115</v>
      </c>
    </row>
    <row r="11" spans="1:133" s="4" customFormat="1" ht="14">
      <c r="A11" s="349" t="s">
        <v>82</v>
      </c>
      <c r="B11" s="281">
        <v>2371.9552436000013</v>
      </c>
      <c r="C11" s="281">
        <v>711.58516886999973</v>
      </c>
      <c r="D11" s="341">
        <v>1.5138538823765577</v>
      </c>
      <c r="E11" s="281">
        <v>2633.8670539499999</v>
      </c>
      <c r="F11" s="281">
        <v>790.15878125000199</v>
      </c>
      <c r="G11" s="341">
        <v>1.646633448017059</v>
      </c>
      <c r="H11" s="281">
        <v>2887.5916548599998</v>
      </c>
      <c r="I11" s="281">
        <v>866.27604769999994</v>
      </c>
      <c r="J11" s="341">
        <v>1.7680150297032828</v>
      </c>
      <c r="K11" s="281">
        <v>3210.40748037004</v>
      </c>
      <c r="L11" s="281">
        <v>963.12100521998707</v>
      </c>
      <c r="M11" s="341">
        <v>1.9153440147058609</v>
      </c>
      <c r="N11" s="281">
        <v>3519.8767801301096</v>
      </c>
      <c r="O11" s="281">
        <v>1055.9617932599699</v>
      </c>
      <c r="P11" s="341">
        <v>2.0416232006109976</v>
      </c>
      <c r="Q11" s="281">
        <v>1852.21543416995</v>
      </c>
      <c r="R11" s="281">
        <v>555.66381111996202</v>
      </c>
      <c r="S11" s="341">
        <v>1.038910582397222</v>
      </c>
      <c r="T11" s="281">
        <v>1713.1038326799801</v>
      </c>
      <c r="U11" s="281">
        <v>513.93046679998895</v>
      </c>
      <c r="V11" s="341">
        <v>0.94749693952738556</v>
      </c>
      <c r="W11" s="281">
        <v>1961.34524445997</v>
      </c>
      <c r="X11" s="281">
        <v>588.40293930999803</v>
      </c>
      <c r="Y11" s="341">
        <v>1.0640758399237096</v>
      </c>
      <c r="Z11" s="281">
        <v>1916.4249967800099</v>
      </c>
      <c r="AA11" s="281">
        <v>574.92702899000392</v>
      </c>
      <c r="AB11" s="341">
        <v>1.0238935553334798</v>
      </c>
      <c r="AC11" s="281">
        <v>2038.46694772002</v>
      </c>
      <c r="AD11" s="281">
        <v>611.53968838000208</v>
      </c>
      <c r="AE11" s="341">
        <v>1.0772858446936064</v>
      </c>
      <c r="AF11" s="281">
        <v>2445.5417202699796</v>
      </c>
      <c r="AG11" s="281">
        <v>733.66205801999729</v>
      </c>
      <c r="AH11" s="341">
        <v>1.306767255946869</v>
      </c>
      <c r="AI11" s="281">
        <v>2206.9109529000002</v>
      </c>
      <c r="AJ11" s="281">
        <v>662.07298563000006</v>
      </c>
      <c r="AK11" s="341">
        <v>1.1774502588451177</v>
      </c>
      <c r="AL11" s="281">
        <v>2171.0609758299997</v>
      </c>
      <c r="AM11" s="281">
        <v>651.31803405999995</v>
      </c>
      <c r="AN11" s="341">
        <v>1.1751229127755451</v>
      </c>
      <c r="AO11" s="281">
        <v>2102.9198347699999</v>
      </c>
      <c r="AP11" s="281">
        <v>630.87572927999997</v>
      </c>
      <c r="AQ11" s="341">
        <v>1.1334639874733414</v>
      </c>
      <c r="AR11" s="281">
        <v>2233.1029240499879</v>
      </c>
      <c r="AS11" s="281">
        <v>669.93061429000909</v>
      </c>
      <c r="AT11" s="341">
        <v>1.1929851744510835</v>
      </c>
      <c r="AU11" s="281">
        <v>2303.6458721400131</v>
      </c>
      <c r="AV11" s="281">
        <v>691.09351584000217</v>
      </c>
      <c r="AW11" s="341">
        <v>1.2296876144252842</v>
      </c>
      <c r="AX11" s="281">
        <v>2344.9632807799662</v>
      </c>
      <c r="AY11" s="281">
        <v>703.4887649000068</v>
      </c>
      <c r="AZ11" s="341">
        <v>1.2637365003674557</v>
      </c>
      <c r="BA11" s="281">
        <v>2191.1979333900081</v>
      </c>
      <c r="BB11" s="281">
        <v>657.35913353000376</v>
      </c>
      <c r="BC11" s="341">
        <v>1.1555270655509804</v>
      </c>
      <c r="BD11" s="281">
        <v>2288.6313298300001</v>
      </c>
      <c r="BE11" s="281">
        <v>686.58910405999995</v>
      </c>
      <c r="BF11" s="341">
        <v>1.1946403639390555</v>
      </c>
      <c r="BG11" s="281">
        <v>2326.6102983600008</v>
      </c>
      <c r="BH11" s="281">
        <v>697.98278116999995</v>
      </c>
      <c r="BI11" s="341">
        <v>1.1830957916133154</v>
      </c>
      <c r="BJ11" s="281">
        <v>2405.0149345299951</v>
      </c>
      <c r="BK11" s="281">
        <v>721.50425318000407</v>
      </c>
      <c r="BL11" s="341">
        <v>1.2029798484760854</v>
      </c>
      <c r="BM11" s="281">
        <v>2469.6397681199915</v>
      </c>
      <c r="BN11" s="281">
        <v>740.8917334800044</v>
      </c>
      <c r="BO11" s="341">
        <v>1.2103324427946871</v>
      </c>
      <c r="BP11" s="281">
        <v>2629.1053684500098</v>
      </c>
      <c r="BQ11" s="281">
        <v>788.73134581999784</v>
      </c>
      <c r="BR11" s="341">
        <v>1.2582932459144447</v>
      </c>
      <c r="BS11" s="281">
        <v>2388.1289855400219</v>
      </c>
      <c r="BT11" s="281">
        <v>716.438379040011</v>
      </c>
      <c r="BU11" s="341">
        <v>1.1155858186029912</v>
      </c>
      <c r="BV11" s="281">
        <v>1609.8687499200005</v>
      </c>
      <c r="BW11" s="281">
        <v>482.96011571000065</v>
      </c>
      <c r="BX11" s="341">
        <v>0.74118793188200216</v>
      </c>
      <c r="BY11" s="281">
        <v>1912.0502965699818</v>
      </c>
      <c r="BZ11" s="281">
        <v>573.61454403999892</v>
      </c>
      <c r="CA11" s="341">
        <v>0.88180297379790407</v>
      </c>
      <c r="CB11" s="281">
        <v>3681.3874056799591</v>
      </c>
      <c r="CC11" s="281">
        <v>1104.4161075899906</v>
      </c>
      <c r="CD11" s="341">
        <v>1.662860440929953</v>
      </c>
      <c r="CE11" s="281">
        <v>3304.1544592500554</v>
      </c>
      <c r="CF11" s="281">
        <v>991.24645361999558</v>
      </c>
      <c r="CG11" s="341">
        <v>1.4479080507777542</v>
      </c>
      <c r="CH11" s="281">
        <v>3461.4511281899836</v>
      </c>
      <c r="CI11" s="281">
        <v>1038.4350512499991</v>
      </c>
      <c r="CJ11" s="341">
        <v>1.487866327446973</v>
      </c>
      <c r="CK11" s="281">
        <v>3306.6218492300286</v>
      </c>
      <c r="CL11" s="281">
        <v>991.98619908000342</v>
      </c>
      <c r="CM11" s="341">
        <v>1.3804512483875804</v>
      </c>
      <c r="CN11" s="281">
        <v>3263.7863944700689</v>
      </c>
      <c r="CO11" s="281">
        <v>979.13603052001213</v>
      </c>
      <c r="CP11" s="341">
        <v>1.2905754674867314</v>
      </c>
      <c r="CQ11" s="281">
        <v>3473.8556234599291</v>
      </c>
      <c r="CR11" s="281">
        <v>1042.1568517900209</v>
      </c>
      <c r="CS11" s="341">
        <v>1.3153002709696451</v>
      </c>
      <c r="CT11" s="281">
        <v>4709.0806754400428</v>
      </c>
      <c r="CU11" s="281">
        <v>1412.7227848599971</v>
      </c>
      <c r="CV11" s="341">
        <v>1.7608432507338276</v>
      </c>
      <c r="CW11" s="281">
        <v>4432.8405157801062</v>
      </c>
      <c r="CX11" s="281">
        <v>1329.85113883995</v>
      </c>
      <c r="CY11" s="341">
        <v>1.6236650962187738</v>
      </c>
      <c r="CZ11" s="281">
        <v>4822.008251730048</v>
      </c>
      <c r="DA11" s="281">
        <v>1446.6014101800101</v>
      </c>
      <c r="DB11" s="341">
        <v>1.7208916215520489</v>
      </c>
      <c r="DC11" s="281">
        <v>4795.0366807001446</v>
      </c>
      <c r="DD11" s="281">
        <v>1438.5102229499985</v>
      </c>
      <c r="DE11" s="341">
        <v>1.6661360374918992</v>
      </c>
      <c r="DF11" s="281">
        <v>4840.1155550299836</v>
      </c>
      <c r="DG11" s="281">
        <v>1452.0340294899956</v>
      </c>
      <c r="DH11" s="341">
        <v>1.6234484589978417</v>
      </c>
      <c r="DI11" s="281">
        <v>4684.7794031400363</v>
      </c>
      <c r="DJ11" s="281">
        <v>1405.4334684699788</v>
      </c>
      <c r="DK11" s="341">
        <v>1.5608848460339453</v>
      </c>
      <c r="DL11" s="281">
        <v>4933.6771374500713</v>
      </c>
      <c r="DM11" s="281">
        <v>1480.1027625299744</v>
      </c>
      <c r="DN11" s="341">
        <v>1.6330268933700001</v>
      </c>
      <c r="DO11" s="281">
        <v>4753.4611071400195</v>
      </c>
      <c r="DP11" s="281">
        <v>1426.0380196299989</v>
      </c>
      <c r="DQ11" s="341">
        <v>1.5308670503506394</v>
      </c>
      <c r="DR11" s="281">
        <v>4886.7113956700014</v>
      </c>
      <c r="DS11" s="281">
        <v>1466.0129109099828</v>
      </c>
      <c r="DT11" s="341">
        <v>1.5519187480820973</v>
      </c>
      <c r="DU11" s="281">
        <v>5171.6144215698605</v>
      </c>
      <c r="DV11" s="281">
        <v>1551.4830051699853</v>
      </c>
      <c r="DW11" s="341">
        <v>1.6302132219305214</v>
      </c>
      <c r="DX11" s="281">
        <v>5233.173649269831</v>
      </c>
      <c r="DY11" s="281">
        <v>1569.9508473800138</v>
      </c>
      <c r="DZ11" s="341">
        <v>1.611079419253056</v>
      </c>
      <c r="EA11" s="286">
        <v>5343.7163801899951</v>
      </c>
      <c r="EB11" s="286">
        <v>1603.1136202200055</v>
      </c>
      <c r="EC11" s="339">
        <v>1.6106948006850512</v>
      </c>
    </row>
    <row r="12" spans="1:133" s="4" customFormat="1" ht="14">
      <c r="A12" s="349" t="s">
        <v>83</v>
      </c>
      <c r="B12" s="281">
        <v>1260.3261533599991</v>
      </c>
      <c r="C12" s="281">
        <v>630.16277818999936</v>
      </c>
      <c r="D12" s="341">
        <v>0.80437843229663308</v>
      </c>
      <c r="E12" s="281">
        <v>1350.15648493</v>
      </c>
      <c r="F12" s="281">
        <v>675.07789790999902</v>
      </c>
      <c r="G12" s="341">
        <v>0.84408695754356122</v>
      </c>
      <c r="H12" s="281">
        <v>1294.4868565100001</v>
      </c>
      <c r="I12" s="281">
        <v>647.24319470999899</v>
      </c>
      <c r="J12" s="341">
        <v>0.79258859687139505</v>
      </c>
      <c r="K12" s="281">
        <v>1407.3359578699601</v>
      </c>
      <c r="L12" s="281">
        <v>703.66777694998302</v>
      </c>
      <c r="M12" s="341">
        <v>0.83962316935415116</v>
      </c>
      <c r="N12" s="281">
        <v>1576.26228172993</v>
      </c>
      <c r="O12" s="281">
        <v>788.13093146995607</v>
      </c>
      <c r="P12" s="341">
        <v>0.91427451744742549</v>
      </c>
      <c r="Q12" s="281">
        <v>1114.70706845994</v>
      </c>
      <c r="R12" s="281">
        <v>557.35332672995605</v>
      </c>
      <c r="S12" s="341">
        <v>0.62524096729330925</v>
      </c>
      <c r="T12" s="281">
        <v>1081.85813187995</v>
      </c>
      <c r="U12" s="281">
        <v>540.92888091996599</v>
      </c>
      <c r="V12" s="341">
        <v>0.59836260324948731</v>
      </c>
      <c r="W12" s="281">
        <v>1316.8377103400098</v>
      </c>
      <c r="X12" s="281">
        <v>658.4187289200031</v>
      </c>
      <c r="Y12" s="341">
        <v>0.71441537211826589</v>
      </c>
      <c r="Z12" s="281">
        <v>1316.6499454700102</v>
      </c>
      <c r="AA12" s="281">
        <v>658.32487116000402</v>
      </c>
      <c r="AB12" s="341">
        <v>0.70345011991704531</v>
      </c>
      <c r="AC12" s="281">
        <v>1419.2242466</v>
      </c>
      <c r="AD12" s="281">
        <v>709.61205102999793</v>
      </c>
      <c r="AE12" s="341">
        <v>0.75002942432703179</v>
      </c>
      <c r="AF12" s="281">
        <v>1423.9028705099965</v>
      </c>
      <c r="AG12" s="281">
        <v>711.9513833499982</v>
      </c>
      <c r="AH12" s="341">
        <v>0.7608578628647571</v>
      </c>
      <c r="AI12" s="281">
        <v>1541.4294023299999</v>
      </c>
      <c r="AJ12" s="281">
        <v>770.71468843999992</v>
      </c>
      <c r="AK12" s="341">
        <v>0.82239677426947511</v>
      </c>
      <c r="AL12" s="281">
        <v>1583.9570157200001</v>
      </c>
      <c r="AM12" s="281">
        <v>791.97846862999995</v>
      </c>
      <c r="AN12" s="341">
        <v>0.85734311599081281</v>
      </c>
      <c r="AO12" s="281">
        <v>1346.7529611399998</v>
      </c>
      <c r="AP12" s="281">
        <v>673.37635931999989</v>
      </c>
      <c r="AQ12" s="341">
        <v>0.72589356771283198</v>
      </c>
      <c r="AR12" s="281">
        <v>1101.340762730001</v>
      </c>
      <c r="AS12" s="281">
        <v>550.67028332000268</v>
      </c>
      <c r="AT12" s="341">
        <v>0.58836661212760488</v>
      </c>
      <c r="AU12" s="281">
        <v>1268.4649627399931</v>
      </c>
      <c r="AV12" s="281">
        <v>634.23241862999532</v>
      </c>
      <c r="AW12" s="341">
        <v>0.67710739436039291</v>
      </c>
      <c r="AX12" s="281">
        <v>1123.3591717299958</v>
      </c>
      <c r="AY12" s="281">
        <v>561.67950374999918</v>
      </c>
      <c r="AZ12" s="341">
        <v>0.60539540212568288</v>
      </c>
      <c r="BA12" s="281">
        <v>1109.675988829991</v>
      </c>
      <c r="BB12" s="281">
        <v>554.83788805999325</v>
      </c>
      <c r="BC12" s="341">
        <v>0.58518704291643486</v>
      </c>
      <c r="BD12" s="281">
        <v>1065.7366199800001</v>
      </c>
      <c r="BE12" s="281">
        <v>532.86822774999996</v>
      </c>
      <c r="BF12" s="341">
        <v>0.5563027854078435</v>
      </c>
      <c r="BG12" s="281">
        <v>1151.01530725</v>
      </c>
      <c r="BH12" s="281">
        <v>575.50759184000003</v>
      </c>
      <c r="BI12" s="341">
        <v>0.58529843483022104</v>
      </c>
      <c r="BJ12" s="281">
        <v>1235.6359868599843</v>
      </c>
      <c r="BK12" s="281">
        <v>617.81792052999083</v>
      </c>
      <c r="BL12" s="341">
        <v>0.61806069097650485</v>
      </c>
      <c r="BM12" s="281">
        <v>1266.6340595799861</v>
      </c>
      <c r="BN12" s="281">
        <v>633.31697051998935</v>
      </c>
      <c r="BO12" s="341">
        <v>0.62075785920204296</v>
      </c>
      <c r="BP12" s="281">
        <v>1245.8553223199833</v>
      </c>
      <c r="BQ12" s="281">
        <v>622.92764891998934</v>
      </c>
      <c r="BR12" s="341">
        <v>0.59626797627590256</v>
      </c>
      <c r="BS12" s="281">
        <v>1112.304305320024</v>
      </c>
      <c r="BT12" s="281">
        <v>556.15212071000246</v>
      </c>
      <c r="BU12" s="341">
        <v>0.5195996181527337</v>
      </c>
      <c r="BV12" s="281">
        <v>763.29052071000206</v>
      </c>
      <c r="BW12" s="281">
        <v>381.64508964999902</v>
      </c>
      <c r="BX12" s="341">
        <v>0.35142102267547987</v>
      </c>
      <c r="BY12" s="281">
        <v>979.24062788999299</v>
      </c>
      <c r="BZ12" s="281">
        <v>489.62006504999493</v>
      </c>
      <c r="CA12" s="341">
        <v>0.45160804571205387</v>
      </c>
      <c r="CB12" s="281">
        <v>1136.550460009995</v>
      </c>
      <c r="CC12" s="281">
        <v>568.27512926000372</v>
      </c>
      <c r="CD12" s="341">
        <v>0.51337297350325684</v>
      </c>
      <c r="CE12" s="281">
        <v>594.05295465999723</v>
      </c>
      <c r="CF12" s="281">
        <v>297.02642102999852</v>
      </c>
      <c r="CG12" s="341">
        <v>0.26031896094704571</v>
      </c>
      <c r="CH12" s="281">
        <v>751.3771012199943</v>
      </c>
      <c r="CI12" s="281">
        <v>375.68834051999841</v>
      </c>
      <c r="CJ12" s="341">
        <v>0.32297110278847951</v>
      </c>
      <c r="CK12" s="281">
        <v>1095.116987740023</v>
      </c>
      <c r="CL12" s="281">
        <v>547.5582308099988</v>
      </c>
      <c r="CM12" s="341">
        <v>0.45719035371649308</v>
      </c>
      <c r="CN12" s="281">
        <v>870.09496519000049</v>
      </c>
      <c r="CO12" s="281">
        <v>435.04747579000048</v>
      </c>
      <c r="CP12" s="341">
        <v>0.34405536415022092</v>
      </c>
      <c r="CQ12" s="281">
        <v>859.69554791998416</v>
      </c>
      <c r="CR12" s="281">
        <v>429.84780770998805</v>
      </c>
      <c r="CS12" s="341">
        <v>0.32550511872002558</v>
      </c>
      <c r="CT12" s="281">
        <v>2094.708898890181</v>
      </c>
      <c r="CU12" s="281">
        <v>1047.3537617401089</v>
      </c>
      <c r="CV12" s="341">
        <v>0.78326414030233049</v>
      </c>
      <c r="CW12" s="281">
        <v>2288.2181544000996</v>
      </c>
      <c r="CX12" s="281">
        <v>1144.1085653200516</v>
      </c>
      <c r="CY12" s="341">
        <v>0.83813075083748001</v>
      </c>
      <c r="CZ12" s="281">
        <v>2394.4248864800766</v>
      </c>
      <c r="DA12" s="281">
        <v>1197.2120599600257</v>
      </c>
      <c r="DB12" s="341">
        <v>0.85452896603835193</v>
      </c>
      <c r="DC12" s="281">
        <v>2321.2903589100429</v>
      </c>
      <c r="DD12" s="281">
        <v>1160.6449424499881</v>
      </c>
      <c r="DE12" s="341">
        <v>0.80658100823908685</v>
      </c>
      <c r="DF12" s="281">
        <v>2461.7834222500123</v>
      </c>
      <c r="DG12" s="281">
        <v>1230.8914556000279</v>
      </c>
      <c r="DH12" s="341">
        <v>0.82571964611151871</v>
      </c>
      <c r="DI12" s="281">
        <v>2604.8587120500515</v>
      </c>
      <c r="DJ12" s="281">
        <v>1302.4290510300038</v>
      </c>
      <c r="DK12" s="341">
        <v>0.8678924106806849</v>
      </c>
      <c r="DL12" s="281">
        <v>2496.9955538699887</v>
      </c>
      <c r="DM12" s="281">
        <v>1248.4976168900137</v>
      </c>
      <c r="DN12" s="341">
        <v>0.82649528505679937</v>
      </c>
      <c r="DO12" s="281">
        <v>2605.003771730027</v>
      </c>
      <c r="DP12" s="281">
        <v>1302.5017160600082</v>
      </c>
      <c r="DQ12" s="341">
        <v>0.83894963065765282</v>
      </c>
      <c r="DR12" s="281">
        <v>2712.4727143499831</v>
      </c>
      <c r="DS12" s="281">
        <v>1356.2362119399852</v>
      </c>
      <c r="DT12" s="341">
        <v>0.86142538779573619</v>
      </c>
      <c r="DU12" s="281">
        <v>2854.115470620055</v>
      </c>
      <c r="DV12" s="281">
        <v>1427.0575765500073</v>
      </c>
      <c r="DW12" s="341">
        <v>0.89968361866175006</v>
      </c>
      <c r="DX12" s="281">
        <v>2964.6404655400333</v>
      </c>
      <c r="DY12" s="281">
        <v>1482.3202120800199</v>
      </c>
      <c r="DZ12" s="341">
        <v>0.91269114300893983</v>
      </c>
      <c r="EA12" s="286">
        <v>3235.2351381800195</v>
      </c>
      <c r="EB12" s="286">
        <v>1617.6175160700059</v>
      </c>
      <c r="EC12" s="339">
        <v>0.97515961651296801</v>
      </c>
    </row>
    <row r="13" spans="1:133" s="4" customFormat="1" ht="14">
      <c r="A13" s="349" t="s">
        <v>84</v>
      </c>
      <c r="B13" s="281">
        <v>674.35039802000119</v>
      </c>
      <c r="C13" s="281">
        <v>472.04488573999987</v>
      </c>
      <c r="D13" s="341">
        <v>0.43039090677585801</v>
      </c>
      <c r="E13" s="281">
        <v>849.20006375999901</v>
      </c>
      <c r="F13" s="281">
        <v>594.43957423000006</v>
      </c>
      <c r="G13" s="341">
        <v>0.53090045943980979</v>
      </c>
      <c r="H13" s="281">
        <v>889.754868420001</v>
      </c>
      <c r="I13" s="281">
        <v>622.82800071000008</v>
      </c>
      <c r="J13" s="341">
        <v>0.54477923755964641</v>
      </c>
      <c r="K13" s="281">
        <v>959.72320964999494</v>
      </c>
      <c r="L13" s="281">
        <v>671.80595743999902</v>
      </c>
      <c r="M13" s="341">
        <v>0.57257532466425098</v>
      </c>
      <c r="N13" s="281">
        <v>942.76905572998498</v>
      </c>
      <c r="O13" s="281">
        <v>659.93808935999505</v>
      </c>
      <c r="P13" s="341">
        <v>0.5468314083782535</v>
      </c>
      <c r="Q13" s="281">
        <v>1095.6804924599501</v>
      </c>
      <c r="R13" s="281">
        <v>766.97598708000896</v>
      </c>
      <c r="S13" s="341">
        <v>0.61456893055907647</v>
      </c>
      <c r="T13" s="281">
        <v>1009.5047132699799</v>
      </c>
      <c r="U13" s="281">
        <v>706.65301426998599</v>
      </c>
      <c r="V13" s="341">
        <v>0.55834480550161625</v>
      </c>
      <c r="W13" s="281">
        <v>1083.76014986001</v>
      </c>
      <c r="X13" s="281">
        <v>758.63187461999098</v>
      </c>
      <c r="Y13" s="341">
        <v>0.58796532379777666</v>
      </c>
      <c r="Z13" s="281">
        <v>1091.55986792001</v>
      </c>
      <c r="AA13" s="281">
        <v>764.09166873999902</v>
      </c>
      <c r="AB13" s="341">
        <v>0.58319063668123239</v>
      </c>
      <c r="AC13" s="281">
        <v>1206.5240896299902</v>
      </c>
      <c r="AD13" s="281">
        <v>844.56666649999795</v>
      </c>
      <c r="AE13" s="341">
        <v>0.63762197591380809</v>
      </c>
      <c r="AF13" s="281">
        <v>1226.8237155500085</v>
      </c>
      <c r="AG13" s="281">
        <v>858.77645398000482</v>
      </c>
      <c r="AH13" s="341">
        <v>0.65554925806902276</v>
      </c>
      <c r="AI13" s="281">
        <v>1332.03956191</v>
      </c>
      <c r="AJ13" s="281">
        <v>932.42754927999999</v>
      </c>
      <c r="AK13" s="341">
        <v>0.71068129183095996</v>
      </c>
      <c r="AL13" s="281">
        <v>1336.1568065399999</v>
      </c>
      <c r="AM13" s="281">
        <v>935.30965809000008</v>
      </c>
      <c r="AN13" s="341">
        <v>0.72321712559265428</v>
      </c>
      <c r="AO13" s="281">
        <v>1436.9323132500001</v>
      </c>
      <c r="AP13" s="281">
        <v>1005.85250322</v>
      </c>
      <c r="AQ13" s="341">
        <v>0.77449981809875923</v>
      </c>
      <c r="AR13" s="281">
        <v>1055.9718174299953</v>
      </c>
      <c r="AS13" s="281">
        <v>739.18012067000291</v>
      </c>
      <c r="AT13" s="341">
        <v>0.56412927020284132</v>
      </c>
      <c r="AU13" s="281">
        <v>1059.5608724400026</v>
      </c>
      <c r="AV13" s="281">
        <v>741.69250623000266</v>
      </c>
      <c r="AW13" s="341">
        <v>0.56559425965881671</v>
      </c>
      <c r="AX13" s="281">
        <v>1045.1034655200006</v>
      </c>
      <c r="AY13" s="281">
        <v>731.57230232000552</v>
      </c>
      <c r="AZ13" s="341">
        <v>0.56322220772636189</v>
      </c>
      <c r="BA13" s="281">
        <v>1077.1337345399927</v>
      </c>
      <c r="BB13" s="281">
        <v>753.9934357099977</v>
      </c>
      <c r="BC13" s="341">
        <v>0.56802590241282047</v>
      </c>
      <c r="BD13" s="281">
        <v>1007.90382849</v>
      </c>
      <c r="BE13" s="281">
        <v>705.53251401</v>
      </c>
      <c r="BF13" s="341">
        <v>0.52611470479708078</v>
      </c>
      <c r="BG13" s="281">
        <v>1088.8047935299999</v>
      </c>
      <c r="BH13" s="281">
        <v>762.16081111999995</v>
      </c>
      <c r="BI13" s="341">
        <v>0.5536640020985707</v>
      </c>
      <c r="BJ13" s="281">
        <v>1097.0678868699977</v>
      </c>
      <c r="BK13" s="281">
        <v>767.947397689995</v>
      </c>
      <c r="BL13" s="341">
        <v>0.54874942411647187</v>
      </c>
      <c r="BM13" s="281">
        <v>1091.5975015100084</v>
      </c>
      <c r="BN13" s="281">
        <v>764.11810337999748</v>
      </c>
      <c r="BO13" s="341">
        <v>0.53497513589074708</v>
      </c>
      <c r="BP13" s="281">
        <v>1005.9135377399887</v>
      </c>
      <c r="BQ13" s="281">
        <v>704.13934324999832</v>
      </c>
      <c r="BR13" s="341">
        <v>0.48143152636683662</v>
      </c>
      <c r="BS13" s="281">
        <v>1050.3483710000044</v>
      </c>
      <c r="BT13" s="281">
        <v>735.24377849000098</v>
      </c>
      <c r="BU13" s="341">
        <v>0.49065764637306319</v>
      </c>
      <c r="BV13" s="281">
        <v>600.25218284001153</v>
      </c>
      <c r="BW13" s="281">
        <v>420.17614315000128</v>
      </c>
      <c r="BX13" s="341">
        <v>0.27635773042302608</v>
      </c>
      <c r="BY13" s="281">
        <v>724.93169088000002</v>
      </c>
      <c r="BZ13" s="281">
        <v>507.45174053000738</v>
      </c>
      <c r="CA13" s="341">
        <v>0.3343253689325375</v>
      </c>
      <c r="CB13" s="281">
        <v>877.13613373998214</v>
      </c>
      <c r="CC13" s="281">
        <v>613.99512558000708</v>
      </c>
      <c r="CD13" s="341">
        <v>0.39619709022095245</v>
      </c>
      <c r="CE13" s="281">
        <v>504.303696320001</v>
      </c>
      <c r="CF13" s="281">
        <v>353.01259561999944</v>
      </c>
      <c r="CG13" s="341">
        <v>0.22099008715967822</v>
      </c>
      <c r="CH13" s="281">
        <v>592.023828089988</v>
      </c>
      <c r="CI13" s="281">
        <v>414.41635958000313</v>
      </c>
      <c r="CJ13" s="341">
        <v>0.25447486797883873</v>
      </c>
      <c r="CK13" s="281">
        <v>1402.36220134</v>
      </c>
      <c r="CL13" s="281">
        <v>981.65327385999808</v>
      </c>
      <c r="CM13" s="341">
        <v>0.58545934183013548</v>
      </c>
      <c r="CN13" s="281">
        <v>1162.9681176600095</v>
      </c>
      <c r="CO13" s="281">
        <v>814.07795031999979</v>
      </c>
      <c r="CP13" s="341">
        <v>0.45986407831843629</v>
      </c>
      <c r="CQ13" s="281">
        <v>1093.5494871299777</v>
      </c>
      <c r="CR13" s="281">
        <v>765.48466376000454</v>
      </c>
      <c r="CS13" s="341">
        <v>0.41404885310351397</v>
      </c>
      <c r="CT13" s="281">
        <v>2004.6667270599958</v>
      </c>
      <c r="CU13" s="281">
        <v>1403.2658536700753</v>
      </c>
      <c r="CV13" s="341">
        <v>0.74959511624514952</v>
      </c>
      <c r="CW13" s="281">
        <v>2155.6744527500559</v>
      </c>
      <c r="CX13" s="281">
        <v>1508.9709954700595</v>
      </c>
      <c r="CY13" s="341">
        <v>0.7895825160596408</v>
      </c>
      <c r="CZ13" s="281">
        <v>2058.9433395399992</v>
      </c>
      <c r="DA13" s="281">
        <v>1441.2595868600333</v>
      </c>
      <c r="DB13" s="341">
        <v>0.73480138508546478</v>
      </c>
      <c r="DC13" s="281">
        <v>2328.3014748300584</v>
      </c>
      <c r="DD13" s="281">
        <v>1629.8103847799816</v>
      </c>
      <c r="DE13" s="341">
        <v>0.80901716747523789</v>
      </c>
      <c r="DF13" s="281">
        <v>2275.72702772004</v>
      </c>
      <c r="DG13" s="281">
        <v>1593.0084075299928</v>
      </c>
      <c r="DH13" s="341">
        <v>0.76331349825158268</v>
      </c>
      <c r="DI13" s="281">
        <v>2710.2871596199993</v>
      </c>
      <c r="DJ13" s="281">
        <v>1897.2005082199742</v>
      </c>
      <c r="DK13" s="341">
        <v>0.90301928688802902</v>
      </c>
      <c r="DL13" s="281">
        <v>2664.3326379699784</v>
      </c>
      <c r="DM13" s="281">
        <v>1865.03232749996</v>
      </c>
      <c r="DN13" s="341">
        <v>0.88188317343707456</v>
      </c>
      <c r="DO13" s="281">
        <v>2887.6464108500013</v>
      </c>
      <c r="DP13" s="281">
        <v>2021.352178410019</v>
      </c>
      <c r="DQ13" s="341">
        <v>0.92997557859335556</v>
      </c>
      <c r="DR13" s="281">
        <v>2975.4510293901121</v>
      </c>
      <c r="DS13" s="281">
        <v>2082.8154322400078</v>
      </c>
      <c r="DT13" s="341">
        <v>0.94494187657619566</v>
      </c>
      <c r="DU13" s="281">
        <v>3322.80727901006</v>
      </c>
      <c r="DV13" s="281">
        <v>2325.9647523400117</v>
      </c>
      <c r="DW13" s="341">
        <v>1.0474261842832562</v>
      </c>
      <c r="DX13" s="281">
        <v>3216.7834390700464</v>
      </c>
      <c r="DY13" s="281">
        <v>2251.7480562300116</v>
      </c>
      <c r="DZ13" s="341">
        <v>0.99031561767550291</v>
      </c>
      <c r="EA13" s="286">
        <v>3433.5944054000179</v>
      </c>
      <c r="EB13" s="286">
        <v>2403.5158037699821</v>
      </c>
      <c r="EC13" s="339">
        <v>1.0349487628013772</v>
      </c>
    </row>
    <row r="14" spans="1:133" s="4" customFormat="1" ht="14">
      <c r="A14" s="349" t="s">
        <v>85</v>
      </c>
      <c r="B14" s="281">
        <v>5206.1728750800112</v>
      </c>
      <c r="C14" s="281">
        <v>5206.1728750800112</v>
      </c>
      <c r="D14" s="341">
        <v>3.3227376614836714</v>
      </c>
      <c r="E14" s="281">
        <v>4883.3103261199994</v>
      </c>
      <c r="F14" s="281">
        <v>4883.3103261199994</v>
      </c>
      <c r="G14" s="341">
        <v>3.052933939082914</v>
      </c>
      <c r="H14" s="281">
        <v>5011.2078782600101</v>
      </c>
      <c r="I14" s="281">
        <v>5011.2078782600101</v>
      </c>
      <c r="J14" s="341">
        <v>3.0682630734229472</v>
      </c>
      <c r="K14" s="281">
        <v>4922.8264424202498</v>
      </c>
      <c r="L14" s="281">
        <v>4922.8264424202498</v>
      </c>
      <c r="M14" s="341">
        <v>2.9369811214240542</v>
      </c>
      <c r="N14" s="281">
        <v>4927.4257480804399</v>
      </c>
      <c r="O14" s="281">
        <v>4927.4257480804399</v>
      </c>
      <c r="P14" s="341">
        <v>2.8580394584713753</v>
      </c>
      <c r="Q14" s="281">
        <v>5151.8696349203392</v>
      </c>
      <c r="R14" s="281">
        <v>5151.8696349203392</v>
      </c>
      <c r="S14" s="341">
        <v>2.8896918706695915</v>
      </c>
      <c r="T14" s="281">
        <v>5452.5947667902301</v>
      </c>
      <c r="U14" s="281">
        <v>5452.5947667902301</v>
      </c>
      <c r="V14" s="341">
        <v>3.0157639925039414</v>
      </c>
      <c r="W14" s="281">
        <v>5340.2834355401601</v>
      </c>
      <c r="X14" s="281">
        <v>5340.2834355401601</v>
      </c>
      <c r="Y14" s="341">
        <v>2.8972291329911481</v>
      </c>
      <c r="Z14" s="281">
        <v>5694.1337501299895</v>
      </c>
      <c r="AA14" s="281">
        <v>5694.1337501299895</v>
      </c>
      <c r="AB14" s="341">
        <v>3.042220206770875</v>
      </c>
      <c r="AC14" s="281">
        <v>5509.2393069500704</v>
      </c>
      <c r="AD14" s="281">
        <v>5509.2393069500704</v>
      </c>
      <c r="AE14" s="341">
        <v>2.9115142274173831</v>
      </c>
      <c r="AF14" s="281">
        <v>5446.536024379986</v>
      </c>
      <c r="AG14" s="281">
        <v>5446.536024379986</v>
      </c>
      <c r="AH14" s="341">
        <v>2.9103387916069052</v>
      </c>
      <c r="AI14" s="281">
        <v>4575.2174308399999</v>
      </c>
      <c r="AJ14" s="281">
        <v>4575.2174308399999</v>
      </c>
      <c r="AK14" s="341">
        <v>2.4410096570214237</v>
      </c>
      <c r="AL14" s="281">
        <v>4949.6282705699996</v>
      </c>
      <c r="AM14" s="281">
        <v>4949.6282705699996</v>
      </c>
      <c r="AN14" s="341">
        <v>2.6790687388431254</v>
      </c>
      <c r="AO14" s="281">
        <v>5266.5647145399998</v>
      </c>
      <c r="AP14" s="281">
        <v>5266.5647145399998</v>
      </c>
      <c r="AQ14" s="341">
        <v>2.8386538292753323</v>
      </c>
      <c r="AR14" s="281">
        <v>5927.5563832898724</v>
      </c>
      <c r="AS14" s="281">
        <v>5927.5563832898724</v>
      </c>
      <c r="AT14" s="341">
        <v>3.1666641111027483</v>
      </c>
      <c r="AU14" s="281">
        <v>5693.0771931100098</v>
      </c>
      <c r="AV14" s="281">
        <v>5693.0771931100098</v>
      </c>
      <c r="AW14" s="341">
        <v>3.0389681838689078</v>
      </c>
      <c r="AX14" s="281">
        <v>5655.8301771801798</v>
      </c>
      <c r="AY14" s="281">
        <v>5655.8301771801798</v>
      </c>
      <c r="AZ14" s="341">
        <v>3.0480132006182119</v>
      </c>
      <c r="BA14" s="281">
        <v>5852.4758279603457</v>
      </c>
      <c r="BB14" s="281">
        <v>5852.4758279603457</v>
      </c>
      <c r="BC14" s="341">
        <v>3.0863000172825465</v>
      </c>
      <c r="BD14" s="281">
        <v>6034.6863598500004</v>
      </c>
      <c r="BE14" s="281">
        <v>6034.6863598500004</v>
      </c>
      <c r="BF14" s="341">
        <v>3.1500398579813043</v>
      </c>
      <c r="BG14" s="281">
        <v>6146.6631880100003</v>
      </c>
      <c r="BH14" s="281">
        <v>6146.6631880100003</v>
      </c>
      <c r="BI14" s="341">
        <v>3.1256164194429656</v>
      </c>
      <c r="BJ14" s="281">
        <v>6236.1888514705788</v>
      </c>
      <c r="BK14" s="281">
        <v>6236.1888514705788</v>
      </c>
      <c r="BL14" s="341">
        <v>3.1193193072942083</v>
      </c>
      <c r="BM14" s="281">
        <v>6430.3245590905117</v>
      </c>
      <c r="BN14" s="281">
        <v>6430.3245590905117</v>
      </c>
      <c r="BO14" s="341">
        <v>3.1514031042233146</v>
      </c>
      <c r="BP14" s="281">
        <v>6964.9347541105244</v>
      </c>
      <c r="BQ14" s="281">
        <v>6964.9347541105244</v>
      </c>
      <c r="BR14" s="341">
        <v>3.3334268243873524</v>
      </c>
      <c r="BS14" s="281">
        <v>8511.5988907007049</v>
      </c>
      <c r="BT14" s="281">
        <v>8511.5988907007049</v>
      </c>
      <c r="BU14" s="341">
        <v>3.9760913558676489</v>
      </c>
      <c r="BV14" s="281">
        <v>10646.921211410214</v>
      </c>
      <c r="BW14" s="281">
        <v>10646.921211410214</v>
      </c>
      <c r="BX14" s="341">
        <v>4.9018713568965815</v>
      </c>
      <c r="BY14" s="281">
        <v>9954.5041420304751</v>
      </c>
      <c r="BZ14" s="281">
        <v>9954.5041420304751</v>
      </c>
      <c r="CA14" s="341">
        <v>4.590837056364407</v>
      </c>
      <c r="CB14" s="281">
        <v>8331.4664637708138</v>
      </c>
      <c r="CC14" s="281">
        <v>8331.4664637708138</v>
      </c>
      <c r="CD14" s="341">
        <v>3.763273046505188</v>
      </c>
      <c r="CE14" s="281">
        <v>9960.1572029001109</v>
      </c>
      <c r="CF14" s="281">
        <v>9960.1572029001109</v>
      </c>
      <c r="CG14" s="341">
        <v>4.3646239844260597</v>
      </c>
      <c r="CH14" s="281">
        <v>9853.5727439507646</v>
      </c>
      <c r="CI14" s="281">
        <v>9853.5727439507646</v>
      </c>
      <c r="CJ14" s="341">
        <v>4.2354488183803563</v>
      </c>
      <c r="CK14" s="281">
        <v>10143.621373820612</v>
      </c>
      <c r="CL14" s="281">
        <v>10143.621373820612</v>
      </c>
      <c r="CM14" s="341">
        <v>4.2347675141390164</v>
      </c>
      <c r="CN14" s="281">
        <v>11416.297875441378</v>
      </c>
      <c r="CO14" s="281">
        <v>11416.297875441378</v>
      </c>
      <c r="CP14" s="341">
        <v>4.5142641664690748</v>
      </c>
      <c r="CQ14" s="281">
        <v>11831.470052078499</v>
      </c>
      <c r="CR14" s="281">
        <v>11831.470052078499</v>
      </c>
      <c r="CS14" s="341">
        <v>4.4797301477856299</v>
      </c>
      <c r="CT14" s="281">
        <v>10060.335077250002</v>
      </c>
      <c r="CU14" s="281">
        <v>10060.335077250002</v>
      </c>
      <c r="CV14" s="341">
        <v>3.7618113474433286</v>
      </c>
      <c r="CW14" s="281">
        <v>10830.473498480733</v>
      </c>
      <c r="CX14" s="281">
        <v>10830.473498480733</v>
      </c>
      <c r="CY14" s="341">
        <v>3.9669962707672375</v>
      </c>
      <c r="CZ14" s="281">
        <v>13657.312350507886</v>
      </c>
      <c r="DA14" s="281">
        <v>13657.312350507886</v>
      </c>
      <c r="DB14" s="341">
        <v>4.8740593482966315</v>
      </c>
      <c r="DC14" s="281">
        <v>14614.696825366491</v>
      </c>
      <c r="DD14" s="281">
        <v>14614.696825366491</v>
      </c>
      <c r="DE14" s="341">
        <v>5.0781828543188743</v>
      </c>
      <c r="DF14" s="281">
        <v>15035.603917857143</v>
      </c>
      <c r="DG14" s="281">
        <v>15035.603917857143</v>
      </c>
      <c r="DH14" s="341">
        <v>5.0431705055429976</v>
      </c>
      <c r="DI14" s="281">
        <v>15595.890058419056</v>
      </c>
      <c r="DJ14" s="281">
        <v>15595.890058419056</v>
      </c>
      <c r="DK14" s="341">
        <v>5.1962720883466327</v>
      </c>
      <c r="DL14" s="281">
        <v>15856.886040000812</v>
      </c>
      <c r="DM14" s="281">
        <v>15856.886040000812</v>
      </c>
      <c r="DN14" s="341">
        <v>5.2485642304936304</v>
      </c>
      <c r="DO14" s="281">
        <v>15627.142351179593</v>
      </c>
      <c r="DP14" s="281">
        <v>15627.142351179593</v>
      </c>
      <c r="DQ14" s="341">
        <v>5.0327701810004886</v>
      </c>
      <c r="DR14" s="281">
        <v>15613.973327539563</v>
      </c>
      <c r="DS14" s="281">
        <v>15613.973327539563</v>
      </c>
      <c r="DT14" s="341">
        <v>4.9586758818074497</v>
      </c>
      <c r="DU14" s="281">
        <v>15868.663056739037</v>
      </c>
      <c r="DV14" s="281">
        <v>15868.663056739037</v>
      </c>
      <c r="DW14" s="341">
        <v>5.0021718985004426</v>
      </c>
      <c r="DX14" s="281">
        <v>16207.735584219421</v>
      </c>
      <c r="DY14" s="281">
        <v>16207.735584219421</v>
      </c>
      <c r="DZ14" s="341">
        <v>4.9896966893263013</v>
      </c>
      <c r="EA14" s="286">
        <v>15588.421848539385</v>
      </c>
      <c r="EB14" s="286">
        <v>15588.421848539385</v>
      </c>
      <c r="EC14" s="339">
        <v>4.6986382202857344</v>
      </c>
    </row>
    <row r="15" spans="1:133" s="4" customFormat="1" ht="14">
      <c r="A15" s="353" t="s">
        <v>6</v>
      </c>
      <c r="B15" s="318">
        <v>156683.23549670025</v>
      </c>
      <c r="C15" s="318">
        <v>8324.9913323700112</v>
      </c>
      <c r="D15" s="354">
        <v>99.999999999999972</v>
      </c>
      <c r="E15" s="318">
        <v>159954.66733181005</v>
      </c>
      <c r="F15" s="318">
        <v>8254.8160994799982</v>
      </c>
      <c r="G15" s="354">
        <v>100.00000000000004</v>
      </c>
      <c r="H15" s="318">
        <v>163323.93143425992</v>
      </c>
      <c r="I15" s="318">
        <v>8501.1825291800124</v>
      </c>
      <c r="J15" s="354">
        <v>99.999999999999986</v>
      </c>
      <c r="K15" s="318">
        <v>167615.18848419833</v>
      </c>
      <c r="L15" s="318">
        <v>8601.4488371000516</v>
      </c>
      <c r="M15" s="354">
        <v>100.00000000000001</v>
      </c>
      <c r="N15" s="318">
        <v>172405.79843904174</v>
      </c>
      <c r="O15" s="318">
        <v>8801.2939567801786</v>
      </c>
      <c r="P15" s="354">
        <v>100</v>
      </c>
      <c r="Q15" s="318">
        <v>178284.39382108106</v>
      </c>
      <c r="R15" s="318">
        <v>8430.135730480084</v>
      </c>
      <c r="S15" s="354">
        <v>100</v>
      </c>
      <c r="T15" s="318">
        <v>180803.09932552202</v>
      </c>
      <c r="U15" s="318">
        <v>8571.7320152800457</v>
      </c>
      <c r="V15" s="354">
        <v>100</v>
      </c>
      <c r="W15" s="318">
        <v>184323.82080967003</v>
      </c>
      <c r="X15" s="318">
        <v>8791.7591025799993</v>
      </c>
      <c r="Y15" s="354">
        <v>100</v>
      </c>
      <c r="Z15" s="318">
        <v>187170.33492371524</v>
      </c>
      <c r="AA15" s="318">
        <v>9009.9971904199192</v>
      </c>
      <c r="AB15" s="354">
        <v>100</v>
      </c>
      <c r="AC15" s="318">
        <v>189222.4758879836</v>
      </c>
      <c r="AD15" s="318">
        <v>9041.1487924300091</v>
      </c>
      <c r="AE15" s="354">
        <v>100</v>
      </c>
      <c r="AF15" s="318">
        <v>187144.39844897759</v>
      </c>
      <c r="AG15" s="318">
        <v>9143.7099759902012</v>
      </c>
      <c r="AH15" s="354">
        <v>100</v>
      </c>
      <c r="AI15" s="318">
        <v>187431.35315666001</v>
      </c>
      <c r="AJ15" s="318">
        <v>9993.1628226100001</v>
      </c>
      <c r="AK15" s="354">
        <v>100.00000000000001</v>
      </c>
      <c r="AL15" s="318">
        <v>184751.82061612001</v>
      </c>
      <c r="AM15" s="318">
        <v>10511.62851782</v>
      </c>
      <c r="AN15" s="354">
        <v>100.00000000000001</v>
      </c>
      <c r="AO15" s="318">
        <v>185530.36161808003</v>
      </c>
      <c r="AP15" s="318">
        <v>10981.069417659999</v>
      </c>
      <c r="AQ15" s="354">
        <v>99.999999999999986</v>
      </c>
      <c r="AR15" s="318">
        <v>187186.14211425415</v>
      </c>
      <c r="AS15" s="318">
        <v>11194.702602609672</v>
      </c>
      <c r="AT15" s="354">
        <v>100.00000000000001</v>
      </c>
      <c r="AU15" s="318">
        <v>187335.86035317284</v>
      </c>
      <c r="AV15" s="318">
        <v>11016.023776679813</v>
      </c>
      <c r="AW15" s="354">
        <v>99.999999999999986</v>
      </c>
      <c r="AX15" s="318">
        <v>185557.92921215168</v>
      </c>
      <c r="AY15" s="318">
        <v>10891.166886650102</v>
      </c>
      <c r="AZ15" s="354">
        <v>100.00000000000001</v>
      </c>
      <c r="BA15" s="318">
        <v>189627.57331393161</v>
      </c>
      <c r="BB15" s="318">
        <v>11106.051676110215</v>
      </c>
      <c r="BC15" s="354">
        <v>100</v>
      </c>
      <c r="BD15" s="318">
        <v>191574.92069694999</v>
      </c>
      <c r="BE15" s="318">
        <v>11343.156713380002</v>
      </c>
      <c r="BF15" s="354">
        <v>99.999999999999986</v>
      </c>
      <c r="BG15" s="318">
        <v>196654.43109955997</v>
      </c>
      <c r="BH15" s="318">
        <v>11785.492118999999</v>
      </c>
      <c r="BI15" s="354">
        <v>100.00000000000001</v>
      </c>
      <c r="BJ15" s="318">
        <v>199921.4648172725</v>
      </c>
      <c r="BK15" s="318">
        <v>12103.825446830539</v>
      </c>
      <c r="BL15" s="354">
        <v>99.999999999999986</v>
      </c>
      <c r="BM15" s="318">
        <v>204046.39922049292</v>
      </c>
      <c r="BN15" s="318">
        <v>12435.920833560464</v>
      </c>
      <c r="BO15" s="354">
        <v>99.999999999999986</v>
      </c>
      <c r="BP15" s="318">
        <v>208942.18235585847</v>
      </c>
      <c r="BQ15" s="318">
        <v>13065.002605240472</v>
      </c>
      <c r="BR15" s="354">
        <v>99.999999999999972</v>
      </c>
      <c r="BS15" s="318">
        <v>214069.50014213979</v>
      </c>
      <c r="BT15" s="318">
        <v>14564.789793140524</v>
      </c>
      <c r="BU15" s="354">
        <v>100.00000000000004</v>
      </c>
      <c r="BV15" s="318">
        <v>217201.15515538282</v>
      </c>
      <c r="BW15" s="318">
        <v>16042.760348450212</v>
      </c>
      <c r="BX15" s="354">
        <v>100</v>
      </c>
      <c r="BY15" s="318">
        <v>216834.18557036927</v>
      </c>
      <c r="BZ15" s="318">
        <v>15576.90012648037</v>
      </c>
      <c r="CA15" s="354">
        <v>100</v>
      </c>
      <c r="CB15" s="318">
        <v>221388.83787632515</v>
      </c>
      <c r="CC15" s="318">
        <v>15107.125489160306</v>
      </c>
      <c r="CD15" s="354">
        <v>99.999999999999986</v>
      </c>
      <c r="CE15" s="318">
        <v>228201.95367207227</v>
      </c>
      <c r="CF15" s="318">
        <v>16442.308844389678</v>
      </c>
      <c r="CG15" s="354">
        <v>100</v>
      </c>
      <c r="CH15" s="318">
        <v>232645.30316574077</v>
      </c>
      <c r="CI15" s="318">
        <v>16223.727921190159</v>
      </c>
      <c r="CJ15" s="354">
        <v>100</v>
      </c>
      <c r="CK15" s="318">
        <v>239531.95399636813</v>
      </c>
      <c r="CL15" s="318">
        <v>17417.819512080016</v>
      </c>
      <c r="CM15" s="354">
        <v>100.00000000000001</v>
      </c>
      <c r="CN15" s="318">
        <v>252893.88158183199</v>
      </c>
      <c r="CO15" s="318">
        <v>18972.963223931565</v>
      </c>
      <c r="CP15" s="354">
        <v>100</v>
      </c>
      <c r="CQ15" s="318">
        <v>264111.22236742091</v>
      </c>
      <c r="CR15" s="318">
        <v>19922.600344429349</v>
      </c>
      <c r="CS15" s="354">
        <v>100</v>
      </c>
      <c r="CT15" s="318">
        <v>267433.26945641206</v>
      </c>
      <c r="CU15" s="318">
        <v>19980.15819315095</v>
      </c>
      <c r="CV15" s="354">
        <v>100</v>
      </c>
      <c r="CW15" s="318">
        <v>273014.46130137309</v>
      </c>
      <c r="CX15" s="318">
        <v>21357.74609213138</v>
      </c>
      <c r="CY15" s="354">
        <v>100</v>
      </c>
      <c r="CZ15" s="318">
        <v>280204.06348315789</v>
      </c>
      <c r="DA15" s="318">
        <v>24470.485821328104</v>
      </c>
      <c r="DB15" s="354">
        <v>100</v>
      </c>
      <c r="DC15" s="318">
        <v>287793.82792285702</v>
      </c>
      <c r="DD15" s="318">
        <v>25667.777607986311</v>
      </c>
      <c r="DE15" s="354">
        <v>100</v>
      </c>
      <c r="DF15" s="318">
        <v>298137.92536523135</v>
      </c>
      <c r="DG15" s="318">
        <v>24721.764241417332</v>
      </c>
      <c r="DH15" s="354">
        <v>100</v>
      </c>
      <c r="DI15" s="318">
        <v>300136.13208197895</v>
      </c>
      <c r="DJ15" s="318">
        <v>25444.221573768555</v>
      </c>
      <c r="DK15" s="354">
        <v>100</v>
      </c>
      <c r="DL15" s="318">
        <v>302118.54792352353</v>
      </c>
      <c r="DM15" s="318">
        <v>25659.835858820745</v>
      </c>
      <c r="DN15" s="354">
        <v>99.999999999999986</v>
      </c>
      <c r="DO15" s="318">
        <v>310507.76787254366</v>
      </c>
      <c r="DP15" s="318">
        <v>25571.467783059561</v>
      </c>
      <c r="DQ15" s="354">
        <v>100.00000000000001</v>
      </c>
      <c r="DR15" s="318">
        <v>314881.91000393091</v>
      </c>
      <c r="DS15" s="318">
        <v>25594.801681989295</v>
      </c>
      <c r="DT15" s="354">
        <v>99.999999999999986</v>
      </c>
      <c r="DU15" s="318">
        <v>317235.46049059537</v>
      </c>
      <c r="DV15" s="318">
        <v>26255.747099388223</v>
      </c>
      <c r="DW15" s="354">
        <v>100</v>
      </c>
      <c r="DX15" s="318">
        <v>324824.0643342142</v>
      </c>
      <c r="DY15" s="318">
        <v>26716.060383378339</v>
      </c>
      <c r="DZ15" s="354">
        <v>100.00000000000003</v>
      </c>
      <c r="EA15" s="319">
        <v>331764.67558703467</v>
      </c>
      <c r="EB15" s="319">
        <v>25235.027300188332</v>
      </c>
      <c r="EC15" s="358">
        <v>100.00000000000001</v>
      </c>
    </row>
    <row r="16" spans="1:133" s="4" customFormat="1" ht="14">
      <c r="A16" s="350" t="s">
        <v>1449</v>
      </c>
      <c r="B16" s="281">
        <v>145411.22899174021</v>
      </c>
      <c r="C16" s="281">
        <v>1129.1099420200014</v>
      </c>
      <c r="D16" s="341">
        <v>92.805863071931881</v>
      </c>
      <c r="E16" s="281">
        <v>148535.00418243007</v>
      </c>
      <c r="F16" s="281">
        <v>1141.5206862799989</v>
      </c>
      <c r="G16" s="341">
        <v>92.860687756180923</v>
      </c>
      <c r="H16" s="281">
        <v>151504.93082328991</v>
      </c>
      <c r="I16" s="281">
        <v>1180.0353355200039</v>
      </c>
      <c r="J16" s="341">
        <v>92.763460622592646</v>
      </c>
      <c r="K16" s="281">
        <v>155550.0130910881</v>
      </c>
      <c r="L16" s="281">
        <v>1183.5429520798311</v>
      </c>
      <c r="M16" s="341">
        <v>92.801860319330402</v>
      </c>
      <c r="N16" s="281">
        <v>159537.1085122113</v>
      </c>
      <c r="O16" s="281">
        <v>1179.6054146198171</v>
      </c>
      <c r="P16" s="341">
        <v>92.53581373518567</v>
      </c>
      <c r="Q16" s="281">
        <v>166810.99001715079</v>
      </c>
      <c r="R16" s="281">
        <v>1172.383114879817</v>
      </c>
      <c r="S16" s="341">
        <v>93.564549561503114</v>
      </c>
      <c r="T16" s="281">
        <v>169806.80903509192</v>
      </c>
      <c r="U16" s="281">
        <v>1183.7049109298712</v>
      </c>
      <c r="V16" s="341">
        <v>93.918085291982678</v>
      </c>
      <c r="W16" s="281">
        <v>172467.8331320099</v>
      </c>
      <c r="X16" s="281">
        <v>1230.6486716598479</v>
      </c>
      <c r="Y16" s="341">
        <v>93.567848352111554</v>
      </c>
      <c r="Z16" s="281">
        <v>174839.60861923522</v>
      </c>
      <c r="AA16" s="281">
        <v>1087.3265836999199</v>
      </c>
      <c r="AB16" s="341">
        <v>93.412029577493868</v>
      </c>
      <c r="AC16" s="281">
        <v>176480.56169215351</v>
      </c>
      <c r="AD16" s="281">
        <v>1109.347419149934</v>
      </c>
      <c r="AE16" s="341">
        <v>93.266172987096368</v>
      </c>
      <c r="AF16" s="281">
        <v>173716.5347665576</v>
      </c>
      <c r="AG16" s="281">
        <v>1104.2803718702248</v>
      </c>
      <c r="AH16" s="341">
        <v>92.824864760202303</v>
      </c>
      <c r="AI16" s="281">
        <v>169948.58350857999</v>
      </c>
      <c r="AJ16" s="281">
        <v>2110.0674859700002</v>
      </c>
      <c r="AK16" s="341">
        <v>90.67244121453497</v>
      </c>
      <c r="AL16" s="281">
        <v>166029.01704826998</v>
      </c>
      <c r="AM16" s="281">
        <v>2132.4797254199998</v>
      </c>
      <c r="AN16" s="341">
        <v>89.865970735545531</v>
      </c>
      <c r="AO16" s="281">
        <v>170180.03527859002</v>
      </c>
      <c r="AP16" s="281">
        <v>2788.7858260399998</v>
      </c>
      <c r="AQ16" s="341">
        <v>91.726245663721002</v>
      </c>
      <c r="AR16" s="281">
        <v>172453.12014346433</v>
      </c>
      <c r="AS16" s="281">
        <v>2787.3001278797942</v>
      </c>
      <c r="AT16" s="341">
        <v>92.129213303729969</v>
      </c>
      <c r="AU16" s="281">
        <v>172866.39990194284</v>
      </c>
      <c r="AV16" s="281">
        <v>2770.0824436198095</v>
      </c>
      <c r="AW16" s="341">
        <v>92.276192916854455</v>
      </c>
      <c r="AX16" s="281">
        <v>171062.21681190154</v>
      </c>
      <c r="AY16" s="281">
        <v>2737.0634379199164</v>
      </c>
      <c r="AZ16" s="341">
        <v>92.188039356875478</v>
      </c>
      <c r="BA16" s="281">
        <v>175183.50295700124</v>
      </c>
      <c r="BB16" s="281">
        <v>2798.2969619898909</v>
      </c>
      <c r="BC16" s="341">
        <v>92.382927174299709</v>
      </c>
      <c r="BD16" s="281">
        <v>176294.80583774002</v>
      </c>
      <c r="BE16" s="281">
        <v>2812.0995852000001</v>
      </c>
      <c r="BF16" s="341">
        <v>92.023948226823805</v>
      </c>
      <c r="BG16" s="281">
        <v>180165.82274273998</v>
      </c>
      <c r="BH16" s="281">
        <v>2919.2140128999981</v>
      </c>
      <c r="BI16" s="341">
        <v>91.615440209189941</v>
      </c>
      <c r="BJ16" s="281">
        <v>182185.37156068184</v>
      </c>
      <c r="BK16" s="281">
        <v>2954.5544809499752</v>
      </c>
      <c r="BL16" s="341">
        <v>91.128469735452683</v>
      </c>
      <c r="BM16" s="281">
        <v>185812.47244111233</v>
      </c>
      <c r="BN16" s="281">
        <v>3026.4383274199654</v>
      </c>
      <c r="BO16" s="341">
        <v>91.06383310411816</v>
      </c>
      <c r="BP16" s="281">
        <v>189833.34828059789</v>
      </c>
      <c r="BQ16" s="281">
        <v>3100.803202480015</v>
      </c>
      <c r="BR16" s="341">
        <v>90.85448717927359</v>
      </c>
      <c r="BS16" s="281">
        <v>193879.37879685883</v>
      </c>
      <c r="BT16" s="281">
        <v>3166.1531490798066</v>
      </c>
      <c r="BU16" s="341">
        <v>90.568426921221885</v>
      </c>
      <c r="BV16" s="281">
        <v>195887.0539529727</v>
      </c>
      <c r="BW16" s="281">
        <v>3163.4936250699802</v>
      </c>
      <c r="BX16" s="341">
        <v>90.18693008922429</v>
      </c>
      <c r="BY16" s="281">
        <v>195633.53875973885</v>
      </c>
      <c r="BZ16" s="281">
        <v>3117.748770839919</v>
      </c>
      <c r="CA16" s="341">
        <v>90.222645587519608</v>
      </c>
      <c r="CB16" s="281">
        <v>197048.08952026415</v>
      </c>
      <c r="CC16" s="281">
        <v>3299.0178665095154</v>
      </c>
      <c r="CD16" s="341">
        <v>89.005431082456596</v>
      </c>
      <c r="CE16" s="281">
        <v>202304.86328462159</v>
      </c>
      <c r="CF16" s="281">
        <v>3519.9389623495999</v>
      </c>
      <c r="CG16" s="341">
        <v>88.651678931432386</v>
      </c>
      <c r="CH16" s="281">
        <v>208495.99746319992</v>
      </c>
      <c r="CI16" s="281">
        <v>3425.0906285694909</v>
      </c>
      <c r="CJ16" s="341">
        <v>89.619689125923841</v>
      </c>
      <c r="CK16" s="281">
        <v>213308.67788568683</v>
      </c>
      <c r="CL16" s="281">
        <v>3533.7409102695192</v>
      </c>
      <c r="CM16" s="341">
        <v>89.052284810786077</v>
      </c>
      <c r="CN16" s="281">
        <v>223943.37006391902</v>
      </c>
      <c r="CO16" s="281">
        <v>3840.3041495202333</v>
      </c>
      <c r="CP16" s="341">
        <v>88.552308447784611</v>
      </c>
      <c r="CQ16" s="281">
        <v>232492.84133094043</v>
      </c>
      <c r="CR16" s="281">
        <v>4087.3573271204723</v>
      </c>
      <c r="CS16" s="341">
        <v>88.028384120499709</v>
      </c>
      <c r="CT16" s="281">
        <v>233247.17429076624</v>
      </c>
      <c r="CU16" s="281">
        <v>4176.8109774003578</v>
      </c>
      <c r="CV16" s="341">
        <v>87.21696248371309</v>
      </c>
      <c r="CW16" s="281">
        <v>237769.26101223478</v>
      </c>
      <c r="CX16" s="281">
        <v>4578.7057599202963</v>
      </c>
      <c r="CY16" s="341">
        <v>87.09035407093981</v>
      </c>
      <c r="CZ16" s="281">
        <v>241620.47945410866</v>
      </c>
      <c r="DA16" s="281">
        <v>4738.1849008299823</v>
      </c>
      <c r="DB16" s="341">
        <v>86.230183977553793</v>
      </c>
      <c r="DC16" s="281">
        <v>248327.13307881705</v>
      </c>
      <c r="DD16" s="281">
        <v>4871.1734236197399</v>
      </c>
      <c r="DE16" s="341">
        <v>86.286469335048082</v>
      </c>
      <c r="DF16" s="281">
        <v>261518.289557221</v>
      </c>
      <c r="DG16" s="281">
        <v>3908.3541668401813</v>
      </c>
      <c r="DH16" s="341">
        <v>87.717216532197384</v>
      </c>
      <c r="DI16" s="281">
        <v>260931.76063944795</v>
      </c>
      <c r="DJ16" s="281">
        <v>3557.2922982195973</v>
      </c>
      <c r="DK16" s="341">
        <v>86.937803465854373</v>
      </c>
      <c r="DL16" s="281">
        <v>262935.57403138105</v>
      </c>
      <c r="DM16" s="281">
        <v>3577.3407809499813</v>
      </c>
      <c r="DN16" s="341">
        <v>87.03059637964995</v>
      </c>
      <c r="DO16" s="281">
        <v>271512.70565253188</v>
      </c>
      <c r="DP16" s="281">
        <v>3587.4976260199765</v>
      </c>
      <c r="DQ16" s="341">
        <v>87.441517973225601</v>
      </c>
      <c r="DR16" s="281">
        <v>276772.11021035112</v>
      </c>
      <c r="DS16" s="281">
        <v>3635.0543978097885</v>
      </c>
      <c r="DT16" s="341">
        <v>87.897113621705344</v>
      </c>
      <c r="DU16" s="281">
        <v>279198.51222325652</v>
      </c>
      <c r="DV16" s="281">
        <v>3674.4805663191937</v>
      </c>
      <c r="DW16" s="341">
        <v>88.009868692322158</v>
      </c>
      <c r="DX16" s="281">
        <v>285987.0675960849</v>
      </c>
      <c r="DY16" s="281">
        <v>3770.5482959788396</v>
      </c>
      <c r="DZ16" s="341">
        <v>88.043682410743557</v>
      </c>
      <c r="EA16" s="286">
        <v>288453.21057375142</v>
      </c>
      <c r="EB16" s="286">
        <v>2390.0503804292812</v>
      </c>
      <c r="EC16" s="339">
        <v>86.945124601753747</v>
      </c>
    </row>
    <row r="17" spans="1:133" s="4" customFormat="1" ht="14.5" thickBot="1">
      <c r="A17" s="355" t="s">
        <v>1450</v>
      </c>
      <c r="B17" s="292">
        <v>11272.006504960013</v>
      </c>
      <c r="C17" s="292">
        <v>7195.8813903500104</v>
      </c>
      <c r="D17" s="356">
        <v>7.1941369280680973</v>
      </c>
      <c r="E17" s="292">
        <v>11419.663149379998</v>
      </c>
      <c r="F17" s="292">
        <v>7113.2954132000004</v>
      </c>
      <c r="G17" s="356">
        <v>7.1393122438190835</v>
      </c>
      <c r="H17" s="292">
        <v>11819.000610970012</v>
      </c>
      <c r="I17" s="292">
        <v>7321.1471936600092</v>
      </c>
      <c r="J17" s="356">
        <v>7.2365393774073565</v>
      </c>
      <c r="K17" s="292">
        <v>12065.175393110245</v>
      </c>
      <c r="L17" s="292">
        <v>7417.90588502022</v>
      </c>
      <c r="M17" s="356">
        <v>7.1981396806696143</v>
      </c>
      <c r="N17" s="292">
        <v>12868.689926830415</v>
      </c>
      <c r="O17" s="292">
        <v>7621.688542160362</v>
      </c>
      <c r="P17" s="356">
        <v>7.4641862648143196</v>
      </c>
      <c r="Q17" s="292">
        <v>11473.40380393025</v>
      </c>
      <c r="R17" s="292">
        <v>7257.7526156002659</v>
      </c>
      <c r="S17" s="356">
        <v>6.435450438496872</v>
      </c>
      <c r="T17" s="292">
        <v>10996.29029043013</v>
      </c>
      <c r="U17" s="292">
        <v>7388.0271043501743</v>
      </c>
      <c r="V17" s="356">
        <v>6.0819147080173437</v>
      </c>
      <c r="W17" s="292">
        <v>11855.98767766014</v>
      </c>
      <c r="X17" s="292">
        <v>7561.1104309201528</v>
      </c>
      <c r="Y17" s="356">
        <v>6.4321516478884471</v>
      </c>
      <c r="Z17" s="292">
        <v>12330.72630448004</v>
      </c>
      <c r="AA17" s="292">
        <v>7922.6706067199993</v>
      </c>
      <c r="AB17" s="356">
        <v>6.5879704225061397</v>
      </c>
      <c r="AC17" s="292">
        <v>12741.91419583009</v>
      </c>
      <c r="AD17" s="292">
        <v>7931.8013732800755</v>
      </c>
      <c r="AE17" s="356">
        <v>6.7338270129036264</v>
      </c>
      <c r="AF17" s="292">
        <v>13427.86368242</v>
      </c>
      <c r="AG17" s="292">
        <v>8039.429604119975</v>
      </c>
      <c r="AH17" s="356">
        <v>7.1751352397976946</v>
      </c>
      <c r="AI17" s="292">
        <v>17482.76964808</v>
      </c>
      <c r="AJ17" s="292">
        <v>7883.0953366399999</v>
      </c>
      <c r="AK17" s="356">
        <v>9.3275587854650155</v>
      </c>
      <c r="AL17" s="292">
        <v>18722.803567849998</v>
      </c>
      <c r="AM17" s="292">
        <v>8379.1487923999994</v>
      </c>
      <c r="AN17" s="356">
        <v>10.134029264454455</v>
      </c>
      <c r="AO17" s="292">
        <v>15350.32633949</v>
      </c>
      <c r="AP17" s="292">
        <v>8192.2835916200002</v>
      </c>
      <c r="AQ17" s="356">
        <v>8.2737543362789978</v>
      </c>
      <c r="AR17" s="292">
        <v>14733.021970789861</v>
      </c>
      <c r="AS17" s="292">
        <v>8407.4024747298772</v>
      </c>
      <c r="AT17" s="356">
        <v>7.8707866962700477</v>
      </c>
      <c r="AU17" s="292">
        <v>14469.460451229988</v>
      </c>
      <c r="AV17" s="292">
        <v>8245.9413330600037</v>
      </c>
      <c r="AW17" s="356">
        <v>7.723807083145533</v>
      </c>
      <c r="AX17" s="292">
        <v>14495.712400250146</v>
      </c>
      <c r="AY17" s="292">
        <v>8154.103448730184</v>
      </c>
      <c r="AZ17" s="356">
        <v>7.8119606431245199</v>
      </c>
      <c r="BA17" s="292">
        <v>14444.070356930351</v>
      </c>
      <c r="BB17" s="292">
        <v>8307.7547141203249</v>
      </c>
      <c r="BC17" s="356">
        <v>7.6170728257002747</v>
      </c>
      <c r="BD17" s="292">
        <v>15280.114859210002</v>
      </c>
      <c r="BE17" s="292">
        <v>8531.0571281800003</v>
      </c>
      <c r="BF17" s="356">
        <v>7.9760517731762111</v>
      </c>
      <c r="BG17" s="292">
        <v>16488.608356820001</v>
      </c>
      <c r="BH17" s="292">
        <v>8866.2781061000005</v>
      </c>
      <c r="BI17" s="356">
        <v>8.3845597908100711</v>
      </c>
      <c r="BJ17" s="292">
        <v>17736.093256590626</v>
      </c>
      <c r="BK17" s="292">
        <v>9149.2709658805616</v>
      </c>
      <c r="BL17" s="356">
        <v>8.8715302645473066</v>
      </c>
      <c r="BM17" s="292">
        <v>18233.926779380607</v>
      </c>
      <c r="BN17" s="292">
        <v>9409.4825061404972</v>
      </c>
      <c r="BO17" s="356">
        <v>8.9361668958818488</v>
      </c>
      <c r="BP17" s="292">
        <v>19108.834075260573</v>
      </c>
      <c r="BQ17" s="292">
        <v>9964.1994027604578</v>
      </c>
      <c r="BR17" s="356">
        <v>9.1455128207264007</v>
      </c>
      <c r="BS17" s="292">
        <v>20190.121345280986</v>
      </c>
      <c r="BT17" s="292">
        <v>11398.636644060716</v>
      </c>
      <c r="BU17" s="356">
        <v>9.431573078778138</v>
      </c>
      <c r="BV17" s="292">
        <v>21314.101202410118</v>
      </c>
      <c r="BW17" s="292">
        <v>12879.266723380231</v>
      </c>
      <c r="BX17" s="356">
        <v>9.8130699107757007</v>
      </c>
      <c r="BY17" s="292">
        <v>21200.646810630453</v>
      </c>
      <c r="BZ17" s="292">
        <v>12459.151355640453</v>
      </c>
      <c r="CA17" s="356">
        <v>9.7773544124804062</v>
      </c>
      <c r="CB17" s="292">
        <v>24340.748356060998</v>
      </c>
      <c r="CC17" s="292">
        <v>11808.107622650788</v>
      </c>
      <c r="CD17" s="356">
        <v>10.9945689175434</v>
      </c>
      <c r="CE17" s="292">
        <v>25897.090387450655</v>
      </c>
      <c r="CF17" s="292">
        <v>12922.369882040079</v>
      </c>
      <c r="CG17" s="356">
        <v>11.348321068567602</v>
      </c>
      <c r="CH17" s="292">
        <v>24149.305702540856</v>
      </c>
      <c r="CI17" s="292">
        <v>12798.637292620668</v>
      </c>
      <c r="CJ17" s="356">
        <v>10.380310874076168</v>
      </c>
      <c r="CK17" s="292">
        <v>26223.276110681312</v>
      </c>
      <c r="CL17" s="292">
        <v>13884.078601810494</v>
      </c>
      <c r="CM17" s="356">
        <v>10.947715189213927</v>
      </c>
      <c r="CN17" s="292">
        <v>28950.511517912986</v>
      </c>
      <c r="CO17" s="292">
        <v>15132.659074411331</v>
      </c>
      <c r="CP17" s="356">
        <v>11.447691552215396</v>
      </c>
      <c r="CQ17" s="292">
        <v>31618.381036480452</v>
      </c>
      <c r="CR17" s="292">
        <v>15835.243017308878</v>
      </c>
      <c r="CS17" s="356">
        <v>11.971615879500279</v>
      </c>
      <c r="CT17" s="292">
        <v>34186.095165645806</v>
      </c>
      <c r="CU17" s="292">
        <v>15803.347215750595</v>
      </c>
      <c r="CV17" s="356">
        <v>12.783037516286905</v>
      </c>
      <c r="CW17" s="292">
        <v>35245.200289138273</v>
      </c>
      <c r="CX17" s="292">
        <v>16779.04033221108</v>
      </c>
      <c r="CY17" s="356">
        <v>12.909645929060174</v>
      </c>
      <c r="CZ17" s="292">
        <v>38583.584029049249</v>
      </c>
      <c r="DA17" s="292">
        <v>19732.300920498121</v>
      </c>
      <c r="DB17" s="356">
        <v>13.769816022446218</v>
      </c>
      <c r="DC17" s="292">
        <v>39466.694844039957</v>
      </c>
      <c r="DD17" s="292">
        <v>20796.604184366573</v>
      </c>
      <c r="DE17" s="356">
        <v>13.71353066495192</v>
      </c>
      <c r="DF17" s="292">
        <v>36619.635808010324</v>
      </c>
      <c r="DG17" s="292">
        <v>20813.41007457715</v>
      </c>
      <c r="DH17" s="356">
        <v>12.282783467802611</v>
      </c>
      <c r="DI17" s="292">
        <v>39204.371442531032</v>
      </c>
      <c r="DJ17" s="292">
        <v>21886.929275548959</v>
      </c>
      <c r="DK17" s="356">
        <v>13.06219653414564</v>
      </c>
      <c r="DL17" s="292">
        <v>39182.973892142414</v>
      </c>
      <c r="DM17" s="292">
        <v>22082.495077870764</v>
      </c>
      <c r="DN17" s="356">
        <v>12.969403620350034</v>
      </c>
      <c r="DO17" s="292">
        <v>38995.062220011801</v>
      </c>
      <c r="DP17" s="292">
        <v>21983.970157039585</v>
      </c>
      <c r="DQ17" s="356">
        <v>12.55848202677441</v>
      </c>
      <c r="DR17" s="292">
        <v>38109.799793579761</v>
      </c>
      <c r="DS17" s="292">
        <v>21959.74728417951</v>
      </c>
      <c r="DT17" s="356">
        <v>12.102886378294645</v>
      </c>
      <c r="DU17" s="292">
        <v>38036.948267338877</v>
      </c>
      <c r="DV17" s="292">
        <v>22581.266533069029</v>
      </c>
      <c r="DW17" s="356">
        <v>11.990131307677851</v>
      </c>
      <c r="DX17" s="292">
        <v>38836.996738129288</v>
      </c>
      <c r="DY17" s="292">
        <v>22945.5120873995</v>
      </c>
      <c r="DZ17" s="356">
        <v>11.956317589256434</v>
      </c>
      <c r="EA17" s="294">
        <v>43311.465013283239</v>
      </c>
      <c r="EB17" s="294">
        <v>22844.97691975905</v>
      </c>
      <c r="EC17" s="359">
        <v>13.05487539824624</v>
      </c>
    </row>
    <row r="18" spans="1:133" s="4" customFormat="1" ht="14.5" thickTop="1">
      <c r="B18" s="363"/>
      <c r="C18" s="363"/>
      <c r="D18" s="363"/>
      <c r="E18" s="363"/>
      <c r="F18" s="363"/>
      <c r="G18" s="363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D18" s="317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7"/>
      <c r="CP18" s="317"/>
      <c r="CQ18" s="317"/>
      <c r="CR18" s="317"/>
      <c r="CS18" s="317"/>
      <c r="CT18" s="317"/>
      <c r="CU18" s="317"/>
      <c r="CV18" s="317"/>
      <c r="CW18" s="317"/>
      <c r="CX18" s="317"/>
      <c r="CY18" s="317"/>
      <c r="CZ18" s="317"/>
      <c r="DA18" s="317"/>
      <c r="DB18" s="317"/>
      <c r="DC18" s="317"/>
      <c r="DD18" s="317"/>
      <c r="DE18" s="317"/>
      <c r="DF18" s="317"/>
      <c r="DG18" s="317"/>
      <c r="DH18" s="317"/>
      <c r="DI18" s="317"/>
      <c r="DJ18" s="317"/>
      <c r="DK18" s="317"/>
      <c r="DL18" s="317"/>
      <c r="DM18" s="317"/>
      <c r="DN18" s="317"/>
      <c r="DO18" s="317"/>
      <c r="DP18" s="317"/>
      <c r="DQ18" s="317"/>
      <c r="DR18" s="317"/>
      <c r="DS18" s="317"/>
      <c r="DT18" s="317"/>
      <c r="DU18" s="317"/>
      <c r="DV18" s="317"/>
      <c r="DW18" s="317"/>
      <c r="DX18" s="317"/>
      <c r="DY18" s="317"/>
      <c r="DZ18" s="317"/>
      <c r="EA18" s="317"/>
      <c r="EB18" s="317"/>
      <c r="EC18" s="317"/>
    </row>
    <row r="19" spans="1:133" s="4" customFormat="1" ht="14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133" s="4" customFormat="1" ht="14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133" s="4" customFormat="1" ht="14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133" s="4" customFormat="1" ht="14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</sheetData>
  <sheetProtection sheet="1" objects="1" scenarios="1"/>
  <mergeCells count="44">
    <mergeCell ref="EA3:EC3"/>
    <mergeCell ref="DU3:DW3"/>
    <mergeCell ref="CH3:CJ3"/>
    <mergeCell ref="DO3:DQ3"/>
    <mergeCell ref="DI3:DK3"/>
    <mergeCell ref="DC3:DE3"/>
    <mergeCell ref="CK3:CM3"/>
    <mergeCell ref="CT3:CV3"/>
    <mergeCell ref="CW3:CY3"/>
    <mergeCell ref="DX3:DZ3"/>
    <mergeCell ref="DR3:DT3"/>
    <mergeCell ref="CZ3:DB3"/>
    <mergeCell ref="CQ3:CS3"/>
    <mergeCell ref="DL3:DN3"/>
    <mergeCell ref="DF3:DH3"/>
    <mergeCell ref="AO3:AQ3"/>
    <mergeCell ref="BV3:BX3"/>
    <mergeCell ref="CN3:CP3"/>
    <mergeCell ref="CE3:CG3"/>
    <mergeCell ref="CB3:CD3"/>
    <mergeCell ref="BY3:CA3"/>
    <mergeCell ref="BM3:BO3"/>
    <mergeCell ref="B3:D3"/>
    <mergeCell ref="E3:G3"/>
    <mergeCell ref="Q3:S3"/>
    <mergeCell ref="N3:P3"/>
    <mergeCell ref="K3:M3"/>
    <mergeCell ref="H3:J3"/>
    <mergeCell ref="T3:V3"/>
    <mergeCell ref="AC3:AE3"/>
    <mergeCell ref="Z3:AB3"/>
    <mergeCell ref="AI3:AK3"/>
    <mergeCell ref="BS3:BU3"/>
    <mergeCell ref="AX3:AZ3"/>
    <mergeCell ref="BJ3:BL3"/>
    <mergeCell ref="BD3:BF3"/>
    <mergeCell ref="W3:Y3"/>
    <mergeCell ref="AU3:AW3"/>
    <mergeCell ref="BA3:BC3"/>
    <mergeCell ref="AF3:AH3"/>
    <mergeCell ref="AR3:AT3"/>
    <mergeCell ref="AL3:AN3"/>
    <mergeCell ref="BP3:BR3"/>
    <mergeCell ref="BG3:BI3"/>
  </mergeCells>
  <hyperlinks>
    <hyperlink ref="A4" location="Índice!A1" display="Índice!A1" xr:uid="{4AB0225A-D329-45BE-A86B-4A4A5DB8B494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3C0D-ED23-4335-B108-8DD4D6EDE0B6}">
  <sheetPr codeName="Plan18">
    <tabColor rgb="FFFFC000"/>
  </sheetPr>
  <dimension ref="A1:EC22"/>
  <sheetViews>
    <sheetView showGridLines="0" showRowColHeaders="0" zoomScaleNormal="100" workbookViewId="0">
      <pane xSplit="1" ySplit="5" topLeftCell="DV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33" s="71" customFormat="1" ht="16.399999999999999" customHeight="1">
      <c r="A1" s="360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</row>
    <row r="2" spans="1:133" s="71" customFormat="1" ht="33" customHeight="1">
      <c r="A2" s="361" t="s">
        <v>635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G2" s="347"/>
      <c r="DH2" s="347"/>
      <c r="DI2" s="347"/>
      <c r="DJ2" s="347"/>
      <c r="DK2" s="347"/>
      <c r="DL2" s="347"/>
      <c r="DM2" s="347"/>
      <c r="DN2" s="347"/>
      <c r="DO2" s="347"/>
      <c r="DP2" s="347"/>
      <c r="DQ2" s="347"/>
      <c r="DR2" s="347"/>
      <c r="DS2" s="347"/>
      <c r="DT2" s="347"/>
      <c r="DU2" s="347"/>
      <c r="DV2" s="347"/>
      <c r="DW2" s="347"/>
      <c r="DX2" s="347"/>
      <c r="DY2" s="347"/>
      <c r="DZ2" s="347"/>
      <c r="EA2" s="347"/>
      <c r="EB2" s="347"/>
      <c r="EC2" s="347"/>
    </row>
    <row r="3" spans="1:133" s="71" customFormat="1" ht="16.399999999999999" customHeight="1">
      <c r="A3" s="362" t="s">
        <v>1312</v>
      </c>
      <c r="B3" s="1297" t="s">
        <v>652</v>
      </c>
      <c r="C3" s="1297"/>
      <c r="D3" s="1297"/>
      <c r="E3" s="1297" t="s">
        <v>653</v>
      </c>
      <c r="F3" s="1297"/>
      <c r="G3" s="1297"/>
      <c r="H3" s="1297" t="s">
        <v>654</v>
      </c>
      <c r="I3" s="1297"/>
      <c r="J3" s="1297"/>
      <c r="K3" s="1297" t="s">
        <v>655</v>
      </c>
      <c r="L3" s="1297"/>
      <c r="M3" s="1297"/>
      <c r="N3" s="1297" t="s">
        <v>1248</v>
      </c>
      <c r="O3" s="1297"/>
      <c r="P3" s="1297"/>
      <c r="Q3" s="1297" t="s">
        <v>1249</v>
      </c>
      <c r="R3" s="1297"/>
      <c r="S3" s="1297"/>
      <c r="T3" s="1297" t="s">
        <v>1250</v>
      </c>
      <c r="U3" s="1297"/>
      <c r="V3" s="1297"/>
      <c r="W3" s="1297" t="s">
        <v>1251</v>
      </c>
      <c r="X3" s="1297"/>
      <c r="Y3" s="1297"/>
      <c r="Z3" s="1297" t="s">
        <v>1252</v>
      </c>
      <c r="AA3" s="1297"/>
      <c r="AB3" s="1297"/>
      <c r="AC3" s="1297" t="s">
        <v>1253</v>
      </c>
      <c r="AD3" s="1297"/>
      <c r="AE3" s="1297"/>
      <c r="AF3" s="1297" t="s">
        <v>1254</v>
      </c>
      <c r="AG3" s="1297"/>
      <c r="AH3" s="1297"/>
      <c r="AI3" s="1297" t="s">
        <v>1255</v>
      </c>
      <c r="AJ3" s="1297"/>
      <c r="AK3" s="1297"/>
      <c r="AL3" s="1297" t="s">
        <v>968</v>
      </c>
      <c r="AM3" s="1297"/>
      <c r="AN3" s="1297"/>
      <c r="AO3" s="1297" t="s">
        <v>969</v>
      </c>
      <c r="AP3" s="1297"/>
      <c r="AQ3" s="1297"/>
      <c r="AR3" s="1297" t="s">
        <v>970</v>
      </c>
      <c r="AS3" s="1297"/>
      <c r="AT3" s="1297"/>
      <c r="AU3" s="1297" t="s">
        <v>971</v>
      </c>
      <c r="AV3" s="1297"/>
      <c r="AW3" s="1297"/>
      <c r="AX3" s="1297" t="s">
        <v>1256</v>
      </c>
      <c r="AY3" s="1297"/>
      <c r="AZ3" s="1297"/>
      <c r="BA3" s="1297" t="s">
        <v>1257</v>
      </c>
      <c r="BB3" s="1297"/>
      <c r="BC3" s="1297"/>
      <c r="BD3" s="1297" t="s">
        <v>1258</v>
      </c>
      <c r="BE3" s="1297"/>
      <c r="BF3" s="1297"/>
      <c r="BG3" s="1297" t="s">
        <v>1259</v>
      </c>
      <c r="BH3" s="1297"/>
      <c r="BI3" s="1297"/>
      <c r="BJ3" s="1297" t="s">
        <v>1016</v>
      </c>
      <c r="BK3" s="1297"/>
      <c r="BL3" s="1297"/>
      <c r="BM3" s="1297" t="s">
        <v>1017</v>
      </c>
      <c r="BN3" s="1297"/>
      <c r="BO3" s="1297"/>
      <c r="BP3" s="1297" t="s">
        <v>1018</v>
      </c>
      <c r="BQ3" s="1297"/>
      <c r="BR3" s="1297"/>
      <c r="BS3" s="1297" t="s">
        <v>888</v>
      </c>
      <c r="BT3" s="1297"/>
      <c r="BU3" s="1297"/>
      <c r="BV3" s="1297" t="s">
        <v>910</v>
      </c>
      <c r="BW3" s="1297"/>
      <c r="BX3" s="1297"/>
      <c r="BY3" s="1297" t="s">
        <v>912</v>
      </c>
      <c r="BZ3" s="1297"/>
      <c r="CA3" s="1297"/>
      <c r="CB3" s="1297" t="s">
        <v>914</v>
      </c>
      <c r="CC3" s="1297"/>
      <c r="CD3" s="1297"/>
      <c r="CE3" s="1297" t="s">
        <v>1260</v>
      </c>
      <c r="CF3" s="1297"/>
      <c r="CG3" s="1297"/>
      <c r="CH3" s="1297" t="s">
        <v>1261</v>
      </c>
      <c r="CI3" s="1297"/>
      <c r="CJ3" s="1297"/>
      <c r="CK3" s="1297" t="s">
        <v>1262</v>
      </c>
      <c r="CL3" s="1297"/>
      <c r="CM3" s="1297"/>
      <c r="CN3" s="1297" t="s">
        <v>1263</v>
      </c>
      <c r="CO3" s="1297"/>
      <c r="CP3" s="1297"/>
      <c r="CQ3" s="1297" t="s">
        <v>1264</v>
      </c>
      <c r="CR3" s="1297"/>
      <c r="CS3" s="1297"/>
      <c r="CT3" s="1297" t="s">
        <v>1265</v>
      </c>
      <c r="CU3" s="1297"/>
      <c r="CV3" s="1297"/>
      <c r="CW3" s="1297" t="s">
        <v>1266</v>
      </c>
      <c r="CX3" s="1297"/>
      <c r="CY3" s="1297"/>
      <c r="CZ3" s="1297" t="s">
        <v>1267</v>
      </c>
      <c r="DA3" s="1297"/>
      <c r="DB3" s="1297"/>
      <c r="DC3" s="1297" t="s">
        <v>1268</v>
      </c>
      <c r="DD3" s="1297"/>
      <c r="DE3" s="1297"/>
      <c r="DF3" s="1297" t="s">
        <v>1075</v>
      </c>
      <c r="DG3" s="1297"/>
      <c r="DH3" s="1297"/>
      <c r="DI3" s="1297" t="s">
        <v>1077</v>
      </c>
      <c r="DJ3" s="1297"/>
      <c r="DK3" s="1297"/>
      <c r="DL3" s="1297" t="s">
        <v>1079</v>
      </c>
      <c r="DM3" s="1297"/>
      <c r="DN3" s="1297"/>
      <c r="DO3" s="1297" t="s">
        <v>1081</v>
      </c>
      <c r="DP3" s="1297"/>
      <c r="DQ3" s="1297"/>
      <c r="DR3" s="1297" t="s">
        <v>1141</v>
      </c>
      <c r="DS3" s="1297"/>
      <c r="DT3" s="1297"/>
      <c r="DU3" s="1297" t="s">
        <v>1142</v>
      </c>
      <c r="DV3" s="1297"/>
      <c r="DW3" s="1297"/>
      <c r="DX3" s="1297" t="s">
        <v>1143</v>
      </c>
      <c r="DY3" s="1297"/>
      <c r="DZ3" s="1297"/>
      <c r="EA3" s="1298" t="s">
        <v>1144</v>
      </c>
      <c r="EB3" s="1298"/>
      <c r="EC3" s="1298"/>
    </row>
    <row r="4" spans="1:133" s="71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252" t="s">
        <v>1447</v>
      </c>
      <c r="EB4" s="252" t="s">
        <v>863</v>
      </c>
      <c r="EC4" s="252" t="s">
        <v>1448</v>
      </c>
    </row>
    <row r="5" spans="1:133" s="71" customFormat="1" ht="4.5" customHeight="1">
      <c r="A5" s="365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7"/>
      <c r="EB5" s="357"/>
      <c r="EC5" s="357"/>
    </row>
    <row r="6" spans="1:133" s="13" customFormat="1" ht="14">
      <c r="A6" s="349" t="s">
        <v>77</v>
      </c>
      <c r="B6" s="281">
        <v>183480.907715037</v>
      </c>
      <c r="C6" s="281">
        <v>0</v>
      </c>
      <c r="D6" s="341">
        <v>71.608124397377821</v>
      </c>
      <c r="E6" s="281">
        <v>194057.16863724001</v>
      </c>
      <c r="F6" s="281">
        <v>0</v>
      </c>
      <c r="G6" s="341">
        <v>72.655665473917523</v>
      </c>
      <c r="H6" s="281">
        <v>199300.00606956999</v>
      </c>
      <c r="I6" s="281">
        <v>0</v>
      </c>
      <c r="J6" s="341">
        <v>72.912118790982277</v>
      </c>
      <c r="K6" s="281">
        <v>206661.93174012791</v>
      </c>
      <c r="L6" s="281">
        <v>0</v>
      </c>
      <c r="M6" s="341">
        <v>72.789763104887214</v>
      </c>
      <c r="N6" s="281">
        <v>206176.68185491898</v>
      </c>
      <c r="O6" s="281">
        <v>0</v>
      </c>
      <c r="P6" s="341">
        <v>71.896095173705106</v>
      </c>
      <c r="Q6" s="281">
        <v>196105.07270814638</v>
      </c>
      <c r="R6" s="281">
        <v>0</v>
      </c>
      <c r="S6" s="341">
        <v>68.707630211383787</v>
      </c>
      <c r="T6" s="281">
        <v>198743.77990866912</v>
      </c>
      <c r="U6" s="281">
        <v>0</v>
      </c>
      <c r="V6" s="341">
        <v>68.287237776224885</v>
      </c>
      <c r="W6" s="281">
        <v>194195.92254566733</v>
      </c>
      <c r="X6" s="281">
        <v>0</v>
      </c>
      <c r="Y6" s="341">
        <v>65.016507959597419</v>
      </c>
      <c r="Z6" s="281">
        <v>180971.86159947919</v>
      </c>
      <c r="AA6" s="281">
        <v>0</v>
      </c>
      <c r="AB6" s="341">
        <v>63.147723806972941</v>
      </c>
      <c r="AC6" s="281">
        <v>153976.54936430309</v>
      </c>
      <c r="AD6" s="281">
        <v>0</v>
      </c>
      <c r="AE6" s="341">
        <v>56.016952851712809</v>
      </c>
      <c r="AF6" s="281">
        <v>147970.31477673922</v>
      </c>
      <c r="AG6" s="281">
        <v>0</v>
      </c>
      <c r="AH6" s="341">
        <v>56.147442594560445</v>
      </c>
      <c r="AI6" s="281">
        <v>128263.80855100638</v>
      </c>
      <c r="AJ6" s="281">
        <v>0</v>
      </c>
      <c r="AK6" s="341">
        <v>51.469437221665068</v>
      </c>
      <c r="AL6" s="281">
        <v>134129.71517982997</v>
      </c>
      <c r="AM6" s="281">
        <v>0</v>
      </c>
      <c r="AN6" s="341">
        <v>55.444774316313172</v>
      </c>
      <c r="AO6" s="281">
        <v>132547.55425410706</v>
      </c>
      <c r="AP6" s="281">
        <v>0</v>
      </c>
      <c r="AQ6" s="341">
        <v>55.872902559816318</v>
      </c>
      <c r="AR6" s="281">
        <v>140887.63713295231</v>
      </c>
      <c r="AS6" s="281">
        <v>0</v>
      </c>
      <c r="AT6" s="341">
        <v>60.90765855329964</v>
      </c>
      <c r="AU6" s="281">
        <v>145838.27612007086</v>
      </c>
      <c r="AV6" s="281">
        <v>0</v>
      </c>
      <c r="AW6" s="341">
        <v>63.273264506816332</v>
      </c>
      <c r="AX6" s="281">
        <v>143933.88823692748</v>
      </c>
      <c r="AY6" s="281">
        <v>0</v>
      </c>
      <c r="AZ6" s="341">
        <v>64.664264451537719</v>
      </c>
      <c r="BA6" s="281">
        <v>148423.79477757899</v>
      </c>
      <c r="BB6" s="281">
        <v>0</v>
      </c>
      <c r="BC6" s="341">
        <v>66.301165710608899</v>
      </c>
      <c r="BD6" s="281">
        <v>149163.4482651999</v>
      </c>
      <c r="BE6" s="281">
        <v>0</v>
      </c>
      <c r="BF6" s="341">
        <v>67.862773274078648</v>
      </c>
      <c r="BG6" s="281">
        <v>150584.50573253288</v>
      </c>
      <c r="BH6" s="281">
        <v>0</v>
      </c>
      <c r="BI6" s="341">
        <v>67.954655656459877</v>
      </c>
      <c r="BJ6" s="281">
        <v>135105.92267050548</v>
      </c>
      <c r="BK6" s="281">
        <v>0</v>
      </c>
      <c r="BL6" s="341">
        <v>64.462886479533992</v>
      </c>
      <c r="BM6" s="281">
        <v>131853.76224123835</v>
      </c>
      <c r="BN6" s="281">
        <v>0</v>
      </c>
      <c r="BO6" s="341">
        <v>63.85239349116042</v>
      </c>
      <c r="BP6" s="281">
        <v>130275.07833287175</v>
      </c>
      <c r="BQ6" s="281">
        <v>0</v>
      </c>
      <c r="BR6" s="341">
        <v>63.994607780696235</v>
      </c>
      <c r="BS6" s="281">
        <v>124851.42841779672</v>
      </c>
      <c r="BT6" s="281">
        <v>0</v>
      </c>
      <c r="BU6" s="341">
        <v>63.208706488077006</v>
      </c>
      <c r="BV6" s="281">
        <v>147236.42432108335</v>
      </c>
      <c r="BW6" s="281">
        <v>0</v>
      </c>
      <c r="BX6" s="341">
        <v>66.345977869254227</v>
      </c>
      <c r="BY6" s="281">
        <v>136973.804713869</v>
      </c>
      <c r="BZ6" s="281">
        <v>0</v>
      </c>
      <c r="CA6" s="341">
        <v>62.397556678181211</v>
      </c>
      <c r="CB6" s="281">
        <v>130196.01679767367</v>
      </c>
      <c r="CC6" s="281">
        <v>0</v>
      </c>
      <c r="CD6" s="341">
        <v>57.684930429080218</v>
      </c>
      <c r="CE6" s="281">
        <v>132351.82849134802</v>
      </c>
      <c r="CF6" s="281">
        <v>0</v>
      </c>
      <c r="CG6" s="341">
        <v>55.984259480510431</v>
      </c>
      <c r="CH6" s="281">
        <v>137029.96783033281</v>
      </c>
      <c r="CI6" s="281">
        <v>0</v>
      </c>
      <c r="CJ6" s="341">
        <v>56.879378177405158</v>
      </c>
      <c r="CK6" s="281">
        <v>139628.6126957119</v>
      </c>
      <c r="CL6" s="281">
        <v>0</v>
      </c>
      <c r="CM6" s="341">
        <v>58.857260142070835</v>
      </c>
      <c r="CN6" s="281">
        <v>138491.31679411695</v>
      </c>
      <c r="CO6" s="281">
        <v>0</v>
      </c>
      <c r="CP6" s="341">
        <v>56.309916472157049</v>
      </c>
      <c r="CQ6" s="281">
        <v>146696.09135613427</v>
      </c>
      <c r="CR6" s="281">
        <v>0</v>
      </c>
      <c r="CS6" s="341">
        <v>57.957221982054698</v>
      </c>
      <c r="CT6" s="281">
        <v>145944.41804747787</v>
      </c>
      <c r="CU6" s="281">
        <v>0</v>
      </c>
      <c r="CV6" s="341">
        <v>57.977598304088886</v>
      </c>
      <c r="CW6" s="281">
        <v>161741.52933159366</v>
      </c>
      <c r="CX6" s="281">
        <v>0</v>
      </c>
      <c r="CY6" s="341">
        <v>61.172754325041268</v>
      </c>
      <c r="CZ6" s="281">
        <v>169004.5343038858</v>
      </c>
      <c r="DA6" s="281">
        <v>0</v>
      </c>
      <c r="DB6" s="341">
        <v>60.42903475514526</v>
      </c>
      <c r="DC6" s="281">
        <v>163125.20216719926</v>
      </c>
      <c r="DD6" s="281">
        <v>0</v>
      </c>
      <c r="DE6" s="341">
        <v>58.257129789463768</v>
      </c>
      <c r="DF6" s="281">
        <v>162640.74013356827</v>
      </c>
      <c r="DG6" s="281">
        <v>0</v>
      </c>
      <c r="DH6" s="341">
        <v>57.574408631325227</v>
      </c>
      <c r="DI6" s="281">
        <v>167355.43794782506</v>
      </c>
      <c r="DJ6" s="281">
        <v>0</v>
      </c>
      <c r="DK6" s="341">
        <v>57.314059837993149</v>
      </c>
      <c r="DL6" s="281">
        <v>167411.96121415825</v>
      </c>
      <c r="DM6" s="281">
        <v>0</v>
      </c>
      <c r="DN6" s="341">
        <v>56.472330915162303</v>
      </c>
      <c r="DO6" s="281">
        <v>172985.93331173473</v>
      </c>
      <c r="DP6" s="281">
        <v>0</v>
      </c>
      <c r="DQ6" s="341">
        <v>56.300959244202176</v>
      </c>
      <c r="DR6" s="281">
        <v>176323.49203150484</v>
      </c>
      <c r="DS6" s="281">
        <v>0</v>
      </c>
      <c r="DT6" s="341">
        <v>56.388805691583933</v>
      </c>
      <c r="DU6" s="281">
        <v>183941.89143220763</v>
      </c>
      <c r="DV6" s="281">
        <v>0</v>
      </c>
      <c r="DW6" s="341">
        <v>56.805157568429323</v>
      </c>
      <c r="DX6" s="281">
        <v>185981.45351562925</v>
      </c>
      <c r="DY6" s="281">
        <v>0</v>
      </c>
      <c r="DZ6" s="341">
        <v>56.811955016302718</v>
      </c>
      <c r="EA6" s="286">
        <v>205796.65779389857</v>
      </c>
      <c r="EB6" s="286">
        <v>0</v>
      </c>
      <c r="EC6" s="339">
        <v>59.402994170613418</v>
      </c>
    </row>
    <row r="7" spans="1:133" s="13" customFormat="1" ht="14">
      <c r="A7" s="349" t="s">
        <v>78</v>
      </c>
      <c r="B7" s="281">
        <v>31640.661679609606</v>
      </c>
      <c r="C7" s="281">
        <v>158.20547280205193</v>
      </c>
      <c r="D7" s="341">
        <v>12.356966020345938</v>
      </c>
      <c r="E7" s="281">
        <v>31185.992918999807</v>
      </c>
      <c r="F7" s="281">
        <v>155.93332264510093</v>
      </c>
      <c r="G7" s="341">
        <v>11.680019291359702</v>
      </c>
      <c r="H7" s="281">
        <v>31088.276009150006</v>
      </c>
      <c r="I7" s="281">
        <v>155.44464372984999</v>
      </c>
      <c r="J7" s="341">
        <v>11.379409027604114</v>
      </c>
      <c r="K7" s="281">
        <v>31250.941801059576</v>
      </c>
      <c r="L7" s="281">
        <v>156.25907520806919</v>
      </c>
      <c r="M7" s="341">
        <v>11.007100491851505</v>
      </c>
      <c r="N7" s="281">
        <v>29897.7812890608</v>
      </c>
      <c r="O7" s="281">
        <v>149.48867866000501</v>
      </c>
      <c r="P7" s="341">
        <v>10.425687860053468</v>
      </c>
      <c r="Q7" s="281">
        <v>34154.563676369005</v>
      </c>
      <c r="R7" s="281">
        <v>170.77816676615328</v>
      </c>
      <c r="S7" s="341">
        <v>11.966437679047552</v>
      </c>
      <c r="T7" s="281">
        <v>31809.604013265176</v>
      </c>
      <c r="U7" s="281">
        <v>159.05304925103158</v>
      </c>
      <c r="V7" s="341">
        <v>10.929599878897374</v>
      </c>
      <c r="W7" s="281">
        <v>44482.221916188908</v>
      </c>
      <c r="X7" s="281">
        <v>222.41700368605083</v>
      </c>
      <c r="Y7" s="341">
        <v>14.892582178672519</v>
      </c>
      <c r="Z7" s="281">
        <v>41201.260105100002</v>
      </c>
      <c r="AA7" s="281">
        <v>206.01361082084762</v>
      </c>
      <c r="AB7" s="341">
        <v>14.376631652130806</v>
      </c>
      <c r="AC7" s="281">
        <v>37891.840165029513</v>
      </c>
      <c r="AD7" s="281">
        <v>189.46731563805207</v>
      </c>
      <c r="AE7" s="341">
        <v>13.78512138862869</v>
      </c>
      <c r="AF7" s="281">
        <v>33578.784149680985</v>
      </c>
      <c r="AG7" s="281">
        <v>167.90262082340763</v>
      </c>
      <c r="AH7" s="341">
        <v>12.741493848168298</v>
      </c>
      <c r="AI7" s="281">
        <v>26802.095140989331</v>
      </c>
      <c r="AJ7" s="281">
        <v>137.47818209997786</v>
      </c>
      <c r="AK7" s="341">
        <v>10.755089598946897</v>
      </c>
      <c r="AL7" s="281">
        <v>15000.849055830002</v>
      </c>
      <c r="AM7" s="281">
        <v>84.647146119999988</v>
      </c>
      <c r="AN7" s="341">
        <v>6.2008533257412406</v>
      </c>
      <c r="AO7" s="281">
        <v>24523.029992200012</v>
      </c>
      <c r="AP7" s="281">
        <v>132.74323752425005</v>
      </c>
      <c r="AQ7" s="341">
        <v>10.337217257127842</v>
      </c>
      <c r="AR7" s="281">
        <v>14983.775852226327</v>
      </c>
      <c r="AS7" s="281">
        <v>83.26220282999509</v>
      </c>
      <c r="AT7" s="341">
        <v>6.4776918828254137</v>
      </c>
      <c r="AU7" s="281">
        <v>13782.698408960048</v>
      </c>
      <c r="AV7" s="281">
        <v>75.777311089994186</v>
      </c>
      <c r="AW7" s="341">
        <v>5.9797492486116068</v>
      </c>
      <c r="AX7" s="281">
        <v>13063.714874105919</v>
      </c>
      <c r="AY7" s="281">
        <v>71.599429739994704</v>
      </c>
      <c r="AZ7" s="341">
        <v>5.8690522689704059</v>
      </c>
      <c r="BA7" s="281">
        <v>11643.925728838687</v>
      </c>
      <c r="BB7" s="281">
        <v>63.486415247437478</v>
      </c>
      <c r="BC7" s="341">
        <v>5.2013617521816391</v>
      </c>
      <c r="BD7" s="281">
        <v>11267.469002309999</v>
      </c>
      <c r="BE7" s="281">
        <v>61.160529965000002</v>
      </c>
      <c r="BF7" s="341">
        <v>5.1262001728265556</v>
      </c>
      <c r="BG7" s="281">
        <v>11388.509222962879</v>
      </c>
      <c r="BH7" s="281">
        <v>61.466604958814393</v>
      </c>
      <c r="BI7" s="341">
        <v>5.1393217311577821</v>
      </c>
      <c r="BJ7" s="281">
        <v>11277.273395849201</v>
      </c>
      <c r="BK7" s="281">
        <v>60.652053522572842</v>
      </c>
      <c r="BL7" s="341">
        <v>5.3807085607061786</v>
      </c>
      <c r="BM7" s="281">
        <v>10745.524235079836</v>
      </c>
      <c r="BN7" s="281">
        <v>57.741369299998361</v>
      </c>
      <c r="BO7" s="341">
        <v>5.2037001452547571</v>
      </c>
      <c r="BP7" s="281">
        <v>9213.182441420644</v>
      </c>
      <c r="BQ7" s="281">
        <v>50.157183850024566</v>
      </c>
      <c r="BR7" s="341">
        <v>4.5257619822281985</v>
      </c>
      <c r="BS7" s="281">
        <v>9206.9033466833662</v>
      </c>
      <c r="BT7" s="281">
        <v>49.782219950009406</v>
      </c>
      <c r="BU7" s="341">
        <v>4.6611917755331733</v>
      </c>
      <c r="BV7" s="281">
        <v>9094.8876478640777</v>
      </c>
      <c r="BW7" s="281">
        <v>49.171327799952714</v>
      </c>
      <c r="BX7" s="341">
        <v>4.0982332829047055</v>
      </c>
      <c r="BY7" s="281">
        <v>9208.8986617471182</v>
      </c>
      <c r="BZ7" s="281">
        <v>49.762348229961979</v>
      </c>
      <c r="CA7" s="341">
        <v>4.1950559626370056</v>
      </c>
      <c r="CB7" s="281">
        <v>6402.5542031128525</v>
      </c>
      <c r="CC7" s="281">
        <v>34.143886619932438</v>
      </c>
      <c r="CD7" s="341">
        <v>2.8367295932634029</v>
      </c>
      <c r="CE7" s="281">
        <v>6976.0298214494624</v>
      </c>
      <c r="CF7" s="281">
        <v>36.827872579910782</v>
      </c>
      <c r="CG7" s="341">
        <v>2.9508308885459491</v>
      </c>
      <c r="CH7" s="281">
        <v>6751.3731198375772</v>
      </c>
      <c r="CI7" s="281">
        <v>35.781622329856091</v>
      </c>
      <c r="CJ7" s="341">
        <v>2.8024081956691838</v>
      </c>
      <c r="CK7" s="281">
        <v>6959.6054426655719</v>
      </c>
      <c r="CL7" s="281">
        <v>36.698298959893407</v>
      </c>
      <c r="CM7" s="341">
        <v>2.9336630946682711</v>
      </c>
      <c r="CN7" s="281">
        <v>10299.118657012905</v>
      </c>
      <c r="CO7" s="281">
        <v>53.256923759977042</v>
      </c>
      <c r="CP7" s="341">
        <v>4.1837581737918379</v>
      </c>
      <c r="CQ7" s="281">
        <v>9751.3020814001902</v>
      </c>
      <c r="CR7" s="281">
        <v>50.787681059869143</v>
      </c>
      <c r="CS7" s="341">
        <v>3.8525796708090003</v>
      </c>
      <c r="CT7" s="281">
        <v>10085.379973834843</v>
      </c>
      <c r="CU7" s="281">
        <v>52.359810230004832</v>
      </c>
      <c r="CV7" s="341">
        <v>4.006498615636529</v>
      </c>
      <c r="CW7" s="281">
        <v>20508.521122792274</v>
      </c>
      <c r="CX7" s="281">
        <v>105.37753449013945</v>
      </c>
      <c r="CY7" s="341">
        <v>7.7565899704240788</v>
      </c>
      <c r="CZ7" s="281">
        <v>26398.883544683133</v>
      </c>
      <c r="DA7" s="281">
        <v>135.36631314996748</v>
      </c>
      <c r="DB7" s="341">
        <v>9.4391494156616282</v>
      </c>
      <c r="DC7" s="281">
        <v>28231.794379407675</v>
      </c>
      <c r="DD7" s="281">
        <v>144.82778578005033</v>
      </c>
      <c r="DE7" s="341">
        <v>10.08245989889917</v>
      </c>
      <c r="DF7" s="281">
        <v>27326.772919558112</v>
      </c>
      <c r="DG7" s="281">
        <v>140.22165159992321</v>
      </c>
      <c r="DH7" s="341">
        <v>9.6736081584108877</v>
      </c>
      <c r="DI7" s="281">
        <v>27993.43097745904</v>
      </c>
      <c r="DJ7" s="281">
        <v>144.25006577999773</v>
      </c>
      <c r="DK7" s="341">
        <v>9.5868840462358538</v>
      </c>
      <c r="DL7" s="281">
        <v>27960.77772633006</v>
      </c>
      <c r="DM7" s="281">
        <v>143.77862236001593</v>
      </c>
      <c r="DN7" s="341">
        <v>9.4318845616215832</v>
      </c>
      <c r="DO7" s="281">
        <v>28744.058050577907</v>
      </c>
      <c r="DP7" s="281">
        <v>148.55862109000572</v>
      </c>
      <c r="DQ7" s="341">
        <v>9.3552002167842598</v>
      </c>
      <c r="DR7" s="281">
        <v>29197.015329601967</v>
      </c>
      <c r="DS7" s="281">
        <v>150.4236504600031</v>
      </c>
      <c r="DT7" s="341">
        <v>9.3372970624977913</v>
      </c>
      <c r="DU7" s="281">
        <v>32197.265877768568</v>
      </c>
      <c r="DV7" s="281">
        <v>170.17085072977943</v>
      </c>
      <c r="DW7" s="341">
        <v>9.9431986222308115</v>
      </c>
      <c r="DX7" s="281">
        <v>31118.756986181343</v>
      </c>
      <c r="DY7" s="281">
        <v>164.29094077000005</v>
      </c>
      <c r="DZ7" s="341">
        <v>9.5058802296844096</v>
      </c>
      <c r="EA7" s="286">
        <v>31170.464685134055</v>
      </c>
      <c r="EB7" s="286">
        <v>155.88611886998356</v>
      </c>
      <c r="EC7" s="339">
        <v>8.9973226574004457</v>
      </c>
    </row>
    <row r="8" spans="1:133" s="13" customFormat="1" ht="14">
      <c r="A8" s="349" t="s">
        <v>79</v>
      </c>
      <c r="B8" s="281">
        <v>25711.430617050159</v>
      </c>
      <c r="C8" s="281">
        <v>257.23924077079607</v>
      </c>
      <c r="D8" s="341">
        <v>10.041359997035659</v>
      </c>
      <c r="E8" s="281">
        <v>25801.879442230107</v>
      </c>
      <c r="F8" s="281">
        <v>258.14548669220011</v>
      </c>
      <c r="G8" s="341">
        <v>9.663519465977302</v>
      </c>
      <c r="H8" s="281">
        <v>25905.277390189993</v>
      </c>
      <c r="I8" s="281">
        <v>259.17779293579599</v>
      </c>
      <c r="J8" s="341">
        <v>9.4822481410598041</v>
      </c>
      <c r="K8" s="281">
        <v>27746.067115257098</v>
      </c>
      <c r="L8" s="281">
        <v>277.58399648440582</v>
      </c>
      <c r="M8" s="341">
        <v>9.7726254439133875</v>
      </c>
      <c r="N8" s="281">
        <v>27968.805004440299</v>
      </c>
      <c r="O8" s="281">
        <v>279.68246579006097</v>
      </c>
      <c r="P8" s="341">
        <v>9.753032439958556</v>
      </c>
      <c r="Q8" s="281">
        <v>30694.942569040399</v>
      </c>
      <c r="R8" s="281">
        <v>307.07390394816491</v>
      </c>
      <c r="S8" s="341">
        <v>10.754320295079657</v>
      </c>
      <c r="T8" s="281">
        <v>32352.145693765418</v>
      </c>
      <c r="U8" s="281">
        <v>323.64209104526617</v>
      </c>
      <c r="V8" s="341">
        <v>11.116014129229425</v>
      </c>
      <c r="W8" s="281">
        <v>29222.032997692204</v>
      </c>
      <c r="X8" s="281">
        <v>292.33536139192796</v>
      </c>
      <c r="Y8" s="341">
        <v>9.7834934744486581</v>
      </c>
      <c r="Z8" s="281">
        <v>30386.93549768599</v>
      </c>
      <c r="AA8" s="281">
        <v>303.9863370981771</v>
      </c>
      <c r="AB8" s="341">
        <v>10.603116933144809</v>
      </c>
      <c r="AC8" s="281">
        <v>32131.122390287608</v>
      </c>
      <c r="AD8" s="281">
        <v>321.428311790463</v>
      </c>
      <c r="AE8" s="341">
        <v>11.689361629678324</v>
      </c>
      <c r="AF8" s="281">
        <v>30822.646822896972</v>
      </c>
      <c r="AG8" s="281">
        <v>308.34061475470298</v>
      </c>
      <c r="AH8" s="341">
        <v>11.695675552979694</v>
      </c>
      <c r="AI8" s="281">
        <v>29510.010332889011</v>
      </c>
      <c r="AJ8" s="281">
        <v>362.00998535008955</v>
      </c>
      <c r="AK8" s="341">
        <v>11.841716236231326</v>
      </c>
      <c r="AL8" s="281">
        <v>27701.45874926</v>
      </c>
      <c r="AM8" s="281">
        <v>389.47973543000006</v>
      </c>
      <c r="AN8" s="341">
        <v>11.450864012692275</v>
      </c>
      <c r="AO8" s="281">
        <v>24598.616781539989</v>
      </c>
      <c r="AP8" s="281">
        <v>352.70758647139991</v>
      </c>
      <c r="AQ8" s="341">
        <v>10.369079431721463</v>
      </c>
      <c r="AR8" s="281">
        <v>21216.186457229709</v>
      </c>
      <c r="AS8" s="281">
        <v>313.15122487998502</v>
      </c>
      <c r="AT8" s="341">
        <v>9.1720484979149877</v>
      </c>
      <c r="AU8" s="281">
        <v>20897.319010189993</v>
      </c>
      <c r="AV8" s="281">
        <v>304.49660636998743</v>
      </c>
      <c r="AW8" s="341">
        <v>9.066492202132526</v>
      </c>
      <c r="AX8" s="281">
        <v>21682.542758363135</v>
      </c>
      <c r="AY8" s="281">
        <v>305.44483784998562</v>
      </c>
      <c r="AZ8" s="341">
        <v>9.7411783707295889</v>
      </c>
      <c r="BA8" s="281">
        <v>21618.773371101768</v>
      </c>
      <c r="BB8" s="281">
        <v>301.75056803570385</v>
      </c>
      <c r="BC8" s="341">
        <v>9.6571434377181156</v>
      </c>
      <c r="BD8" s="281">
        <v>21186.044896900003</v>
      </c>
      <c r="BE8" s="281">
        <v>293.8934377967999</v>
      </c>
      <c r="BF8" s="341">
        <v>9.6387136267900555</v>
      </c>
      <c r="BG8" s="281">
        <v>22940.536958721477</v>
      </c>
      <c r="BH8" s="281">
        <v>311.62423604571495</v>
      </c>
      <c r="BI8" s="341">
        <v>10.352434880472664</v>
      </c>
      <c r="BJ8" s="281">
        <v>26719.416048234634</v>
      </c>
      <c r="BK8" s="281">
        <v>345.79633083324688</v>
      </c>
      <c r="BL8" s="341">
        <v>12.748594950329306</v>
      </c>
      <c r="BM8" s="281">
        <v>26169.119713769462</v>
      </c>
      <c r="BN8" s="281">
        <v>339.23963612998909</v>
      </c>
      <c r="BO8" s="341">
        <v>12.672834668332916</v>
      </c>
      <c r="BP8" s="281">
        <v>25469.113757731073</v>
      </c>
      <c r="BQ8" s="281">
        <v>337.4429868999091</v>
      </c>
      <c r="BR8" s="341">
        <v>12.511110845647233</v>
      </c>
      <c r="BS8" s="281">
        <v>24997.473900050478</v>
      </c>
      <c r="BT8" s="281">
        <v>337.00969227216649</v>
      </c>
      <c r="BU8" s="341">
        <v>12.655505913830856</v>
      </c>
      <c r="BV8" s="281">
        <v>25430.509389335541</v>
      </c>
      <c r="BW8" s="281">
        <v>343.08586139218579</v>
      </c>
      <c r="BX8" s="341">
        <v>11.459202577952846</v>
      </c>
      <c r="BY8" s="281">
        <v>24977.808823894498</v>
      </c>
      <c r="BZ8" s="281">
        <v>344.5331370822463</v>
      </c>
      <c r="CA8" s="341">
        <v>11.378483973935518</v>
      </c>
      <c r="CB8" s="281">
        <v>21278.689299697493</v>
      </c>
      <c r="CC8" s="281">
        <v>319.04906579239088</v>
      </c>
      <c r="CD8" s="341">
        <v>9.4277823705048682</v>
      </c>
      <c r="CE8" s="281">
        <v>21984.891504664836</v>
      </c>
      <c r="CF8" s="281">
        <v>344.9786886222451</v>
      </c>
      <c r="CG8" s="341">
        <v>9.2995154254970096</v>
      </c>
      <c r="CH8" s="281">
        <v>24878.964317957012</v>
      </c>
      <c r="CI8" s="281">
        <v>379.33123659260696</v>
      </c>
      <c r="CJ8" s="341">
        <v>10.326938278606242</v>
      </c>
      <c r="CK8" s="281">
        <v>26125.858546363343</v>
      </c>
      <c r="CL8" s="281">
        <v>393.88844229243068</v>
      </c>
      <c r="CM8" s="341">
        <v>11.012760373472332</v>
      </c>
      <c r="CN8" s="281">
        <v>31321.72043304675</v>
      </c>
      <c r="CO8" s="281">
        <v>478.83020542011275</v>
      </c>
      <c r="CP8" s="341">
        <v>12.723661921280257</v>
      </c>
      <c r="CQ8" s="281">
        <v>32307.89137397072</v>
      </c>
      <c r="CR8" s="281">
        <v>493.90474749233084</v>
      </c>
      <c r="CS8" s="341">
        <v>12.764318495627261</v>
      </c>
      <c r="CT8" s="281">
        <v>32441.771486533587</v>
      </c>
      <c r="CU8" s="281">
        <v>484.15684443248773</v>
      </c>
      <c r="CV8" s="341">
        <v>12.887755631102014</v>
      </c>
      <c r="CW8" s="281">
        <v>36801.678877687598</v>
      </c>
      <c r="CX8" s="281">
        <v>506.53734136159301</v>
      </c>
      <c r="CY8" s="341">
        <v>13.918874577465093</v>
      </c>
      <c r="CZ8" s="281">
        <v>38698.038871860386</v>
      </c>
      <c r="DA8" s="281">
        <v>522.99293005997311</v>
      </c>
      <c r="DB8" s="341">
        <v>13.836818908886791</v>
      </c>
      <c r="DC8" s="281">
        <v>38132.819170227602</v>
      </c>
      <c r="DD8" s="281">
        <v>514.42954978085493</v>
      </c>
      <c r="DE8" s="341">
        <v>13.618426620315299</v>
      </c>
      <c r="DF8" s="281">
        <v>39731.708226091614</v>
      </c>
      <c r="DG8" s="281">
        <v>533.11699776998978</v>
      </c>
      <c r="DH8" s="341">
        <v>14.064923727910712</v>
      </c>
      <c r="DI8" s="281">
        <v>40301.598670030085</v>
      </c>
      <c r="DJ8" s="281">
        <v>538.66119746999163</v>
      </c>
      <c r="DK8" s="341">
        <v>13.802050689628686</v>
      </c>
      <c r="DL8" s="281">
        <v>39759.88291190911</v>
      </c>
      <c r="DM8" s="281">
        <v>530.69607841000948</v>
      </c>
      <c r="DN8" s="341">
        <v>13.412024138927221</v>
      </c>
      <c r="DO8" s="281">
        <v>39234.127188249644</v>
      </c>
      <c r="DP8" s="281">
        <v>528.67951896000613</v>
      </c>
      <c r="DQ8" s="341">
        <v>12.769356175492232</v>
      </c>
      <c r="DR8" s="281">
        <v>51370.815963730049</v>
      </c>
      <c r="DS8" s="281">
        <v>727.65551184003186</v>
      </c>
      <c r="DT8" s="341">
        <v>16.428548041002461</v>
      </c>
      <c r="DU8" s="281">
        <v>52997.593629662093</v>
      </c>
      <c r="DV8" s="281">
        <v>721.88823973964872</v>
      </c>
      <c r="DW8" s="341">
        <v>16.366781016765199</v>
      </c>
      <c r="DX8" s="281">
        <v>55596.378329640764</v>
      </c>
      <c r="DY8" s="281">
        <v>757.62953332002394</v>
      </c>
      <c r="DZ8" s="341">
        <v>16.9830855981963</v>
      </c>
      <c r="EA8" s="286">
        <v>55601.733864161906</v>
      </c>
      <c r="EB8" s="286">
        <v>561.31141204006542</v>
      </c>
      <c r="EC8" s="339">
        <v>16.049383444878924</v>
      </c>
    </row>
    <row r="9" spans="1:133" s="13" customFormat="1" ht="14">
      <c r="A9" s="349" t="s">
        <v>80</v>
      </c>
      <c r="B9" s="281">
        <v>4045.6066960199005</v>
      </c>
      <c r="C9" s="281">
        <v>121.39130365989959</v>
      </c>
      <c r="D9" s="341">
        <v>1.579974053027412</v>
      </c>
      <c r="E9" s="281">
        <v>3398.392253020002</v>
      </c>
      <c r="F9" s="281">
        <v>101.97325416450003</v>
      </c>
      <c r="G9" s="341">
        <v>1.2727921531303299</v>
      </c>
      <c r="H9" s="281">
        <v>3677.0474131501001</v>
      </c>
      <c r="I9" s="281">
        <v>110.33348710020002</v>
      </c>
      <c r="J9" s="341">
        <v>1.3459294595754792</v>
      </c>
      <c r="K9" s="281">
        <v>4004.4364511669814</v>
      </c>
      <c r="L9" s="281">
        <v>120.15391777350278</v>
      </c>
      <c r="M9" s="341">
        <v>1.4104289948066051</v>
      </c>
      <c r="N9" s="281">
        <v>5819.4256984900103</v>
      </c>
      <c r="O9" s="281">
        <v>174.58169644000102</v>
      </c>
      <c r="P9" s="341">
        <v>2.029298270351231</v>
      </c>
      <c r="Q9" s="281">
        <v>5939.4233651303221</v>
      </c>
      <c r="R9" s="281">
        <v>178.20054297541392</v>
      </c>
      <c r="S9" s="341">
        <v>2.0809441520544345</v>
      </c>
      <c r="T9" s="281">
        <v>6957.6994670101421</v>
      </c>
      <c r="U9" s="281">
        <v>208.74978683071097</v>
      </c>
      <c r="V9" s="341">
        <v>2.3906261524137897</v>
      </c>
      <c r="W9" s="281">
        <v>6952.9407487504141</v>
      </c>
      <c r="X9" s="281">
        <v>208.60419487902405</v>
      </c>
      <c r="Y9" s="341">
        <v>2.3278342902767921</v>
      </c>
      <c r="Z9" s="281">
        <v>8017.6502815498898</v>
      </c>
      <c r="AA9" s="281">
        <v>240.54605469580596</v>
      </c>
      <c r="AB9" s="341">
        <v>2.7976524144992734</v>
      </c>
      <c r="AC9" s="281">
        <v>18100.35904648</v>
      </c>
      <c r="AD9" s="281">
        <v>543.02545182139897</v>
      </c>
      <c r="AE9" s="341">
        <v>6.5849440287613419</v>
      </c>
      <c r="AF9" s="281">
        <v>17347.239915559283</v>
      </c>
      <c r="AG9" s="281">
        <v>520.43151216851481</v>
      </c>
      <c r="AH9" s="341">
        <v>6.5824226893247433</v>
      </c>
      <c r="AI9" s="281">
        <v>28237.033687101855</v>
      </c>
      <c r="AJ9" s="281">
        <v>1270.3559548629039</v>
      </c>
      <c r="AK9" s="341">
        <v>11.330898786670463</v>
      </c>
      <c r="AL9" s="281">
        <v>29233.023964749998</v>
      </c>
      <c r="AM9" s="281">
        <v>1324.3330102</v>
      </c>
      <c r="AN9" s="341">
        <v>12.083962260979082</v>
      </c>
      <c r="AO9" s="281">
        <v>20490.919563679996</v>
      </c>
      <c r="AP9" s="281">
        <v>982.3659358729999</v>
      </c>
      <c r="AQ9" s="341">
        <v>8.6375577322812145</v>
      </c>
      <c r="AR9" s="281">
        <v>20343.844067425365</v>
      </c>
      <c r="AS9" s="281">
        <v>938.92205875001423</v>
      </c>
      <c r="AT9" s="341">
        <v>8.7949229140028056</v>
      </c>
      <c r="AU9" s="281">
        <v>18918.55539396988</v>
      </c>
      <c r="AV9" s="281">
        <v>870.38838096000541</v>
      </c>
      <c r="AW9" s="341">
        <v>8.2079875830675135</v>
      </c>
      <c r="AX9" s="281">
        <v>15454.659618929505</v>
      </c>
      <c r="AY9" s="281">
        <v>753.99766254999167</v>
      </c>
      <c r="AZ9" s="341">
        <v>6.943216839677949</v>
      </c>
      <c r="BA9" s="281">
        <v>14016.846794756375</v>
      </c>
      <c r="BB9" s="281">
        <v>715.76454357889065</v>
      </c>
      <c r="BC9" s="341">
        <v>6.2613496944476807</v>
      </c>
      <c r="BD9" s="281">
        <v>13993.999662479997</v>
      </c>
      <c r="BE9" s="281">
        <v>709.98555488620002</v>
      </c>
      <c r="BF9" s="341">
        <v>6.366651061887346</v>
      </c>
      <c r="BG9" s="281">
        <v>13411.545090337117</v>
      </c>
      <c r="BH9" s="281">
        <v>737.84250957861377</v>
      </c>
      <c r="BI9" s="341">
        <v>6.0522623094684445</v>
      </c>
      <c r="BJ9" s="281">
        <v>14015.309649344041</v>
      </c>
      <c r="BK9" s="281">
        <v>801.03057626631619</v>
      </c>
      <c r="BL9" s="341">
        <v>6.6871036964422812</v>
      </c>
      <c r="BM9" s="281">
        <v>15538.40362765976</v>
      </c>
      <c r="BN9" s="281">
        <v>909.06387002001054</v>
      </c>
      <c r="BO9" s="341">
        <v>7.524732292754388</v>
      </c>
      <c r="BP9" s="281">
        <v>16519.734217230176</v>
      </c>
      <c r="BQ9" s="281">
        <v>1033.4081470597739</v>
      </c>
      <c r="BR9" s="341">
        <v>8.1149359140798918</v>
      </c>
      <c r="BS9" s="281">
        <v>17093.847911645309</v>
      </c>
      <c r="BT9" s="281">
        <v>1094.3046385395792</v>
      </c>
      <c r="BU9" s="341">
        <v>8.6541261809464505</v>
      </c>
      <c r="BV9" s="281">
        <v>17030.976037602868</v>
      </c>
      <c r="BW9" s="281">
        <v>1134.6291187698412</v>
      </c>
      <c r="BX9" s="341">
        <v>7.6743018209849234</v>
      </c>
      <c r="BY9" s="281">
        <v>24824.845400385002</v>
      </c>
      <c r="BZ9" s="281">
        <v>1403.4715415807639</v>
      </c>
      <c r="CA9" s="341">
        <v>11.308802446813889</v>
      </c>
      <c r="CB9" s="281">
        <v>44319.014354563267</v>
      </c>
      <c r="CC9" s="281">
        <v>2788.67640547069</v>
      </c>
      <c r="CD9" s="341">
        <v>19.63607891093385</v>
      </c>
      <c r="CE9" s="281">
        <v>48521.468213561435</v>
      </c>
      <c r="CF9" s="281">
        <v>3174.1254483407724</v>
      </c>
      <c r="CG9" s="341">
        <v>20.524374296959099</v>
      </c>
      <c r="CH9" s="281">
        <v>46028.854024980894</v>
      </c>
      <c r="CI9" s="281">
        <v>2946.0494373400156</v>
      </c>
      <c r="CJ9" s="341">
        <v>19.10598562207301</v>
      </c>
      <c r="CK9" s="281">
        <v>41070.981139324831</v>
      </c>
      <c r="CL9" s="281">
        <v>2661.587281929782</v>
      </c>
      <c r="CM9" s="341">
        <v>17.312536267013733</v>
      </c>
      <c r="CN9" s="281">
        <v>42575.615768736949</v>
      </c>
      <c r="CO9" s="281">
        <v>2738.6782299687015</v>
      </c>
      <c r="CP9" s="341">
        <v>17.295274130605705</v>
      </c>
      <c r="CQ9" s="281">
        <v>41040.324908926406</v>
      </c>
      <c r="CR9" s="281">
        <v>2611.8960978295704</v>
      </c>
      <c r="CS9" s="341">
        <v>16.21435989857294</v>
      </c>
      <c r="CT9" s="281">
        <v>40213.916964540826</v>
      </c>
      <c r="CU9" s="281">
        <v>2624.65865664993</v>
      </c>
      <c r="CV9" s="341">
        <v>15.975303168125693</v>
      </c>
      <c r="CW9" s="281">
        <v>22593.056092220289</v>
      </c>
      <c r="CX9" s="281">
        <v>1506.2108026494475</v>
      </c>
      <c r="CY9" s="341">
        <v>8.5449882630193557</v>
      </c>
      <c r="CZ9" s="281">
        <v>23485.793283544608</v>
      </c>
      <c r="DA9" s="281">
        <v>1595.9119427600178</v>
      </c>
      <c r="DB9" s="341">
        <v>8.3975487665412469</v>
      </c>
      <c r="DC9" s="281">
        <v>25523.833600413829</v>
      </c>
      <c r="DD9" s="281">
        <v>1754.7232613398046</v>
      </c>
      <c r="DE9" s="341">
        <v>9.1153621085471688</v>
      </c>
      <c r="DF9" s="281">
        <v>29003.560476849936</v>
      </c>
      <c r="DG9" s="281">
        <v>2044.4334364500507</v>
      </c>
      <c r="DH9" s="341">
        <v>10.267186691883852</v>
      </c>
      <c r="DI9" s="281">
        <v>30887.406892019728</v>
      </c>
      <c r="DJ9" s="281">
        <v>2170.8884772299721</v>
      </c>
      <c r="DK9" s="341">
        <v>10.57798126285903</v>
      </c>
      <c r="DL9" s="281">
        <v>34768.650553410087</v>
      </c>
      <c r="DM9" s="281">
        <v>2450.2113870300718</v>
      </c>
      <c r="DN9" s="341">
        <v>11.728353967576375</v>
      </c>
      <c r="DO9" s="281">
        <v>35377.655634260191</v>
      </c>
      <c r="DP9" s="281">
        <v>2429.0378166300466</v>
      </c>
      <c r="DQ9" s="341">
        <v>11.514207599935448</v>
      </c>
      <c r="DR9" s="281">
        <v>23131.963569850159</v>
      </c>
      <c r="DS9" s="281">
        <v>1280.0679434400117</v>
      </c>
      <c r="DT9" s="341">
        <v>7.3976744900901599</v>
      </c>
      <c r="DU9" s="281">
        <v>21295.200788696518</v>
      </c>
      <c r="DV9" s="281">
        <v>998.86070039035167</v>
      </c>
      <c r="DW9" s="341">
        <v>6.5764096847893763</v>
      </c>
      <c r="DX9" s="281">
        <v>21143.365797960068</v>
      </c>
      <c r="DY9" s="281">
        <v>989.70484475000148</v>
      </c>
      <c r="DZ9" s="341">
        <v>6.4586867340833871</v>
      </c>
      <c r="EA9" s="286">
        <v>20208.134860149697</v>
      </c>
      <c r="EB9" s="286">
        <v>684.18645834001836</v>
      </c>
      <c r="EC9" s="339">
        <v>5.8330573983307534</v>
      </c>
    </row>
    <row r="10" spans="1:133" s="13" customFormat="1" ht="14">
      <c r="A10" s="349" t="s">
        <v>81</v>
      </c>
      <c r="B10" s="281">
        <v>1170.0738241600002</v>
      </c>
      <c r="C10" s="281">
        <v>117.0116807360002</v>
      </c>
      <c r="D10" s="341">
        <v>0.45696144514446024</v>
      </c>
      <c r="E10" s="281">
        <v>1173.31370926</v>
      </c>
      <c r="F10" s="281">
        <v>117.33552153299996</v>
      </c>
      <c r="G10" s="341">
        <v>0.439438525961582</v>
      </c>
      <c r="H10" s="281">
        <v>1237.18313098</v>
      </c>
      <c r="I10" s="281">
        <v>123.721920067</v>
      </c>
      <c r="J10" s="341">
        <v>0.45285280165840425</v>
      </c>
      <c r="K10" s="281">
        <v>1028.2315743803749</v>
      </c>
      <c r="L10" s="281">
        <v>102.82722603303645</v>
      </c>
      <c r="M10" s="341">
        <v>0.36216022992675811</v>
      </c>
      <c r="N10" s="281">
        <v>2353.8720845500002</v>
      </c>
      <c r="O10" s="281">
        <v>235.38691897999701</v>
      </c>
      <c r="P10" s="341">
        <v>0.82082129703018525</v>
      </c>
      <c r="Q10" s="281">
        <v>2182.3879447699305</v>
      </c>
      <c r="R10" s="281">
        <v>218.24251190400039</v>
      </c>
      <c r="S10" s="341">
        <v>0.76462429969974632</v>
      </c>
      <c r="T10" s="281">
        <v>2926.4099525143397</v>
      </c>
      <c r="U10" s="281">
        <v>292.64442700542997</v>
      </c>
      <c r="V10" s="341">
        <v>1.0054978945750688</v>
      </c>
      <c r="W10" s="281">
        <v>2897.4290544800083</v>
      </c>
      <c r="X10" s="281">
        <v>289.74562640999994</v>
      </c>
      <c r="Y10" s="341">
        <v>0.9700549667239714</v>
      </c>
      <c r="Z10" s="281">
        <v>3197.796341069984</v>
      </c>
      <c r="AA10" s="281">
        <v>319.78186422099685</v>
      </c>
      <c r="AB10" s="341">
        <v>1.1158284959445712</v>
      </c>
      <c r="AC10" s="281">
        <v>5231.3640484999924</v>
      </c>
      <c r="AD10" s="281">
        <v>523.13874369299288</v>
      </c>
      <c r="AE10" s="341">
        <v>1.9031798963206739</v>
      </c>
      <c r="AF10" s="281">
        <v>5627.0170531699696</v>
      </c>
      <c r="AG10" s="281">
        <v>562.703998772011</v>
      </c>
      <c r="AH10" s="341">
        <v>2.1351756766090184</v>
      </c>
      <c r="AI10" s="281">
        <v>5989.5150565397989</v>
      </c>
      <c r="AJ10" s="281">
        <v>643.09283719588984</v>
      </c>
      <c r="AK10" s="341">
        <v>2.403460279820095</v>
      </c>
      <c r="AL10" s="281">
        <v>6421.7147017999996</v>
      </c>
      <c r="AM10" s="281">
        <v>695.52115035999998</v>
      </c>
      <c r="AN10" s="341">
        <v>2.6545238084468337</v>
      </c>
      <c r="AO10" s="281">
        <v>5257.1551635100004</v>
      </c>
      <c r="AP10" s="281">
        <v>567.31704629000001</v>
      </c>
      <c r="AQ10" s="341">
        <v>2.2160538521104245</v>
      </c>
      <c r="AR10" s="281">
        <v>5167.3504554100173</v>
      </c>
      <c r="AS10" s="281">
        <v>553.48252577999881</v>
      </c>
      <c r="AT10" s="341">
        <v>2.2339164994750136</v>
      </c>
      <c r="AU10" s="281">
        <v>4263.3325047100197</v>
      </c>
      <c r="AV10" s="281">
        <v>456.12325145999847</v>
      </c>
      <c r="AW10" s="341">
        <v>1.8496856410242501</v>
      </c>
      <c r="AX10" s="281">
        <v>3899.8761034907739</v>
      </c>
      <c r="AY10" s="281">
        <v>418.33552091999934</v>
      </c>
      <c r="AZ10" s="341">
        <v>1.7520725853611747</v>
      </c>
      <c r="BA10" s="281">
        <v>3425.0397299999695</v>
      </c>
      <c r="BB10" s="281">
        <v>365.61031955399682</v>
      </c>
      <c r="BC10" s="341">
        <v>1.5299711683321724</v>
      </c>
      <c r="BD10" s="281">
        <v>3222.4360741700011</v>
      </c>
      <c r="BE10" s="281">
        <v>451.75983455100004</v>
      </c>
      <c r="BF10" s="341">
        <v>1.4660659245608907</v>
      </c>
      <c r="BG10" s="281">
        <v>3099.3085800431104</v>
      </c>
      <c r="BH10" s="281">
        <v>436.67881348731095</v>
      </c>
      <c r="BI10" s="341">
        <v>1.3986329224603589</v>
      </c>
      <c r="BJ10" s="281">
        <v>1915.0160664099246</v>
      </c>
      <c r="BK10" s="281">
        <v>214.18063215605264</v>
      </c>
      <c r="BL10" s="341">
        <v>0.91370874685137771</v>
      </c>
      <c r="BM10" s="281">
        <v>1916.2067324397037</v>
      </c>
      <c r="BN10" s="281">
        <v>211.15011812000068</v>
      </c>
      <c r="BO10" s="341">
        <v>0.92795521500776235</v>
      </c>
      <c r="BP10" s="281">
        <v>2034.7310727693671</v>
      </c>
      <c r="BQ10" s="281">
        <v>225.22126385998791</v>
      </c>
      <c r="BR10" s="341">
        <v>0.99951440142957215</v>
      </c>
      <c r="BS10" s="281">
        <v>1480.1491125887262</v>
      </c>
      <c r="BT10" s="281">
        <v>170.67278942994787</v>
      </c>
      <c r="BU10" s="341">
        <v>0.74935715195127339</v>
      </c>
      <c r="BV10" s="281">
        <v>2492.4887875409891</v>
      </c>
      <c r="BW10" s="281">
        <v>269.94793899988889</v>
      </c>
      <c r="BX10" s="341">
        <v>1.12313652481086</v>
      </c>
      <c r="BY10" s="281">
        <v>2503.640800859966</v>
      </c>
      <c r="BZ10" s="281">
        <v>269.95800804975681</v>
      </c>
      <c r="CA10" s="341">
        <v>1.1405178464583374</v>
      </c>
      <c r="CB10" s="281">
        <v>2593.3559856703237</v>
      </c>
      <c r="CC10" s="281">
        <v>285.62919677976186</v>
      </c>
      <c r="CD10" s="341">
        <v>1.1490179445636033</v>
      </c>
      <c r="CE10" s="281">
        <v>2275.5192551808982</v>
      </c>
      <c r="CF10" s="281">
        <v>260.86837726972573</v>
      </c>
      <c r="CG10" s="341">
        <v>0.96253494860687216</v>
      </c>
      <c r="CH10" s="281">
        <v>2834.5527339924315</v>
      </c>
      <c r="CI10" s="281">
        <v>322.24142405972867</v>
      </c>
      <c r="CJ10" s="341">
        <v>1.1765864027654254</v>
      </c>
      <c r="CK10" s="281">
        <v>2685.9590567429268</v>
      </c>
      <c r="CL10" s="281">
        <v>308.01780740967484</v>
      </c>
      <c r="CM10" s="341">
        <v>1.1322048388333279</v>
      </c>
      <c r="CN10" s="281">
        <v>2971.8315664481929</v>
      </c>
      <c r="CO10" s="281">
        <v>335.5443884791149</v>
      </c>
      <c r="CP10" s="341">
        <v>1.2072319021971871</v>
      </c>
      <c r="CQ10" s="281">
        <v>3014.9353728424962</v>
      </c>
      <c r="CR10" s="281">
        <v>358.95296251871241</v>
      </c>
      <c r="CS10" s="341">
        <v>1.1911515640943118</v>
      </c>
      <c r="CT10" s="281">
        <v>3295.3694484020452</v>
      </c>
      <c r="CU10" s="281">
        <v>400.67111717868596</v>
      </c>
      <c r="CV10" s="341">
        <v>1.3091121174697267</v>
      </c>
      <c r="CW10" s="281">
        <v>3071.2874319123575</v>
      </c>
      <c r="CX10" s="281">
        <v>364.31860339912004</v>
      </c>
      <c r="CY10" s="341">
        <v>1.1616009339739952</v>
      </c>
      <c r="CZ10" s="281">
        <v>2494.0374438897966</v>
      </c>
      <c r="DA10" s="281">
        <v>308.74586741000257</v>
      </c>
      <c r="DB10" s="341">
        <v>0.89176468547557153</v>
      </c>
      <c r="DC10" s="281">
        <v>2791.3424231457652</v>
      </c>
      <c r="DD10" s="281">
        <v>331.67971695241482</v>
      </c>
      <c r="DE10" s="341">
        <v>0.99687599262168092</v>
      </c>
      <c r="DF10" s="281">
        <v>2829.1218896700002</v>
      </c>
      <c r="DG10" s="281">
        <v>332.14539573000059</v>
      </c>
      <c r="DH10" s="341">
        <v>1.0015019583034281</v>
      </c>
      <c r="DI10" s="281">
        <v>3158.7032980899976</v>
      </c>
      <c r="DJ10" s="281">
        <v>367.55163217999967</v>
      </c>
      <c r="DK10" s="341">
        <v>1.0817581553199191</v>
      </c>
      <c r="DL10" s="281">
        <v>3023.9270291800071</v>
      </c>
      <c r="DM10" s="281">
        <v>351.39123733999793</v>
      </c>
      <c r="DN10" s="341">
        <v>1.0200478306129235</v>
      </c>
      <c r="DO10" s="281">
        <v>2987.5194062099868</v>
      </c>
      <c r="DP10" s="281">
        <v>346.11149027999983</v>
      </c>
      <c r="DQ10" s="341">
        <v>0.97233460033528329</v>
      </c>
      <c r="DR10" s="281">
        <v>3991.9891848599909</v>
      </c>
      <c r="DS10" s="281">
        <v>479.59085435999856</v>
      </c>
      <c r="DT10" s="341">
        <v>1.2766506599571763</v>
      </c>
      <c r="DU10" s="281">
        <v>4013.295155252024</v>
      </c>
      <c r="DV10" s="281">
        <v>465.23145649975999</v>
      </c>
      <c r="DW10" s="341">
        <v>1.2393906678225415</v>
      </c>
      <c r="DX10" s="281">
        <v>3727.2774991899946</v>
      </c>
      <c r="DY10" s="281">
        <v>423.13328174000083</v>
      </c>
      <c r="DZ10" s="341">
        <v>1.1385754741370713</v>
      </c>
      <c r="EA10" s="286">
        <v>2665.9042652299922</v>
      </c>
      <c r="EB10" s="286">
        <v>273.86433096999895</v>
      </c>
      <c r="EC10" s="339">
        <v>0.76951053153384008</v>
      </c>
    </row>
    <row r="11" spans="1:133" s="13" customFormat="1" ht="14">
      <c r="A11" s="349" t="s">
        <v>82</v>
      </c>
      <c r="B11" s="281">
        <v>2279.1632196499968</v>
      </c>
      <c r="C11" s="281">
        <v>683.7508541399975</v>
      </c>
      <c r="D11" s="341">
        <v>0.89010598909778393</v>
      </c>
      <c r="E11" s="281">
        <v>2576.2967972400006</v>
      </c>
      <c r="F11" s="281">
        <v>772.89125614099805</v>
      </c>
      <c r="G11" s="341">
        <v>0.96489460413167127</v>
      </c>
      <c r="H11" s="281">
        <v>2434.2813771200008</v>
      </c>
      <c r="I11" s="281">
        <v>730.28692011400017</v>
      </c>
      <c r="J11" s="341">
        <v>0.89103311712669286</v>
      </c>
      <c r="K11" s="281">
        <v>2563.7763086621749</v>
      </c>
      <c r="L11" s="281">
        <v>769.13464262767354</v>
      </c>
      <c r="M11" s="341">
        <v>0.90300457655698108</v>
      </c>
      <c r="N11" s="281">
        <v>3444.1064518500698</v>
      </c>
      <c r="O11" s="281">
        <v>1033.23151294998</v>
      </c>
      <c r="P11" s="341">
        <v>1.2009981100812674</v>
      </c>
      <c r="Q11" s="281">
        <v>4477.9081651300712</v>
      </c>
      <c r="R11" s="281">
        <v>1343.3741791770381</v>
      </c>
      <c r="S11" s="341">
        <v>1.5688857717014695</v>
      </c>
      <c r="T11" s="281">
        <v>5163.4331709926219</v>
      </c>
      <c r="U11" s="281">
        <v>1549.0310678997816</v>
      </c>
      <c r="V11" s="341">
        <v>1.7741264096479019</v>
      </c>
      <c r="W11" s="281">
        <v>6566.5275792900411</v>
      </c>
      <c r="X11" s="281">
        <v>1969.9596266160049</v>
      </c>
      <c r="Y11" s="341">
        <v>2.1984637320355112</v>
      </c>
      <c r="Z11" s="281">
        <v>7115.8990795899999</v>
      </c>
      <c r="AA11" s="281">
        <v>2134.7707244979952</v>
      </c>
      <c r="AB11" s="341">
        <v>2.4829983277219903</v>
      </c>
      <c r="AC11" s="281">
        <v>10732.408862379989</v>
      </c>
      <c r="AD11" s="281">
        <v>3219.7241139979974</v>
      </c>
      <c r="AE11" s="341">
        <v>3.9044701528336887</v>
      </c>
      <c r="AF11" s="281">
        <v>11041.299681530018</v>
      </c>
      <c r="AG11" s="281">
        <v>3312.3906042340027</v>
      </c>
      <c r="AH11" s="341">
        <v>4.1896291223913735</v>
      </c>
      <c r="AI11" s="281">
        <v>12387.897406019989</v>
      </c>
      <c r="AJ11" s="281">
        <v>3716.5154875788803</v>
      </c>
      <c r="AK11" s="341">
        <v>4.970989985799628</v>
      </c>
      <c r="AL11" s="281">
        <v>10786.16254573</v>
      </c>
      <c r="AM11" s="281">
        <v>3235.9984950000021</v>
      </c>
      <c r="AN11" s="341">
        <v>4.458641750526886</v>
      </c>
      <c r="AO11" s="281">
        <v>9436.6160082799979</v>
      </c>
      <c r="AP11" s="281">
        <v>2831.1277212143445</v>
      </c>
      <c r="AQ11" s="341">
        <v>3.9778261446773842</v>
      </c>
      <c r="AR11" s="281">
        <v>10389.171513659991</v>
      </c>
      <c r="AS11" s="281">
        <v>3416.2006496459494</v>
      </c>
      <c r="AT11" s="341">
        <v>4.4913813879107813</v>
      </c>
      <c r="AU11" s="281">
        <v>9104.4560513099386</v>
      </c>
      <c r="AV11" s="281">
        <v>3029.0620917430033</v>
      </c>
      <c r="AW11" s="341">
        <v>3.9500511885571949</v>
      </c>
      <c r="AX11" s="281">
        <v>8408.7922211899895</v>
      </c>
      <c r="AY11" s="281">
        <v>2772.088361775151</v>
      </c>
      <c r="AZ11" s="341">
        <v>3.7777647124630338</v>
      </c>
      <c r="BA11" s="281">
        <v>9284.7577029099994</v>
      </c>
      <c r="BB11" s="281">
        <v>3112.3049015960391</v>
      </c>
      <c r="BC11" s="341">
        <v>4.1475173166538637</v>
      </c>
      <c r="BD11" s="281">
        <v>6228.9171792200004</v>
      </c>
      <c r="BE11" s="281">
        <v>1925.552210380996</v>
      </c>
      <c r="BF11" s="341">
        <v>2.8338818872360418</v>
      </c>
      <c r="BG11" s="281">
        <v>5570.0693947862255</v>
      </c>
      <c r="BH11" s="281">
        <v>1686.9209306606676</v>
      </c>
      <c r="BI11" s="341">
        <v>2.5136194847137481</v>
      </c>
      <c r="BJ11" s="281">
        <v>6472.4304064400058</v>
      </c>
      <c r="BK11" s="281">
        <v>1948.2338901713683</v>
      </c>
      <c r="BL11" s="341">
        <v>3.0881810233779676</v>
      </c>
      <c r="BM11" s="281">
        <v>4415.2118586803599</v>
      </c>
      <c r="BN11" s="281">
        <v>1330.8679001003536</v>
      </c>
      <c r="BO11" s="341">
        <v>2.1381403166296815</v>
      </c>
      <c r="BP11" s="281">
        <v>4625.2629906208522</v>
      </c>
      <c r="BQ11" s="281">
        <v>1412.0454190800599</v>
      </c>
      <c r="BR11" s="341">
        <v>2.2720530646011148</v>
      </c>
      <c r="BS11" s="281">
        <v>3151.1157443408556</v>
      </c>
      <c r="BT11" s="281">
        <v>953.92395326954897</v>
      </c>
      <c r="BU11" s="341">
        <v>1.595319754992951</v>
      </c>
      <c r="BV11" s="281">
        <v>4384.1941976105181</v>
      </c>
      <c r="BW11" s="281">
        <v>1337.6618210196273</v>
      </c>
      <c r="BX11" s="341">
        <v>1.975554979349827</v>
      </c>
      <c r="BY11" s="281">
        <v>6032.8840345113031</v>
      </c>
      <c r="BZ11" s="281">
        <v>1832.4090273101115</v>
      </c>
      <c r="CA11" s="341">
        <v>2.7482424414118518</v>
      </c>
      <c r="CB11" s="281">
        <v>6488.3942627915403</v>
      </c>
      <c r="CC11" s="281">
        <v>1951.032072640648</v>
      </c>
      <c r="CD11" s="341">
        <v>2.8747620768399793</v>
      </c>
      <c r="CE11" s="281">
        <v>4563.5138402902567</v>
      </c>
      <c r="CF11" s="281">
        <v>1369.1974667699783</v>
      </c>
      <c r="CG11" s="341">
        <v>1.9303469086141993</v>
      </c>
      <c r="CH11" s="281">
        <v>3815.7261212419594</v>
      </c>
      <c r="CI11" s="281">
        <v>1144.8715811297275</v>
      </c>
      <c r="CJ11" s="341">
        <v>1.5838588631959225</v>
      </c>
      <c r="CK11" s="281">
        <v>3481.0188151407579</v>
      </c>
      <c r="CL11" s="281">
        <v>1044.4598728294093</v>
      </c>
      <c r="CM11" s="341">
        <v>1.4673441639693015</v>
      </c>
      <c r="CN11" s="281">
        <v>3507.0486131600187</v>
      </c>
      <c r="CO11" s="281">
        <v>1052.2921772801203</v>
      </c>
      <c r="CP11" s="341">
        <v>1.4246503793023708</v>
      </c>
      <c r="CQ11" s="281">
        <v>3321.6140389598791</v>
      </c>
      <c r="CR11" s="281">
        <v>996.66652227026248</v>
      </c>
      <c r="CS11" s="341">
        <v>1.3123152799439388</v>
      </c>
      <c r="CT11" s="281">
        <v>3493.5729009737497</v>
      </c>
      <c r="CU11" s="281">
        <v>1048.2612714100242</v>
      </c>
      <c r="CV11" s="341">
        <v>1.3878500391348603</v>
      </c>
      <c r="CW11" s="281">
        <v>3466.5611924227087</v>
      </c>
      <c r="CX11" s="281">
        <v>1040.1521397604997</v>
      </c>
      <c r="CY11" s="341">
        <v>1.3110986216906881</v>
      </c>
      <c r="CZ11" s="281">
        <v>3469.2769434129868</v>
      </c>
      <c r="DA11" s="281">
        <v>1040.7848885499996</v>
      </c>
      <c r="DB11" s="341">
        <v>1.2404700137320948</v>
      </c>
      <c r="DC11" s="281">
        <v>3219.2884061629175</v>
      </c>
      <c r="DD11" s="281">
        <v>965.98624945998154</v>
      </c>
      <c r="DE11" s="341">
        <v>1.1497089353202368</v>
      </c>
      <c r="DF11" s="281">
        <v>3400.7113716300191</v>
      </c>
      <c r="DG11" s="281">
        <v>1020.214702990002</v>
      </c>
      <c r="DH11" s="341">
        <v>1.2038431821364435</v>
      </c>
      <c r="DI11" s="281">
        <v>3866.4350550000054</v>
      </c>
      <c r="DJ11" s="281">
        <v>1159.9313920100074</v>
      </c>
      <c r="DK11" s="341">
        <v>1.3241343861863113</v>
      </c>
      <c r="DL11" s="281">
        <v>4352.0470197600016</v>
      </c>
      <c r="DM11" s="281">
        <v>1305.615028139991</v>
      </c>
      <c r="DN11" s="341">
        <v>1.4680566291427424</v>
      </c>
      <c r="DO11" s="281">
        <v>7637.0720321599765</v>
      </c>
      <c r="DP11" s="281">
        <v>2291.1224340099957</v>
      </c>
      <c r="DQ11" s="341">
        <v>2.4856037308699901</v>
      </c>
      <c r="DR11" s="281">
        <v>9190.4298359602053</v>
      </c>
      <c r="DS11" s="281">
        <v>2757.1300114099936</v>
      </c>
      <c r="DT11" s="341">
        <v>2.9391282821775042</v>
      </c>
      <c r="DU11" s="281">
        <v>10426.012372012117</v>
      </c>
      <c r="DV11" s="281">
        <v>3127.800040190858</v>
      </c>
      <c r="DW11" s="341">
        <v>3.2197737611109543</v>
      </c>
      <c r="DX11" s="281">
        <v>10360.864627420086</v>
      </c>
      <c r="DY11" s="281">
        <v>3108.2612556999834</v>
      </c>
      <c r="DZ11" s="341">
        <v>3.1649444824536022</v>
      </c>
      <c r="EA11" s="286">
        <v>8963.0718275699819</v>
      </c>
      <c r="EB11" s="286">
        <v>2688.923421080005</v>
      </c>
      <c r="EC11" s="339">
        <v>2.5871814889100424</v>
      </c>
    </row>
    <row r="12" spans="1:133" s="13" customFormat="1" ht="14">
      <c r="A12" s="349" t="s">
        <v>83</v>
      </c>
      <c r="B12" s="281">
        <v>1243.570351493001</v>
      </c>
      <c r="C12" s="281">
        <v>621.78527269150084</v>
      </c>
      <c r="D12" s="341">
        <v>0.48566483005036409</v>
      </c>
      <c r="E12" s="281">
        <v>1468.45512246</v>
      </c>
      <c r="F12" s="281">
        <v>734.22795692000091</v>
      </c>
      <c r="G12" s="341">
        <v>0.54997717094905496</v>
      </c>
      <c r="H12" s="281">
        <v>1268.3726601499998</v>
      </c>
      <c r="I12" s="281">
        <v>634.18661480000105</v>
      </c>
      <c r="J12" s="341">
        <v>0.46426927292555831</v>
      </c>
      <c r="K12" s="281">
        <v>1520.0184578362669</v>
      </c>
      <c r="L12" s="281">
        <v>760.00973151313178</v>
      </c>
      <c r="M12" s="341">
        <v>0.53537573431805086</v>
      </c>
      <c r="N12" s="281">
        <v>2016.5921581699902</v>
      </c>
      <c r="O12" s="281">
        <v>1008.29597232</v>
      </c>
      <c r="P12" s="341">
        <v>0.70320804673905435</v>
      </c>
      <c r="Q12" s="281">
        <v>1975.9850316700604</v>
      </c>
      <c r="R12" s="281">
        <v>987.99277080004413</v>
      </c>
      <c r="S12" s="341">
        <v>0.69230870463646188</v>
      </c>
      <c r="T12" s="281">
        <v>2116.0245701319577</v>
      </c>
      <c r="U12" s="281">
        <v>1058.0130195609868</v>
      </c>
      <c r="V12" s="341">
        <v>0.72705406442072062</v>
      </c>
      <c r="W12" s="281">
        <v>2760.0104778099926</v>
      </c>
      <c r="X12" s="281">
        <v>1380.0059279849968</v>
      </c>
      <c r="Y12" s="341">
        <v>0.92404743027962832</v>
      </c>
      <c r="Z12" s="281">
        <v>3169.99497199999</v>
      </c>
      <c r="AA12" s="281">
        <v>1584.9976501399963</v>
      </c>
      <c r="AB12" s="341">
        <v>1.1061275780230155</v>
      </c>
      <c r="AC12" s="281">
        <v>3156.1549990500012</v>
      </c>
      <c r="AD12" s="281">
        <v>1578.0781269700021</v>
      </c>
      <c r="AE12" s="341">
        <v>1.1482150139381504</v>
      </c>
      <c r="AF12" s="281">
        <v>3432.2276443700039</v>
      </c>
      <c r="AG12" s="281">
        <v>1716.1144349750023</v>
      </c>
      <c r="AH12" s="341">
        <v>1.3023612535020583</v>
      </c>
      <c r="AI12" s="281">
        <v>3735.5564130500002</v>
      </c>
      <c r="AJ12" s="281">
        <v>1867.7781030599981</v>
      </c>
      <c r="AK12" s="341">
        <v>1.4989963923689897</v>
      </c>
      <c r="AL12" s="281">
        <v>4142.95271202</v>
      </c>
      <c r="AM12" s="281">
        <v>2071.47625737</v>
      </c>
      <c r="AN12" s="341">
        <v>1.7125592029561612</v>
      </c>
      <c r="AO12" s="281">
        <v>3928.90150429</v>
      </c>
      <c r="AP12" s="281">
        <v>1964.4506703099999</v>
      </c>
      <c r="AQ12" s="341">
        <v>1.6561537642216357</v>
      </c>
      <c r="AR12" s="281">
        <v>3273.4005520799915</v>
      </c>
      <c r="AS12" s="281">
        <v>1701.698399179993</v>
      </c>
      <c r="AT12" s="341">
        <v>1.4151359707035547</v>
      </c>
      <c r="AU12" s="281">
        <v>3228.9793284999878</v>
      </c>
      <c r="AV12" s="281">
        <v>1679.2112386899935</v>
      </c>
      <c r="AW12" s="341">
        <v>1.4009220938062377</v>
      </c>
      <c r="AX12" s="281">
        <v>2867.2387803199917</v>
      </c>
      <c r="AY12" s="281">
        <v>1473.6352197399979</v>
      </c>
      <c r="AZ12" s="341">
        <v>1.2881461691017422</v>
      </c>
      <c r="BA12" s="281">
        <v>2959.2388031800087</v>
      </c>
      <c r="BB12" s="281">
        <v>1537.5076475450044</v>
      </c>
      <c r="BC12" s="341">
        <v>1.3218970890814332</v>
      </c>
      <c r="BD12" s="281">
        <v>2962.5728711400002</v>
      </c>
      <c r="BE12" s="281">
        <v>1543.9618703450008</v>
      </c>
      <c r="BF12" s="341">
        <v>1.3478396577736866</v>
      </c>
      <c r="BG12" s="281">
        <v>2506.0332712099994</v>
      </c>
      <c r="BH12" s="281">
        <v>1297.7491814450002</v>
      </c>
      <c r="BI12" s="341">
        <v>1.1309040540411697</v>
      </c>
      <c r="BJ12" s="281">
        <v>2657.0730990800234</v>
      </c>
      <c r="BK12" s="281">
        <v>1374.198663360042</v>
      </c>
      <c r="BL12" s="341">
        <v>1.2677653071622985</v>
      </c>
      <c r="BM12" s="281">
        <v>4401.1200363601274</v>
      </c>
      <c r="BN12" s="281">
        <v>2233.6164040700096</v>
      </c>
      <c r="BO12" s="341">
        <v>2.1313161155715976</v>
      </c>
      <c r="BP12" s="281">
        <v>2682.4168454303908</v>
      </c>
      <c r="BQ12" s="281">
        <v>1373.5679786003448</v>
      </c>
      <c r="BR12" s="341">
        <v>1.3176750006554097</v>
      </c>
      <c r="BS12" s="281">
        <v>1927.0453335001168</v>
      </c>
      <c r="BT12" s="281">
        <v>969.46200595966366</v>
      </c>
      <c r="BU12" s="341">
        <v>0.97560792389832784</v>
      </c>
      <c r="BV12" s="281">
        <v>888.47170251017178</v>
      </c>
      <c r="BW12" s="281">
        <v>450.02713684000429</v>
      </c>
      <c r="BX12" s="341">
        <v>0.40035286230295736</v>
      </c>
      <c r="BY12" s="281">
        <v>1515.1290209100414</v>
      </c>
      <c r="BZ12" s="281">
        <v>763.64869355960116</v>
      </c>
      <c r="CA12" s="341">
        <v>0.69020751197268182</v>
      </c>
      <c r="CB12" s="281">
        <v>1413.4796762799774</v>
      </c>
      <c r="CC12" s="281">
        <v>707.38665362970926</v>
      </c>
      <c r="CD12" s="341">
        <v>0.62625938023770789</v>
      </c>
      <c r="CE12" s="281">
        <v>2030.8611596101832</v>
      </c>
      <c r="CF12" s="281">
        <v>1015.4305732700366</v>
      </c>
      <c r="CG12" s="341">
        <v>0.8590456167059245</v>
      </c>
      <c r="CH12" s="281">
        <v>809.6207684698602</v>
      </c>
      <c r="CI12" s="281">
        <v>404.81037927992378</v>
      </c>
      <c r="CJ12" s="341">
        <v>0.33606317361978405</v>
      </c>
      <c r="CK12" s="281">
        <v>1065.1152474795992</v>
      </c>
      <c r="CL12" s="281">
        <v>532.55755721970127</v>
      </c>
      <c r="CM12" s="341">
        <v>0.44897506314705504</v>
      </c>
      <c r="CN12" s="281">
        <v>976.53174337006021</v>
      </c>
      <c r="CO12" s="281">
        <v>488.26581728003833</v>
      </c>
      <c r="CP12" s="341">
        <v>0.39669148393680492</v>
      </c>
      <c r="CQ12" s="281">
        <v>894.6183894499095</v>
      </c>
      <c r="CR12" s="281">
        <v>447.30914111998067</v>
      </c>
      <c r="CS12" s="341">
        <v>0.35344906675598697</v>
      </c>
      <c r="CT12" s="281">
        <v>961.03454833998012</v>
      </c>
      <c r="CU12" s="281">
        <v>480.51720970973321</v>
      </c>
      <c r="CV12" s="341">
        <v>0.38177873292749587</v>
      </c>
      <c r="CW12" s="281">
        <v>1263.2065089703933</v>
      </c>
      <c r="CX12" s="281">
        <v>631.60317515984605</v>
      </c>
      <c r="CY12" s="341">
        <v>0.47776116470752744</v>
      </c>
      <c r="CZ12" s="281">
        <v>1325.4647834806992</v>
      </c>
      <c r="DA12" s="281">
        <v>662.73563782999997</v>
      </c>
      <c r="DB12" s="341">
        <v>0.4739314113528767</v>
      </c>
      <c r="DC12" s="281">
        <v>3539.9099713205133</v>
      </c>
      <c r="DD12" s="281">
        <v>1787.7852509860259</v>
      </c>
      <c r="DE12" s="341">
        <v>1.2642129597538254</v>
      </c>
      <c r="DF12" s="281">
        <v>3852.0167145599626</v>
      </c>
      <c r="DG12" s="281">
        <v>1949.8503262799948</v>
      </c>
      <c r="DH12" s="341">
        <v>1.3636041264730836</v>
      </c>
      <c r="DI12" s="281">
        <v>2734.4397869399986</v>
      </c>
      <c r="DJ12" s="281">
        <v>1391.015972780001</v>
      </c>
      <c r="DK12" s="341">
        <v>0.93646102865762948</v>
      </c>
      <c r="DL12" s="281">
        <v>3105.3920358999912</v>
      </c>
      <c r="DM12" s="281">
        <v>1576.4260550599986</v>
      </c>
      <c r="DN12" s="341">
        <v>1.0475280583345961</v>
      </c>
      <c r="DO12" s="281">
        <v>2531.6802587200018</v>
      </c>
      <c r="DP12" s="281">
        <v>1265.8422972700007</v>
      </c>
      <c r="DQ12" s="341">
        <v>0.82397466855691959</v>
      </c>
      <c r="DR12" s="281">
        <v>2534.2034673199901</v>
      </c>
      <c r="DS12" s="281">
        <v>1267.1037430399992</v>
      </c>
      <c r="DT12" s="341">
        <v>0.81044621595919974</v>
      </c>
      <c r="DU12" s="281">
        <v>2786.1167152105272</v>
      </c>
      <c r="DV12" s="281">
        <v>1393.0603531201104</v>
      </c>
      <c r="DW12" s="341">
        <v>0.8604119365049484</v>
      </c>
      <c r="DX12" s="281">
        <v>2881.7603896999949</v>
      </c>
      <c r="DY12" s="281">
        <v>1440.8817491399991</v>
      </c>
      <c r="DZ12" s="341">
        <v>0.88029445158433905</v>
      </c>
      <c r="EA12" s="286">
        <v>3623.3005164300052</v>
      </c>
      <c r="EB12" s="286">
        <v>1811.6518728200058</v>
      </c>
      <c r="EC12" s="339">
        <v>1.0458619773671245</v>
      </c>
    </row>
    <row r="13" spans="1:133" s="13" customFormat="1" ht="14">
      <c r="A13" s="349" t="s">
        <v>84</v>
      </c>
      <c r="B13" s="281">
        <v>961.63560320999864</v>
      </c>
      <c r="C13" s="281">
        <v>673.14491789600027</v>
      </c>
      <c r="D13" s="341">
        <v>0.37555783735327486</v>
      </c>
      <c r="E13" s="281">
        <v>1294.9186854200009</v>
      </c>
      <c r="F13" s="281">
        <v>906.44372450200012</v>
      </c>
      <c r="G13" s="341">
        <v>0.48498296224627091</v>
      </c>
      <c r="H13" s="281">
        <v>1479.0031997899991</v>
      </c>
      <c r="I13" s="281">
        <v>1035.302901884</v>
      </c>
      <c r="J13" s="341">
        <v>0.54136750325402971</v>
      </c>
      <c r="K13" s="281">
        <v>1341.2000576850446</v>
      </c>
      <c r="L13" s="281">
        <v>938.84073538452969</v>
      </c>
      <c r="M13" s="341">
        <v>0.47239292526268073</v>
      </c>
      <c r="N13" s="281">
        <v>1451.1341687300001</v>
      </c>
      <c r="O13" s="281">
        <v>1015.7937696400101</v>
      </c>
      <c r="P13" s="341">
        <v>0.50602657568348286</v>
      </c>
      <c r="Q13" s="281">
        <v>1983.1837151400489</v>
      </c>
      <c r="R13" s="281">
        <v>1388.2295266989909</v>
      </c>
      <c r="S13" s="341">
        <v>0.69483084480874013</v>
      </c>
      <c r="T13" s="281">
        <v>1888.6826561705113</v>
      </c>
      <c r="U13" s="281">
        <v>1322.0792136903574</v>
      </c>
      <c r="V13" s="341">
        <v>0.64894066966531494</v>
      </c>
      <c r="W13" s="281">
        <v>2105.0197548299911</v>
      </c>
      <c r="X13" s="281">
        <v>1473.5143295760097</v>
      </c>
      <c r="Y13" s="341">
        <v>0.70475750392148173</v>
      </c>
      <c r="Z13" s="281">
        <v>2163.6373656999899</v>
      </c>
      <c r="AA13" s="281">
        <v>1514.546764978003</v>
      </c>
      <c r="AB13" s="341">
        <v>0.75497247793168898</v>
      </c>
      <c r="AC13" s="281">
        <v>2817.2068805000081</v>
      </c>
      <c r="AD13" s="281">
        <v>1972.0453805810021</v>
      </c>
      <c r="AE13" s="341">
        <v>1.024905062816506</v>
      </c>
      <c r="AF13" s="281">
        <v>2486.3113382899905</v>
      </c>
      <c r="AG13" s="281">
        <v>1740.4183517179945</v>
      </c>
      <c r="AH13" s="341">
        <v>0.94343262937213801</v>
      </c>
      <c r="AI13" s="281">
        <v>3641.0177054199999</v>
      </c>
      <c r="AJ13" s="281">
        <v>2548.7122158700031</v>
      </c>
      <c r="AK13" s="341">
        <v>1.4610600942631633</v>
      </c>
      <c r="AL13" s="281">
        <v>4639.3609113399989</v>
      </c>
      <c r="AM13" s="281">
        <v>3247.5524693599996</v>
      </c>
      <c r="AN13" s="341">
        <v>1.917757883525667</v>
      </c>
      <c r="AO13" s="281">
        <v>5302.7427636599996</v>
      </c>
      <c r="AP13" s="281">
        <v>3711.91979494</v>
      </c>
      <c r="AQ13" s="341">
        <v>2.2352704386061193</v>
      </c>
      <c r="AR13" s="281">
        <v>3330.5803990500235</v>
      </c>
      <c r="AS13" s="281">
        <v>2332.2211557500023</v>
      </c>
      <c r="AT13" s="341">
        <v>1.4398556030733851</v>
      </c>
      <c r="AU13" s="281">
        <v>4149.4732273199988</v>
      </c>
      <c r="AV13" s="281">
        <v>2905.4466749469993</v>
      </c>
      <c r="AW13" s="341">
        <v>1.8002867564068648</v>
      </c>
      <c r="AX13" s="281">
        <v>4674.1028220399912</v>
      </c>
      <c r="AY13" s="281">
        <v>3272.6814628200004</v>
      </c>
      <c r="AZ13" s="341">
        <v>2.0999045093574327</v>
      </c>
      <c r="BA13" s="281">
        <v>4280.8324799400116</v>
      </c>
      <c r="BB13" s="281">
        <v>2997.3128281240179</v>
      </c>
      <c r="BC13" s="341">
        <v>1.9122552691580572</v>
      </c>
      <c r="BD13" s="281">
        <v>2523.6002325500003</v>
      </c>
      <c r="BE13" s="281">
        <v>1766.6743498850001</v>
      </c>
      <c r="BF13" s="341">
        <v>1.1481265176403659</v>
      </c>
      <c r="BG13" s="281">
        <v>2153.8741546683545</v>
      </c>
      <c r="BH13" s="281">
        <v>1507.8663997088477</v>
      </c>
      <c r="BI13" s="341">
        <v>0.97198430738824126</v>
      </c>
      <c r="BJ13" s="281">
        <v>1850.5655203099946</v>
      </c>
      <c r="BK13" s="281">
        <v>1297.5860711904229</v>
      </c>
      <c r="BL13" s="341">
        <v>0.88295755434506462</v>
      </c>
      <c r="BM13" s="281">
        <v>1714.1332836701206</v>
      </c>
      <c r="BN13" s="281">
        <v>1202.2487062699977</v>
      </c>
      <c r="BO13" s="341">
        <v>0.83009776182910899</v>
      </c>
      <c r="BP13" s="281">
        <v>2840.7343723705753</v>
      </c>
      <c r="BQ13" s="281">
        <v>1993.4891573601412</v>
      </c>
      <c r="BR13" s="341">
        <v>1.3954448102843824</v>
      </c>
      <c r="BS13" s="281">
        <v>3260.2867616597096</v>
      </c>
      <c r="BT13" s="281">
        <v>2283.3328159998823</v>
      </c>
      <c r="BU13" s="341">
        <v>1.6505899179230898</v>
      </c>
      <c r="BV13" s="281">
        <v>3699.5110881399964</v>
      </c>
      <c r="BW13" s="281">
        <v>2590.682088289936</v>
      </c>
      <c r="BX13" s="341">
        <v>1.6670309803608168</v>
      </c>
      <c r="BY13" s="281">
        <v>3264.3104215800172</v>
      </c>
      <c r="BZ13" s="281">
        <v>2286.0415853199793</v>
      </c>
      <c r="CA13" s="341">
        <v>1.4870361159289096</v>
      </c>
      <c r="CB13" s="281">
        <v>1191.4392882297791</v>
      </c>
      <c r="CC13" s="281">
        <v>834.00745987999153</v>
      </c>
      <c r="CD13" s="341">
        <v>0.52788168288444659</v>
      </c>
      <c r="CE13" s="281">
        <v>625.34616466000489</v>
      </c>
      <c r="CF13" s="281">
        <v>437.74230743000402</v>
      </c>
      <c r="CG13" s="341">
        <v>0.26451876295578586</v>
      </c>
      <c r="CH13" s="281">
        <v>2612.3218950699397</v>
      </c>
      <c r="CI13" s="281">
        <v>2009.6336254001117</v>
      </c>
      <c r="CJ13" s="341">
        <v>1.0843412382229844</v>
      </c>
      <c r="CK13" s="281">
        <v>1751.9689936597906</v>
      </c>
      <c r="CL13" s="281">
        <v>1340.3938004001359</v>
      </c>
      <c r="CM13" s="341">
        <v>0.73850260938561285</v>
      </c>
      <c r="CN13" s="281">
        <v>1711.7636274499173</v>
      </c>
      <c r="CO13" s="281">
        <v>1320.4112945199804</v>
      </c>
      <c r="CP13" s="341">
        <v>0.69536096305353834</v>
      </c>
      <c r="CQ13" s="281">
        <v>1977.8312844599261</v>
      </c>
      <c r="CR13" s="281">
        <v>1509.7969794500314</v>
      </c>
      <c r="CS13" s="341">
        <v>0.78140873241271214</v>
      </c>
      <c r="CT13" s="281">
        <v>1867.4847057902298</v>
      </c>
      <c r="CU13" s="281">
        <v>1411.7554034003824</v>
      </c>
      <c r="CV13" s="341">
        <v>0.74187337590474334</v>
      </c>
      <c r="CW13" s="281">
        <v>1646.9828240304621</v>
      </c>
      <c r="CX13" s="281">
        <v>1219.2049117998852</v>
      </c>
      <c r="CY13" s="341">
        <v>0.62291036871195282</v>
      </c>
      <c r="CZ13" s="281">
        <v>1285.2004217802673</v>
      </c>
      <c r="DA13" s="281">
        <v>899.64155423999603</v>
      </c>
      <c r="DB13" s="341">
        <v>0.45953454015287604</v>
      </c>
      <c r="DC13" s="281">
        <v>1165.2579394705042</v>
      </c>
      <c r="DD13" s="281">
        <v>815.68042892985306</v>
      </c>
      <c r="DE13" s="341">
        <v>0.4161501847418787</v>
      </c>
      <c r="DF13" s="281">
        <v>1230.0449518099961</v>
      </c>
      <c r="DG13" s="281">
        <v>861.03244150999592</v>
      </c>
      <c r="DH13" s="341">
        <v>0.43543278659607337</v>
      </c>
      <c r="DI13" s="281">
        <v>2927.7403400900066</v>
      </c>
      <c r="DJ13" s="281">
        <v>2049.4192423599729</v>
      </c>
      <c r="DK13" s="341">
        <v>1.0026604877598231</v>
      </c>
      <c r="DL13" s="281">
        <v>1366.7090021600022</v>
      </c>
      <c r="DM13" s="281">
        <v>956.69725434000122</v>
      </c>
      <c r="DN13" s="341">
        <v>0.46102585785957328</v>
      </c>
      <c r="DO13" s="281">
        <v>2292.8485955900042</v>
      </c>
      <c r="DP13" s="281">
        <v>1730.7975325700029</v>
      </c>
      <c r="DQ13" s="341">
        <v>0.74624319366366687</v>
      </c>
      <c r="DR13" s="281">
        <v>1774.6263910499986</v>
      </c>
      <c r="DS13" s="281">
        <v>1277.7676730899966</v>
      </c>
      <c r="DT13" s="341">
        <v>0.56753108497984628</v>
      </c>
      <c r="DU13" s="281">
        <v>2011.5326127002058</v>
      </c>
      <c r="DV13" s="281">
        <v>1444.5019531501837</v>
      </c>
      <c r="DW13" s="341">
        <v>0.62120393635607696</v>
      </c>
      <c r="DX13" s="281">
        <v>2074.5731775299951</v>
      </c>
      <c r="DY13" s="281">
        <v>1489.5665071599954</v>
      </c>
      <c r="DZ13" s="341">
        <v>0.63372210406968166</v>
      </c>
      <c r="EA13" s="286">
        <v>1943.9064549300037</v>
      </c>
      <c r="EB13" s="286">
        <v>1360.7351324200029</v>
      </c>
      <c r="EC13" s="339">
        <v>0.56110660419990732</v>
      </c>
    </row>
    <row r="14" spans="1:133" s="13" customFormat="1" ht="14">
      <c r="A14" s="349" t="s">
        <v>85</v>
      </c>
      <c r="B14" s="281">
        <v>5646.749380119988</v>
      </c>
      <c r="C14" s="281">
        <v>5646.749380119988</v>
      </c>
      <c r="D14" s="341">
        <v>2.2052854305673013</v>
      </c>
      <c r="E14" s="281">
        <v>6110.9235405200016</v>
      </c>
      <c r="F14" s="281">
        <v>6110.9235405200016</v>
      </c>
      <c r="G14" s="341">
        <v>2.2887103523265626</v>
      </c>
      <c r="H14" s="281">
        <v>6914.0088656199887</v>
      </c>
      <c r="I14" s="281">
        <v>6914.0088656199887</v>
      </c>
      <c r="J14" s="341">
        <v>2.530771885813623</v>
      </c>
      <c r="K14" s="281">
        <v>7799.5997136868764</v>
      </c>
      <c r="L14" s="281">
        <v>7799.5997136868764</v>
      </c>
      <c r="M14" s="341">
        <v>2.747148498476832</v>
      </c>
      <c r="N14" s="281">
        <v>7641.94863172023</v>
      </c>
      <c r="O14" s="281">
        <v>7641.94863172023</v>
      </c>
      <c r="P14" s="341">
        <v>2.6648322263976474</v>
      </c>
      <c r="Q14" s="281">
        <v>7906.1755990896818</v>
      </c>
      <c r="R14" s="281">
        <v>7906.1755990896818</v>
      </c>
      <c r="S14" s="341">
        <v>2.7700180415881408</v>
      </c>
      <c r="T14" s="281">
        <v>9083.1037262726531</v>
      </c>
      <c r="U14" s="281">
        <v>9083.1037262726531</v>
      </c>
      <c r="V14" s="341">
        <v>3.1209030249255085</v>
      </c>
      <c r="W14" s="281">
        <v>9504.9955403298609</v>
      </c>
      <c r="X14" s="281">
        <v>9504.9955403298609</v>
      </c>
      <c r="Y14" s="341">
        <v>3.1822584640440583</v>
      </c>
      <c r="Z14" s="281">
        <v>10359.897181780014</v>
      </c>
      <c r="AA14" s="281">
        <v>10359.897181780014</v>
      </c>
      <c r="AB14" s="341">
        <v>3.6149483136308986</v>
      </c>
      <c r="AC14" s="281">
        <v>10837.905365299948</v>
      </c>
      <c r="AD14" s="281">
        <v>10837.905365299948</v>
      </c>
      <c r="AE14" s="341">
        <v>3.9428499753098118</v>
      </c>
      <c r="AF14" s="281">
        <v>11232.991268130014</v>
      </c>
      <c r="AG14" s="281">
        <v>11232.991268130014</v>
      </c>
      <c r="AH14" s="341">
        <v>4.2623666330922392</v>
      </c>
      <c r="AI14" s="281">
        <v>10636.895153590021</v>
      </c>
      <c r="AJ14" s="281">
        <v>10636.895153590021</v>
      </c>
      <c r="AK14" s="341">
        <v>4.2683514042343589</v>
      </c>
      <c r="AL14" s="281">
        <v>9860.6448460699994</v>
      </c>
      <c r="AM14" s="281">
        <v>9860.6448460699994</v>
      </c>
      <c r="AN14" s="341">
        <v>4.0760634388186796</v>
      </c>
      <c r="AO14" s="281">
        <v>11144.942754410002</v>
      </c>
      <c r="AP14" s="281">
        <v>11144.942754410002</v>
      </c>
      <c r="AQ14" s="341">
        <v>4.6979388194376002</v>
      </c>
      <c r="AR14" s="281">
        <v>11721.554169670064</v>
      </c>
      <c r="AS14" s="281">
        <v>11721.554169670064</v>
      </c>
      <c r="AT14" s="341">
        <v>5.0673886907944157</v>
      </c>
      <c r="AU14" s="281">
        <v>10306.481272029945</v>
      </c>
      <c r="AV14" s="281">
        <v>10306.481272029945</v>
      </c>
      <c r="AW14" s="341">
        <v>4.4715607795774774</v>
      </c>
      <c r="AX14" s="281">
        <v>8601.6308354801004</v>
      </c>
      <c r="AY14" s="281">
        <v>8601.6308354801004</v>
      </c>
      <c r="AZ14" s="341">
        <v>3.8644000928009672</v>
      </c>
      <c r="BA14" s="281">
        <v>8209.8150197697341</v>
      </c>
      <c r="BB14" s="281">
        <v>8209.8150197697341</v>
      </c>
      <c r="BC14" s="341">
        <v>3.6673385618181515</v>
      </c>
      <c r="BD14" s="281">
        <v>9253.0923715000008</v>
      </c>
      <c r="BE14" s="281">
        <v>9253.0923715000008</v>
      </c>
      <c r="BF14" s="341">
        <v>4.2097478772063956</v>
      </c>
      <c r="BG14" s="281">
        <v>9941.1864013883587</v>
      </c>
      <c r="BH14" s="281">
        <v>9941.1864013883587</v>
      </c>
      <c r="BI14" s="341">
        <v>4.4861846538377206</v>
      </c>
      <c r="BJ14" s="281">
        <v>9574.1370788094573</v>
      </c>
      <c r="BK14" s="281">
        <v>9574.1370788094573</v>
      </c>
      <c r="BL14" s="341">
        <v>4.5680936812515105</v>
      </c>
      <c r="BM14" s="281">
        <v>9744.2782328989961</v>
      </c>
      <c r="BN14" s="281">
        <v>9744.2783246300132</v>
      </c>
      <c r="BO14" s="341">
        <v>4.7188299934593694</v>
      </c>
      <c r="BP14" s="281">
        <v>9911.707499990227</v>
      </c>
      <c r="BQ14" s="281">
        <v>9911.707499990227</v>
      </c>
      <c r="BR14" s="341">
        <v>4.8688962003779555</v>
      </c>
      <c r="BS14" s="281">
        <v>11554.26710361718</v>
      </c>
      <c r="BT14" s="281">
        <v>11554.26710384718</v>
      </c>
      <c r="BU14" s="341">
        <v>5.8495948928468833</v>
      </c>
      <c r="BV14" s="281">
        <v>11664.692548493751</v>
      </c>
      <c r="BW14" s="281">
        <v>11664.692548513753</v>
      </c>
      <c r="BX14" s="341">
        <v>5.2562091020788424</v>
      </c>
      <c r="BY14" s="281">
        <v>10216.575946862742</v>
      </c>
      <c r="BZ14" s="281">
        <v>10216.57594650274</v>
      </c>
      <c r="CA14" s="341">
        <v>4.65409702266059</v>
      </c>
      <c r="CB14" s="281">
        <v>11819.013002226482</v>
      </c>
      <c r="CC14" s="281">
        <v>11819.013001756481</v>
      </c>
      <c r="CD14" s="341">
        <v>5.2365576116919357</v>
      </c>
      <c r="CE14" s="281">
        <v>17079.542435319887</v>
      </c>
      <c r="CF14" s="281">
        <v>17079.542435119885</v>
      </c>
      <c r="CG14" s="341">
        <v>7.2245736716047295</v>
      </c>
      <c r="CH14" s="281">
        <v>16151.885509244043</v>
      </c>
      <c r="CI14" s="281">
        <v>16151.885509004042</v>
      </c>
      <c r="CJ14" s="341">
        <v>6.7044400484422919</v>
      </c>
      <c r="CK14" s="281">
        <v>14463.487151099775</v>
      </c>
      <c r="CL14" s="281">
        <v>14463.487150969775</v>
      </c>
      <c r="CM14" s="341">
        <v>6.0967534474395162</v>
      </c>
      <c r="CN14" s="281">
        <v>14187.842619686366</v>
      </c>
      <c r="CO14" s="281">
        <v>14187.842620176367</v>
      </c>
      <c r="CP14" s="341">
        <v>5.7634545736752409</v>
      </c>
      <c r="CQ14" s="281">
        <v>14106.369151971272</v>
      </c>
      <c r="CR14" s="281">
        <v>14106.369152351273</v>
      </c>
      <c r="CS14" s="341">
        <v>5.5731953097291589</v>
      </c>
      <c r="CT14" s="281">
        <v>13422.584399613106</v>
      </c>
      <c r="CU14" s="281">
        <v>13422.584399473106</v>
      </c>
      <c r="CV14" s="341">
        <v>5.3322300156100244</v>
      </c>
      <c r="CW14" s="281">
        <v>13308.430274827353</v>
      </c>
      <c r="CX14" s="281">
        <v>13308.430274657354</v>
      </c>
      <c r="CY14" s="341">
        <v>5.033421774966059</v>
      </c>
      <c r="CZ14" s="281">
        <v>13513.160353064883</v>
      </c>
      <c r="DA14" s="281">
        <v>13513.160353050007</v>
      </c>
      <c r="DB14" s="341">
        <v>4.8317475030516599</v>
      </c>
      <c r="DC14" s="281">
        <v>14279.544415709934</v>
      </c>
      <c r="DD14" s="281">
        <v>14279.544415339935</v>
      </c>
      <c r="DE14" s="341">
        <v>5.0996735103369533</v>
      </c>
      <c r="DF14" s="281">
        <v>12473.227230360304</v>
      </c>
      <c r="DG14" s="281">
        <v>12473.227230360304</v>
      </c>
      <c r="DH14" s="341">
        <v>4.4154907369602947</v>
      </c>
      <c r="DI14" s="281">
        <v>12771.986120679905</v>
      </c>
      <c r="DJ14" s="281">
        <v>12771.986119509906</v>
      </c>
      <c r="DK14" s="341">
        <v>4.374010105359587</v>
      </c>
      <c r="DL14" s="281">
        <v>14700.1854043899</v>
      </c>
      <c r="DM14" s="281">
        <v>14700.1854043899</v>
      </c>
      <c r="DN14" s="341">
        <v>4.9587480407626821</v>
      </c>
      <c r="DO14" s="281">
        <v>15461.30092722988</v>
      </c>
      <c r="DP14" s="281">
        <v>15461.30092722988</v>
      </c>
      <c r="DQ14" s="341">
        <v>5.0321205701600489</v>
      </c>
      <c r="DR14" s="281">
        <v>15177.832629699871</v>
      </c>
      <c r="DS14" s="281">
        <v>15177.832629699871</v>
      </c>
      <c r="DT14" s="341">
        <v>4.8539184717519461</v>
      </c>
      <c r="DU14" s="281">
        <v>14143.046714079739</v>
      </c>
      <c r="DV14" s="281">
        <v>14143.04671440974</v>
      </c>
      <c r="DW14" s="341">
        <v>4.3676728059907504</v>
      </c>
      <c r="DX14" s="281">
        <v>14478.804161919974</v>
      </c>
      <c r="DY14" s="281">
        <v>14478.804161919974</v>
      </c>
      <c r="DZ14" s="341">
        <v>4.4228559094884599</v>
      </c>
      <c r="EA14" s="286">
        <v>16468.382538239901</v>
      </c>
      <c r="EB14" s="286">
        <v>16468.382538239901</v>
      </c>
      <c r="EC14" s="339">
        <v>4.7535817267655371</v>
      </c>
    </row>
    <row r="15" spans="1:133" s="13" customFormat="1" ht="14">
      <c r="A15" s="353" t="s">
        <v>6</v>
      </c>
      <c r="B15" s="318">
        <v>256179.79908634964</v>
      </c>
      <c r="C15" s="318">
        <v>8279.2781228162348</v>
      </c>
      <c r="D15" s="354">
        <v>100.00000000000001</v>
      </c>
      <c r="E15" s="318">
        <v>267067.34110638994</v>
      </c>
      <c r="F15" s="318">
        <v>9157.8740631178007</v>
      </c>
      <c r="G15" s="354">
        <v>99.999999999999986</v>
      </c>
      <c r="H15" s="318">
        <v>273303.4561157201</v>
      </c>
      <c r="I15" s="318">
        <v>9962.4631462508369</v>
      </c>
      <c r="J15" s="354">
        <v>99.999999999999986</v>
      </c>
      <c r="K15" s="318">
        <v>283916.20321986225</v>
      </c>
      <c r="L15" s="318">
        <v>10924.409038711226</v>
      </c>
      <c r="M15" s="354">
        <v>100.00000000000001</v>
      </c>
      <c r="N15" s="318">
        <v>286770.34734193038</v>
      </c>
      <c r="O15" s="318">
        <v>11538.409646500284</v>
      </c>
      <c r="P15" s="354">
        <v>100</v>
      </c>
      <c r="Q15" s="318">
        <v>285419.64277448592</v>
      </c>
      <c r="R15" s="318">
        <v>12500.067201359487</v>
      </c>
      <c r="S15" s="354">
        <v>99.999999999999972</v>
      </c>
      <c r="T15" s="318">
        <v>291040.88315879198</v>
      </c>
      <c r="U15" s="318">
        <v>13996.316381556218</v>
      </c>
      <c r="V15" s="354">
        <v>100.00000000000001</v>
      </c>
      <c r="W15" s="318">
        <v>298687.10061503865</v>
      </c>
      <c r="X15" s="318">
        <v>15341.577610873876</v>
      </c>
      <c r="Y15" s="354">
        <v>100.00000000000004</v>
      </c>
      <c r="Z15" s="318">
        <v>286584.93242395506</v>
      </c>
      <c r="AA15" s="318">
        <v>16664.540188231837</v>
      </c>
      <c r="AB15" s="354">
        <v>99.999999999999986</v>
      </c>
      <c r="AC15" s="318">
        <v>274874.91112183017</v>
      </c>
      <c r="AD15" s="318">
        <v>19184.81280979186</v>
      </c>
      <c r="AE15" s="354">
        <v>99.999999999999986</v>
      </c>
      <c r="AF15" s="318">
        <v>263538.83265036641</v>
      </c>
      <c r="AG15" s="318">
        <v>19561.293405575649</v>
      </c>
      <c r="AH15" s="354">
        <v>100.00000000000003</v>
      </c>
      <c r="AI15" s="318">
        <v>249203.8294466064</v>
      </c>
      <c r="AJ15" s="318">
        <v>21182.837919607766</v>
      </c>
      <c r="AK15" s="354">
        <v>100</v>
      </c>
      <c r="AL15" s="318">
        <v>241915.88266662997</v>
      </c>
      <c r="AM15" s="318">
        <v>20909.653109910003</v>
      </c>
      <c r="AN15" s="354">
        <v>99.999999999999986</v>
      </c>
      <c r="AO15" s="318">
        <v>237230.47878567706</v>
      </c>
      <c r="AP15" s="318">
        <v>21687.574747032995</v>
      </c>
      <c r="AQ15" s="354">
        <v>99.999999999999986</v>
      </c>
      <c r="AR15" s="318">
        <v>231313.50059970381</v>
      </c>
      <c r="AS15" s="318">
        <v>21060.492386486003</v>
      </c>
      <c r="AT15" s="354">
        <v>100</v>
      </c>
      <c r="AU15" s="318">
        <v>230489.57131706068</v>
      </c>
      <c r="AV15" s="318">
        <v>19626.986827289926</v>
      </c>
      <c r="AW15" s="354">
        <v>100</v>
      </c>
      <c r="AX15" s="318">
        <v>222586.44625084684</v>
      </c>
      <c r="AY15" s="318">
        <v>17669.413330875221</v>
      </c>
      <c r="AZ15" s="354">
        <v>100</v>
      </c>
      <c r="BA15" s="318">
        <v>223863.02440807552</v>
      </c>
      <c r="BB15" s="318">
        <v>17303.552243450824</v>
      </c>
      <c r="BC15" s="354">
        <v>100</v>
      </c>
      <c r="BD15" s="318">
        <v>219801.58055546993</v>
      </c>
      <c r="BE15" s="318">
        <v>16006.080159309997</v>
      </c>
      <c r="BF15" s="354">
        <v>100</v>
      </c>
      <c r="BG15" s="318">
        <v>221595.56880665041</v>
      </c>
      <c r="BH15" s="318">
        <v>15981.335077273328</v>
      </c>
      <c r="BI15" s="354">
        <v>100</v>
      </c>
      <c r="BJ15" s="318">
        <v>209587.1439349828</v>
      </c>
      <c r="BK15" s="318">
        <v>15615.81529630948</v>
      </c>
      <c r="BL15" s="354">
        <v>99.999999999999986</v>
      </c>
      <c r="BM15" s="318">
        <v>206497.75996179672</v>
      </c>
      <c r="BN15" s="318">
        <v>16028.206328640372</v>
      </c>
      <c r="BO15" s="354">
        <v>99.999999999999986</v>
      </c>
      <c r="BP15" s="318">
        <v>203571.96153043507</v>
      </c>
      <c r="BQ15" s="318">
        <v>16337.039636700469</v>
      </c>
      <c r="BR15" s="354">
        <v>100.00000000000001</v>
      </c>
      <c r="BS15" s="318">
        <v>197522.51763188245</v>
      </c>
      <c r="BT15" s="318">
        <v>17412.75521926798</v>
      </c>
      <c r="BU15" s="354">
        <v>100</v>
      </c>
      <c r="BV15" s="318">
        <v>221922.15572018127</v>
      </c>
      <c r="BW15" s="318">
        <v>17839.897841625188</v>
      </c>
      <c r="BX15" s="354">
        <v>100</v>
      </c>
      <c r="BY15" s="318">
        <v>219517.89782461969</v>
      </c>
      <c r="BZ15" s="318">
        <v>17166.400287635162</v>
      </c>
      <c r="CA15" s="354">
        <v>100</v>
      </c>
      <c r="CB15" s="318">
        <v>225701.95687024537</v>
      </c>
      <c r="CC15" s="318">
        <v>18738.937742569608</v>
      </c>
      <c r="CD15" s="354">
        <v>100.00000000000003</v>
      </c>
      <c r="CE15" s="318">
        <v>236409.00088608498</v>
      </c>
      <c r="CF15" s="318">
        <v>23718.713169402559</v>
      </c>
      <c r="CG15" s="354">
        <v>100</v>
      </c>
      <c r="CH15" s="318">
        <v>240913.26632112652</v>
      </c>
      <c r="CI15" s="318">
        <v>23394.604815136012</v>
      </c>
      <c r="CJ15" s="354">
        <v>100</v>
      </c>
      <c r="CK15" s="318">
        <v>237232.60708818852</v>
      </c>
      <c r="CL15" s="318">
        <v>20781.0902120108</v>
      </c>
      <c r="CM15" s="354">
        <v>100</v>
      </c>
      <c r="CN15" s="318">
        <v>246042.78982302811</v>
      </c>
      <c r="CO15" s="318">
        <v>20655.12165688441</v>
      </c>
      <c r="CP15" s="354">
        <v>100.00000000000001</v>
      </c>
      <c r="CQ15" s="318">
        <v>253110.97795811505</v>
      </c>
      <c r="CR15" s="318">
        <v>20575.683284092032</v>
      </c>
      <c r="CS15" s="354">
        <v>100.00000000000001</v>
      </c>
      <c r="CT15" s="318">
        <v>251725.5324755063</v>
      </c>
      <c r="CU15" s="318">
        <v>19924.964712484354</v>
      </c>
      <c r="CV15" s="354">
        <v>99.999999999999972</v>
      </c>
      <c r="CW15" s="318">
        <v>264401.25365645706</v>
      </c>
      <c r="CX15" s="318">
        <v>18681.834783277885</v>
      </c>
      <c r="CY15" s="354">
        <v>100.00000000000001</v>
      </c>
      <c r="CZ15" s="318">
        <v>279674.38994960254</v>
      </c>
      <c r="DA15" s="318">
        <v>18679.339487049965</v>
      </c>
      <c r="DB15" s="354">
        <v>100</v>
      </c>
      <c r="DC15" s="318">
        <v>280008.99247305805</v>
      </c>
      <c r="DD15" s="318">
        <v>20594.656658568922</v>
      </c>
      <c r="DE15" s="354">
        <v>99.999999999999986</v>
      </c>
      <c r="DF15" s="318">
        <v>282487.90391409822</v>
      </c>
      <c r="DG15" s="318">
        <v>19354.242182690261</v>
      </c>
      <c r="DH15" s="354">
        <v>99.999999999999972</v>
      </c>
      <c r="DI15" s="318">
        <v>291997.17908813385</v>
      </c>
      <c r="DJ15" s="318">
        <v>20593.704099319846</v>
      </c>
      <c r="DK15" s="354">
        <v>100</v>
      </c>
      <c r="DL15" s="318">
        <v>296449.53289719741</v>
      </c>
      <c r="DM15" s="318">
        <v>22015.001067069985</v>
      </c>
      <c r="DN15" s="354">
        <v>99.999999999999986</v>
      </c>
      <c r="DO15" s="318">
        <v>307252.19540473225</v>
      </c>
      <c r="DP15" s="318">
        <v>24201.45063803994</v>
      </c>
      <c r="DQ15" s="354">
        <v>100.00000000000003</v>
      </c>
      <c r="DR15" s="318">
        <v>312692.36840357701</v>
      </c>
      <c r="DS15" s="318">
        <v>23117.572017339906</v>
      </c>
      <c r="DT15" s="354">
        <v>100</v>
      </c>
      <c r="DU15" s="318">
        <v>323811.95529758948</v>
      </c>
      <c r="DV15" s="318">
        <v>22464.56030823043</v>
      </c>
      <c r="DW15" s="354">
        <v>100</v>
      </c>
      <c r="DX15" s="318">
        <v>327363.23448517156</v>
      </c>
      <c r="DY15" s="318">
        <v>22852.272274499977</v>
      </c>
      <c r="DZ15" s="354">
        <v>99.999999999999957</v>
      </c>
      <c r="EA15" s="319">
        <v>346441.55680574413</v>
      </c>
      <c r="EB15" s="319">
        <v>24004.941284779983</v>
      </c>
      <c r="EC15" s="358">
        <v>100</v>
      </c>
    </row>
    <row r="16" spans="1:133" s="13" customFormat="1" ht="14">
      <c r="A16" s="350" t="s">
        <v>1449</v>
      </c>
      <c r="B16" s="281">
        <v>244878.60670771668</v>
      </c>
      <c r="C16" s="281">
        <v>536.83601723274762</v>
      </c>
      <c r="D16" s="341">
        <v>95.58857005160516</v>
      </c>
      <c r="E16" s="281">
        <v>254443.43325148991</v>
      </c>
      <c r="F16" s="281">
        <v>516.05206350180106</v>
      </c>
      <c r="G16" s="341">
        <v>95.273136804147413</v>
      </c>
      <c r="H16" s="281">
        <v>259970.60688206009</v>
      </c>
      <c r="I16" s="281">
        <v>524.95592376584602</v>
      </c>
      <c r="J16" s="341">
        <v>95.121595085861372</v>
      </c>
      <c r="K16" s="281">
        <v>269663.37710761157</v>
      </c>
      <c r="L16" s="281">
        <v>553.99698946597778</v>
      </c>
      <c r="M16" s="341">
        <v>94.979918035458724</v>
      </c>
      <c r="N16" s="281">
        <v>269862.69384691009</v>
      </c>
      <c r="O16" s="281">
        <v>603.75284089006698</v>
      </c>
      <c r="P16" s="341">
        <v>94.104113744068357</v>
      </c>
      <c r="Q16" s="281">
        <v>266894.00231868611</v>
      </c>
      <c r="R16" s="281">
        <v>656.05261368973208</v>
      </c>
      <c r="S16" s="341">
        <v>93.509332337565425</v>
      </c>
      <c r="T16" s="281">
        <v>269863.22908270988</v>
      </c>
      <c r="U16" s="281">
        <v>691.44492712700867</v>
      </c>
      <c r="V16" s="341">
        <v>92.723477936765477</v>
      </c>
      <c r="W16" s="281">
        <v>274853.11820829881</v>
      </c>
      <c r="X16" s="281">
        <v>723.35655995700279</v>
      </c>
      <c r="Y16" s="341">
        <v>92.020417902995362</v>
      </c>
      <c r="Z16" s="281">
        <v>260577.70748381509</v>
      </c>
      <c r="AA16" s="281">
        <v>750.54600261483074</v>
      </c>
      <c r="AB16" s="341">
        <v>90.925124806747831</v>
      </c>
      <c r="AC16" s="281">
        <v>242099.87096610022</v>
      </c>
      <c r="AD16" s="281">
        <v>1053.9210792499141</v>
      </c>
      <c r="AE16" s="341">
        <v>88.07637989878117</v>
      </c>
      <c r="AF16" s="281">
        <v>229718.98566487644</v>
      </c>
      <c r="AG16" s="281">
        <v>996.67474774662537</v>
      </c>
      <c r="AH16" s="341">
        <v>87.167034685033187</v>
      </c>
      <c r="AI16" s="281">
        <v>212812.94771198658</v>
      </c>
      <c r="AJ16" s="281">
        <v>1769.8441223129712</v>
      </c>
      <c r="AK16" s="341">
        <v>85.397141843513751</v>
      </c>
      <c r="AL16" s="281">
        <v>206065.04694966998</v>
      </c>
      <c r="AM16" s="281">
        <v>1798.45989175</v>
      </c>
      <c r="AN16" s="341">
        <v>85.180453915725778</v>
      </c>
      <c r="AO16" s="281">
        <v>202160.12059152705</v>
      </c>
      <c r="AP16" s="281">
        <v>1467.8167598686498</v>
      </c>
      <c r="AQ16" s="341">
        <v>85.21675698094684</v>
      </c>
      <c r="AR16" s="281">
        <v>197431.44350983371</v>
      </c>
      <c r="AS16" s="281">
        <v>1335.3354864599944</v>
      </c>
      <c r="AT16" s="341">
        <v>85.352321848042848</v>
      </c>
      <c r="AU16" s="281">
        <v>199436.84893319078</v>
      </c>
      <c r="AV16" s="281">
        <v>1250.6622984199871</v>
      </c>
      <c r="AW16" s="341">
        <v>86.527493540627972</v>
      </c>
      <c r="AX16" s="281">
        <v>194134.805488326</v>
      </c>
      <c r="AY16" s="281">
        <v>1131.041930139972</v>
      </c>
      <c r="AZ16" s="341">
        <v>87.217711930915655</v>
      </c>
      <c r="BA16" s="281">
        <v>195703.34067227581</v>
      </c>
      <c r="BB16" s="281">
        <v>1081.0015268620321</v>
      </c>
      <c r="BC16" s="341">
        <v>87.421020594956317</v>
      </c>
      <c r="BD16" s="281">
        <v>195610.96182688992</v>
      </c>
      <c r="BE16" s="281">
        <v>1065.039522648</v>
      </c>
      <c r="BF16" s="341">
        <v>88.994338135582623</v>
      </c>
      <c r="BG16" s="281">
        <v>198325.09700455435</v>
      </c>
      <c r="BH16" s="281">
        <v>1110.9333505831432</v>
      </c>
      <c r="BI16" s="341">
        <v>89.498674577558759</v>
      </c>
      <c r="BJ16" s="281">
        <v>187117.92176393335</v>
      </c>
      <c r="BK16" s="281">
        <v>1207.4789606221359</v>
      </c>
      <c r="BL16" s="341">
        <v>89.279293687011759</v>
      </c>
      <c r="BM16" s="281">
        <v>184306.80981774742</v>
      </c>
      <c r="BN16" s="281">
        <v>1306.044875449998</v>
      </c>
      <c r="BO16" s="341">
        <v>89.253660597502488</v>
      </c>
      <c r="BP16" s="281">
        <v>181477.10874925365</v>
      </c>
      <c r="BQ16" s="281">
        <v>1421.0083178097075</v>
      </c>
      <c r="BR16" s="341">
        <v>89.146416522651563</v>
      </c>
      <c r="BS16" s="281">
        <v>176149.65357617589</v>
      </c>
      <c r="BT16" s="281">
        <v>1481.096550761755</v>
      </c>
      <c r="BU16" s="341">
        <v>89.179530358387481</v>
      </c>
      <c r="BV16" s="281">
        <v>198792.79739588586</v>
      </c>
      <c r="BW16" s="281">
        <v>1526.8863079619796</v>
      </c>
      <c r="BX16" s="341">
        <v>89.577715551096702</v>
      </c>
      <c r="BY16" s="281">
        <v>195985.35759989562</v>
      </c>
      <c r="BZ16" s="281">
        <v>1797.7670268929721</v>
      </c>
      <c r="CA16" s="341">
        <v>89.279899061567619</v>
      </c>
      <c r="CB16" s="281">
        <v>202196.27465504728</v>
      </c>
      <c r="CC16" s="281">
        <v>3141.8693578830134</v>
      </c>
      <c r="CD16" s="341">
        <v>89.585521303782329</v>
      </c>
      <c r="CE16" s="281">
        <v>209834.21803102375</v>
      </c>
      <c r="CF16" s="281">
        <v>3555.9320095429284</v>
      </c>
      <c r="CG16" s="341">
        <v>88.758980091512484</v>
      </c>
      <c r="CH16" s="281">
        <v>214689.1592931083</v>
      </c>
      <c r="CI16" s="281">
        <v>3361.1622962624788</v>
      </c>
      <c r="CJ16" s="341">
        <v>89.114710273753587</v>
      </c>
      <c r="CK16" s="281">
        <v>213785.05782406565</v>
      </c>
      <c r="CL16" s="281">
        <v>3092.1740231821059</v>
      </c>
      <c r="CM16" s="341">
        <v>90.116219877225177</v>
      </c>
      <c r="CN16" s="281">
        <v>222687.77165291357</v>
      </c>
      <c r="CO16" s="281">
        <v>3270.7653591487915</v>
      </c>
      <c r="CP16" s="341">
        <v>90.512610697834859</v>
      </c>
      <c r="CQ16" s="281">
        <v>229795.60972043159</v>
      </c>
      <c r="CR16" s="281">
        <v>3156.5885263817704</v>
      </c>
      <c r="CS16" s="341">
        <v>90.788480047063899</v>
      </c>
      <c r="CT16" s="281">
        <v>228685.48647238716</v>
      </c>
      <c r="CU16" s="281">
        <v>3161.1753113124223</v>
      </c>
      <c r="CV16" s="341">
        <v>90.847155718953132</v>
      </c>
      <c r="CW16" s="281">
        <v>241644.78542429383</v>
      </c>
      <c r="CX16" s="281">
        <v>2118.1256785011801</v>
      </c>
      <c r="CY16" s="341">
        <v>91.393207135949794</v>
      </c>
      <c r="CZ16" s="281">
        <v>257587.25000397392</v>
      </c>
      <c r="DA16" s="281">
        <v>2254.2711859699584</v>
      </c>
      <c r="DB16" s="341">
        <v>92.102551846234931</v>
      </c>
      <c r="DC16" s="281">
        <v>255013.64931724838</v>
      </c>
      <c r="DD16" s="281">
        <v>2413.9805969007098</v>
      </c>
      <c r="DE16" s="341">
        <v>91.073378417225413</v>
      </c>
      <c r="DF16" s="281">
        <v>258702.78175606791</v>
      </c>
      <c r="DG16" s="281">
        <v>2717.7720858199636</v>
      </c>
      <c r="DH16" s="341">
        <v>91.580127209530673</v>
      </c>
      <c r="DI16" s="281">
        <v>266537.87448733393</v>
      </c>
      <c r="DJ16" s="281">
        <v>2853.7997404799617</v>
      </c>
      <c r="DK16" s="341">
        <v>91.280975836716721</v>
      </c>
      <c r="DL16" s="281">
        <v>269901.27240580751</v>
      </c>
      <c r="DM16" s="281">
        <v>3124.6860878000971</v>
      </c>
      <c r="DN16" s="341">
        <v>91.04459358328748</v>
      </c>
      <c r="DO16" s="281">
        <v>276341.77418482245</v>
      </c>
      <c r="DP16" s="281">
        <v>3106.2759566800587</v>
      </c>
      <c r="DQ16" s="341">
        <v>89.93972323641411</v>
      </c>
      <c r="DR16" s="281">
        <v>280023.28689468699</v>
      </c>
      <c r="DS16" s="281">
        <v>2158.1471057400468</v>
      </c>
      <c r="DT16" s="341">
        <v>89.552325285174334</v>
      </c>
      <c r="DU16" s="281">
        <v>290431.95172833483</v>
      </c>
      <c r="DV16" s="281">
        <v>1890.9197908597798</v>
      </c>
      <c r="DW16" s="341">
        <v>89.691546892214717</v>
      </c>
      <c r="DX16" s="281">
        <v>293839.95462941146</v>
      </c>
      <c r="DY16" s="281">
        <v>1911.6253188400256</v>
      </c>
      <c r="DZ16" s="341">
        <v>89.759607578266838</v>
      </c>
      <c r="EA16" s="286">
        <v>312776.99120334425</v>
      </c>
      <c r="EB16" s="286">
        <v>1401.3839892500673</v>
      </c>
      <c r="EC16" s="339">
        <v>90.28275767122355</v>
      </c>
    </row>
    <row r="17" spans="1:133" s="13" customFormat="1" ht="14.5" thickBot="1">
      <c r="A17" s="355" t="s">
        <v>1450</v>
      </c>
      <c r="B17" s="292">
        <v>11301.192378632984</v>
      </c>
      <c r="C17" s="292">
        <v>7742.4421055834864</v>
      </c>
      <c r="D17" s="356">
        <v>4.4114299483948498</v>
      </c>
      <c r="E17" s="292">
        <v>12623.907854900004</v>
      </c>
      <c r="F17" s="292">
        <v>8641.8219996160005</v>
      </c>
      <c r="G17" s="356">
        <v>4.7268631958525766</v>
      </c>
      <c r="H17" s="292">
        <v>13332.849233659988</v>
      </c>
      <c r="I17" s="292">
        <v>9437.5072224849901</v>
      </c>
      <c r="J17" s="356">
        <v>4.878404914138625</v>
      </c>
      <c r="K17" s="292">
        <v>14252.826112250739</v>
      </c>
      <c r="L17" s="292">
        <v>10370.412049245248</v>
      </c>
      <c r="M17" s="356">
        <v>5.0200819645413031</v>
      </c>
      <c r="N17" s="292">
        <v>16907.653495020291</v>
      </c>
      <c r="O17" s="292">
        <v>10934.656805610217</v>
      </c>
      <c r="P17" s="356">
        <v>5.8958862559316376</v>
      </c>
      <c r="Q17" s="292">
        <v>18525.640455799796</v>
      </c>
      <c r="R17" s="292">
        <v>11844.014587669755</v>
      </c>
      <c r="S17" s="356">
        <v>6.4906676624345598</v>
      </c>
      <c r="T17" s="292">
        <v>21177.654076082086</v>
      </c>
      <c r="U17" s="292">
        <v>13304.871454429209</v>
      </c>
      <c r="V17" s="356">
        <v>7.2765220632345153</v>
      </c>
      <c r="W17" s="292">
        <v>23833.982406739895</v>
      </c>
      <c r="X17" s="292">
        <v>14618.221050916873</v>
      </c>
      <c r="Y17" s="356">
        <v>7.979582097004652</v>
      </c>
      <c r="Z17" s="292">
        <v>26007.224940139975</v>
      </c>
      <c r="AA17" s="292">
        <v>15913.994185617004</v>
      </c>
      <c r="AB17" s="356">
        <v>9.0748751932521632</v>
      </c>
      <c r="AC17" s="292">
        <v>32775.040155729941</v>
      </c>
      <c r="AD17" s="292">
        <v>18130.891730541942</v>
      </c>
      <c r="AE17" s="356">
        <v>11.923620101218832</v>
      </c>
      <c r="AF17" s="292">
        <v>33819.846985489996</v>
      </c>
      <c r="AG17" s="292">
        <v>18564.618657829025</v>
      </c>
      <c r="AH17" s="356">
        <v>12.832965314966827</v>
      </c>
      <c r="AI17" s="292">
        <v>36390.881734619805</v>
      </c>
      <c r="AJ17" s="292">
        <v>19412.993797294796</v>
      </c>
      <c r="AK17" s="356">
        <v>14.602858156486235</v>
      </c>
      <c r="AL17" s="292">
        <v>35850.835716959999</v>
      </c>
      <c r="AM17" s="292">
        <v>19111.193218159999</v>
      </c>
      <c r="AN17" s="356">
        <v>14.819546084274229</v>
      </c>
      <c r="AO17" s="292">
        <v>35070.358194150002</v>
      </c>
      <c r="AP17" s="292">
        <v>20219.757987164347</v>
      </c>
      <c r="AQ17" s="356">
        <v>14.783243019053163</v>
      </c>
      <c r="AR17" s="292">
        <v>33882.057089870083</v>
      </c>
      <c r="AS17" s="292">
        <v>19725.156900026006</v>
      </c>
      <c r="AT17" s="356">
        <v>14.64767815195715</v>
      </c>
      <c r="AU17" s="292">
        <v>31052.722383869888</v>
      </c>
      <c r="AV17" s="292">
        <v>18376.32452886994</v>
      </c>
      <c r="AW17" s="356">
        <v>13.472506459372024</v>
      </c>
      <c r="AX17" s="292">
        <v>28451.640762520845</v>
      </c>
      <c r="AY17" s="292">
        <v>16538.37140073525</v>
      </c>
      <c r="AZ17" s="356">
        <v>12.78228806908435</v>
      </c>
      <c r="BA17" s="292">
        <v>28159.683735799721</v>
      </c>
      <c r="BB17" s="292">
        <v>16222.550716588792</v>
      </c>
      <c r="BC17" s="356">
        <v>12.578979405043677</v>
      </c>
      <c r="BD17" s="292">
        <v>24190.618728580004</v>
      </c>
      <c r="BE17" s="292">
        <v>14941.040636661997</v>
      </c>
      <c r="BF17" s="356">
        <v>11.00566186441738</v>
      </c>
      <c r="BG17" s="292">
        <v>23270.47180209605</v>
      </c>
      <c r="BH17" s="292">
        <v>14870.401726690186</v>
      </c>
      <c r="BI17" s="356">
        <v>10.501325422441241</v>
      </c>
      <c r="BJ17" s="292">
        <v>22469.222171049405</v>
      </c>
      <c r="BK17" s="292">
        <v>14408.336335687343</v>
      </c>
      <c r="BL17" s="356">
        <v>10.720706312988218</v>
      </c>
      <c r="BM17" s="292">
        <v>22190.950144049308</v>
      </c>
      <c r="BN17" s="292">
        <v>14722.161453190376</v>
      </c>
      <c r="BO17" s="356">
        <v>10.746339402497519</v>
      </c>
      <c r="BP17" s="292">
        <v>22094.852781181413</v>
      </c>
      <c r="BQ17" s="292">
        <v>14916.03131889076</v>
      </c>
      <c r="BR17" s="356">
        <v>10.853583477348435</v>
      </c>
      <c r="BS17" s="292">
        <v>21372.864055706588</v>
      </c>
      <c r="BT17" s="292">
        <v>15931.658668506223</v>
      </c>
      <c r="BU17" s="356">
        <v>10.820469641612524</v>
      </c>
      <c r="BV17" s="292">
        <v>23129.358324295426</v>
      </c>
      <c r="BW17" s="292">
        <v>16313.01153366321</v>
      </c>
      <c r="BX17" s="356">
        <v>10.422284448903305</v>
      </c>
      <c r="BY17" s="292">
        <v>23532.540224724071</v>
      </c>
      <c r="BZ17" s="292">
        <v>15368.63326074219</v>
      </c>
      <c r="CA17" s="356">
        <v>10.72010093843237</v>
      </c>
      <c r="CB17" s="292">
        <v>23505.682215198103</v>
      </c>
      <c r="CC17" s="292">
        <v>15597.06838468659</v>
      </c>
      <c r="CD17" s="356">
        <v>10.414478696217673</v>
      </c>
      <c r="CE17" s="292">
        <v>26574.782855061232</v>
      </c>
      <c r="CF17" s="292">
        <v>20162.781159859631</v>
      </c>
      <c r="CG17" s="356">
        <v>11.241019908487512</v>
      </c>
      <c r="CH17" s="292">
        <v>26224.107028018232</v>
      </c>
      <c r="CI17" s="292">
        <v>20033.442518873533</v>
      </c>
      <c r="CJ17" s="356">
        <v>10.885289726246409</v>
      </c>
      <c r="CK17" s="292">
        <v>23447.549264122848</v>
      </c>
      <c r="CL17" s="292">
        <v>17688.916188828698</v>
      </c>
      <c r="CM17" s="356">
        <v>9.8837801227748123</v>
      </c>
      <c r="CN17" s="292">
        <v>23355.018170114556</v>
      </c>
      <c r="CO17" s="292">
        <v>17384.35629773562</v>
      </c>
      <c r="CP17" s="356">
        <v>9.487389302165143</v>
      </c>
      <c r="CQ17" s="292">
        <v>23315.368237683484</v>
      </c>
      <c r="CR17" s="292">
        <v>17419.09475771026</v>
      </c>
      <c r="CS17" s="356">
        <v>9.2115199529361096</v>
      </c>
      <c r="CT17" s="292">
        <v>23040.046003119111</v>
      </c>
      <c r="CU17" s="292">
        <v>16763.789401171933</v>
      </c>
      <c r="CV17" s="356">
        <v>9.1528442810468498</v>
      </c>
      <c r="CW17" s="292">
        <v>22756.468232163272</v>
      </c>
      <c r="CX17" s="292">
        <v>16563.709104776706</v>
      </c>
      <c r="CY17" s="356">
        <v>8.6067928640502203</v>
      </c>
      <c r="CZ17" s="292">
        <v>22087.139945628631</v>
      </c>
      <c r="DA17" s="292">
        <v>16425.068301080006</v>
      </c>
      <c r="DB17" s="356">
        <v>7.8974481537650787</v>
      </c>
      <c r="DC17" s="292">
        <v>24995.343155809634</v>
      </c>
      <c r="DD17" s="292">
        <v>18180.676061668211</v>
      </c>
      <c r="DE17" s="356">
        <v>8.9266215827745743</v>
      </c>
      <c r="DF17" s="292">
        <v>23785.122158030281</v>
      </c>
      <c r="DG17" s="292">
        <v>16636.470096870296</v>
      </c>
      <c r="DH17" s="356">
        <v>8.4198727904693218</v>
      </c>
      <c r="DI17" s="292">
        <v>25459.304600799915</v>
      </c>
      <c r="DJ17" s="292">
        <v>17739.904358839885</v>
      </c>
      <c r="DK17" s="356">
        <v>8.7190241632832706</v>
      </c>
      <c r="DL17" s="292">
        <v>26548.260491389901</v>
      </c>
      <c r="DM17" s="292">
        <v>18890.31497926989</v>
      </c>
      <c r="DN17" s="356">
        <v>8.9554064167125169</v>
      </c>
      <c r="DO17" s="292">
        <v>30910.421219909851</v>
      </c>
      <c r="DP17" s="292">
        <v>21095.17468135988</v>
      </c>
      <c r="DQ17" s="356">
        <v>10.060276763585909</v>
      </c>
      <c r="DR17" s="292">
        <v>32669.081508890056</v>
      </c>
      <c r="DS17" s="292">
        <v>20959.424911599861</v>
      </c>
      <c r="DT17" s="356">
        <v>10.447674714825672</v>
      </c>
      <c r="DU17" s="292">
        <v>33380.003569254615</v>
      </c>
      <c r="DV17" s="292">
        <v>20573.640517370652</v>
      </c>
      <c r="DW17" s="356">
        <v>10.308453107785272</v>
      </c>
      <c r="DX17" s="292">
        <v>33523.27985576004</v>
      </c>
      <c r="DY17" s="292">
        <v>20940.646955659951</v>
      </c>
      <c r="DZ17" s="356">
        <v>10.240392421733153</v>
      </c>
      <c r="EA17" s="294">
        <v>33664.565602399882</v>
      </c>
      <c r="EB17" s="294">
        <v>22603.557295529914</v>
      </c>
      <c r="EC17" s="359">
        <v>9.717242328776452</v>
      </c>
    </row>
    <row r="18" spans="1:133" s="13" customFormat="1" ht="14.5" thickTop="1">
      <c r="B18" s="72"/>
      <c r="C18" s="72"/>
      <c r="D18" s="72"/>
      <c r="E18" s="72"/>
      <c r="F18" s="72"/>
      <c r="G18" s="72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133" s="13" customFormat="1" ht="14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65"/>
      <c r="BE19" s="65"/>
      <c r="BF19" s="65"/>
      <c r="BG19" s="65"/>
      <c r="BH19" s="65"/>
      <c r="BI19" s="65"/>
      <c r="BJ19" s="65"/>
      <c r="BK19" s="65"/>
      <c r="BL19" s="65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</row>
    <row r="20" spans="1:133" s="13" customFormat="1" ht="1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133" s="13" customFormat="1" ht="14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</row>
    <row r="22" spans="1:133" s="13" customFormat="1" ht="14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</row>
  </sheetData>
  <sheetProtection sheet="1" objects="1" scenarios="1"/>
  <mergeCells count="44">
    <mergeCell ref="AF3:AH3"/>
    <mergeCell ref="Z3:AB3"/>
    <mergeCell ref="EA3:EC3"/>
    <mergeCell ref="BY3:CA3"/>
    <mergeCell ref="CW3:CY3"/>
    <mergeCell ref="AU3:AW3"/>
    <mergeCell ref="BS3:BU3"/>
    <mergeCell ref="BG3:BI3"/>
    <mergeCell ref="BD3:BF3"/>
    <mergeCell ref="DU3:DW3"/>
    <mergeCell ref="DL3:DN3"/>
    <mergeCell ref="CT3:CV3"/>
    <mergeCell ref="BV3:BX3"/>
    <mergeCell ref="BM3:BO3"/>
    <mergeCell ref="DF3:DH3"/>
    <mergeCell ref="CZ3:DB3"/>
    <mergeCell ref="W3:Y3"/>
    <mergeCell ref="DX3:DZ3"/>
    <mergeCell ref="DR3:DT3"/>
    <mergeCell ref="AC3:AE3"/>
    <mergeCell ref="AX3:AZ3"/>
    <mergeCell ref="DO3:DQ3"/>
    <mergeCell ref="DI3:DK3"/>
    <mergeCell ref="AL3:AN3"/>
    <mergeCell ref="AR3:AT3"/>
    <mergeCell ref="AO3:AQ3"/>
    <mergeCell ref="AI3:AK3"/>
    <mergeCell ref="BA3:BC3"/>
    <mergeCell ref="BJ3:BL3"/>
    <mergeCell ref="CE3:CG3"/>
    <mergeCell ref="CQ3:CS3"/>
    <mergeCell ref="CK3:CM3"/>
    <mergeCell ref="B3:D3"/>
    <mergeCell ref="T3:V3"/>
    <mergeCell ref="H3:J3"/>
    <mergeCell ref="Q3:S3"/>
    <mergeCell ref="K3:M3"/>
    <mergeCell ref="E3:G3"/>
    <mergeCell ref="N3:P3"/>
    <mergeCell ref="CN3:CP3"/>
    <mergeCell ref="CB3:CD3"/>
    <mergeCell ref="BP3:BR3"/>
    <mergeCell ref="DC3:DE3"/>
    <mergeCell ref="CH3:CJ3"/>
  </mergeCells>
  <hyperlinks>
    <hyperlink ref="A4" location="'Índice'!B52" display="Índice!A1" xr:uid="{E794F067-FE46-4FC3-8974-4C45B43F002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54B2-0408-4AA4-8337-0E87E883EB41}">
  <sheetPr codeName="Plan19">
    <tabColor rgb="FFFFC000"/>
  </sheetPr>
  <dimension ref="A1:FY22"/>
  <sheetViews>
    <sheetView showGridLines="0" showRowColHeaders="0" zoomScaleNormal="100" workbookViewId="0">
      <pane xSplit="1" ySplit="5" topLeftCell="FR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81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  <c r="BJ1" s="366"/>
      <c r="BK1" s="366"/>
      <c r="BL1" s="366"/>
      <c r="BM1" s="366"/>
      <c r="BN1" s="366"/>
      <c r="BO1" s="366"/>
      <c r="BP1" s="366"/>
      <c r="BQ1" s="366"/>
      <c r="BR1" s="366"/>
      <c r="BS1" s="366"/>
      <c r="BT1" s="366"/>
      <c r="BU1" s="366"/>
      <c r="BV1" s="366"/>
      <c r="BW1" s="366"/>
      <c r="BX1" s="366"/>
      <c r="BY1" s="366"/>
      <c r="BZ1" s="366"/>
      <c r="CA1" s="366"/>
      <c r="CB1" s="366"/>
      <c r="CC1" s="366"/>
      <c r="CD1" s="366"/>
      <c r="CE1" s="366"/>
      <c r="CF1" s="366"/>
      <c r="CG1" s="366"/>
      <c r="CH1" s="366"/>
      <c r="CI1" s="366"/>
      <c r="CJ1" s="366"/>
      <c r="CK1" s="366"/>
      <c r="CL1" s="366"/>
      <c r="CM1" s="366"/>
      <c r="CN1" s="366"/>
      <c r="CO1" s="366"/>
      <c r="CP1" s="366"/>
      <c r="CQ1" s="366"/>
      <c r="CR1" s="366"/>
      <c r="CS1" s="366"/>
      <c r="CT1" s="366"/>
      <c r="CU1" s="366"/>
      <c r="CV1" s="366"/>
      <c r="CW1" s="366"/>
      <c r="CX1" s="366"/>
      <c r="CY1" s="366"/>
      <c r="CZ1" s="366"/>
      <c r="DA1" s="366"/>
      <c r="DB1" s="366"/>
      <c r="DC1" s="366"/>
      <c r="DD1" s="366"/>
      <c r="DE1" s="366"/>
      <c r="DF1" s="366"/>
      <c r="DG1" s="366"/>
      <c r="DH1" s="366"/>
      <c r="DI1" s="366"/>
      <c r="DJ1" s="366"/>
      <c r="DK1" s="366"/>
      <c r="DL1" s="366"/>
      <c r="DM1" s="366"/>
      <c r="DN1" s="366"/>
      <c r="DO1" s="366"/>
      <c r="DP1" s="366"/>
      <c r="DQ1" s="366"/>
      <c r="DR1" s="366"/>
      <c r="DS1" s="366"/>
      <c r="DT1" s="366"/>
      <c r="DU1" s="366"/>
      <c r="DV1" s="366"/>
      <c r="DW1" s="366"/>
      <c r="DX1" s="366"/>
      <c r="DY1" s="366"/>
      <c r="DZ1" s="366"/>
      <c r="EA1" s="366"/>
      <c r="EB1" s="366"/>
      <c r="EC1" s="366"/>
      <c r="ED1" s="366"/>
      <c r="EE1" s="366"/>
      <c r="EF1" s="366"/>
      <c r="EG1" s="366"/>
      <c r="EH1" s="366"/>
      <c r="EI1" s="366"/>
      <c r="EJ1" s="366"/>
      <c r="EK1" s="366"/>
      <c r="EL1" s="366"/>
      <c r="EM1" s="366"/>
      <c r="EN1" s="366"/>
      <c r="EO1" s="366"/>
      <c r="EP1" s="366"/>
      <c r="EQ1" s="366"/>
      <c r="ER1" s="366"/>
      <c r="ES1" s="366"/>
      <c r="ET1" s="366"/>
      <c r="EU1" s="366"/>
      <c r="EV1" s="366"/>
      <c r="EW1" s="366"/>
      <c r="EX1" s="366"/>
      <c r="EY1" s="366"/>
      <c r="EZ1" s="366"/>
      <c r="FA1" s="366"/>
      <c r="FB1" s="366"/>
      <c r="FC1" s="366"/>
      <c r="FD1" s="366"/>
      <c r="FE1" s="366"/>
      <c r="FF1" s="366"/>
      <c r="FG1" s="366"/>
      <c r="FH1" s="366"/>
      <c r="FI1" s="366"/>
      <c r="FJ1" s="366"/>
      <c r="FK1" s="366"/>
      <c r="FL1" s="366"/>
      <c r="FM1" s="366"/>
      <c r="FN1" s="366"/>
      <c r="FO1" s="366"/>
      <c r="FP1" s="366"/>
      <c r="FQ1" s="366"/>
      <c r="FR1" s="366"/>
      <c r="FS1" s="366"/>
      <c r="FT1" s="366"/>
      <c r="FU1" s="366"/>
      <c r="FV1" s="366"/>
      <c r="FW1" s="366"/>
      <c r="FX1" s="366"/>
      <c r="FY1" s="366"/>
    </row>
    <row r="2" spans="1:181" s="71" customFormat="1" ht="53.25" customHeight="1">
      <c r="A2" s="361" t="s">
        <v>632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66"/>
      <c r="BG2" s="366"/>
      <c r="BH2" s="366"/>
      <c r="BI2" s="366"/>
      <c r="BJ2" s="366"/>
      <c r="BK2" s="366"/>
      <c r="BL2" s="366"/>
      <c r="BM2" s="366"/>
      <c r="BN2" s="366"/>
      <c r="BO2" s="366"/>
      <c r="BP2" s="366"/>
      <c r="BQ2" s="366"/>
      <c r="BR2" s="366"/>
      <c r="BS2" s="366"/>
      <c r="BT2" s="366"/>
      <c r="BU2" s="366"/>
      <c r="BV2" s="366"/>
      <c r="BW2" s="366"/>
      <c r="BX2" s="366"/>
      <c r="BY2" s="366"/>
      <c r="BZ2" s="366"/>
      <c r="CA2" s="366"/>
      <c r="CB2" s="366"/>
      <c r="CC2" s="366"/>
      <c r="CD2" s="366"/>
      <c r="CE2" s="366"/>
      <c r="CF2" s="366"/>
      <c r="CG2" s="366"/>
      <c r="CH2" s="366"/>
      <c r="CI2" s="366"/>
      <c r="CJ2" s="366"/>
      <c r="CK2" s="366"/>
      <c r="CL2" s="366"/>
      <c r="CM2" s="366"/>
      <c r="CN2" s="366"/>
      <c r="CO2" s="366"/>
      <c r="CP2" s="366"/>
      <c r="CQ2" s="366"/>
      <c r="CR2" s="366"/>
      <c r="CS2" s="366"/>
      <c r="CT2" s="366"/>
      <c r="CU2" s="366"/>
      <c r="CV2" s="366"/>
      <c r="CW2" s="366"/>
      <c r="CX2" s="366"/>
      <c r="CY2" s="366"/>
      <c r="CZ2" s="366"/>
      <c r="DA2" s="366"/>
      <c r="DB2" s="366"/>
      <c r="DC2" s="366"/>
      <c r="DD2" s="366"/>
      <c r="DE2" s="366"/>
      <c r="DF2" s="366"/>
      <c r="DG2" s="366"/>
      <c r="DH2" s="366"/>
      <c r="DI2" s="366"/>
      <c r="DJ2" s="366"/>
      <c r="DK2" s="366"/>
      <c r="DL2" s="366"/>
      <c r="DM2" s="366"/>
      <c r="DN2" s="366"/>
      <c r="DO2" s="366"/>
      <c r="DP2" s="366"/>
      <c r="DQ2" s="366"/>
      <c r="DR2" s="366"/>
      <c r="DS2" s="366"/>
      <c r="DT2" s="366"/>
      <c r="DU2" s="366"/>
      <c r="DV2" s="366"/>
      <c r="DW2" s="366"/>
      <c r="DX2" s="366"/>
      <c r="DY2" s="366"/>
      <c r="DZ2" s="366"/>
      <c r="EA2" s="366"/>
      <c r="EB2" s="366"/>
      <c r="EC2" s="366"/>
      <c r="ED2" s="366"/>
      <c r="EE2" s="366"/>
      <c r="EF2" s="366"/>
      <c r="EG2" s="366"/>
      <c r="EH2" s="366"/>
      <c r="EI2" s="366"/>
      <c r="EJ2" s="366"/>
      <c r="EK2" s="366"/>
      <c r="EL2" s="366"/>
      <c r="EM2" s="366"/>
      <c r="EN2" s="366"/>
      <c r="EO2" s="366"/>
      <c r="EP2" s="366"/>
      <c r="EQ2" s="366"/>
      <c r="ER2" s="366"/>
      <c r="ES2" s="366"/>
      <c r="ET2" s="366"/>
      <c r="EU2" s="366"/>
      <c r="EV2" s="366"/>
      <c r="EW2" s="366"/>
      <c r="EX2" s="366"/>
      <c r="EY2" s="366"/>
      <c r="EZ2" s="366"/>
      <c r="FA2" s="366"/>
      <c r="FB2" s="366"/>
      <c r="FC2" s="366"/>
      <c r="FD2" s="366"/>
      <c r="FE2" s="366"/>
      <c r="FF2" s="366"/>
      <c r="FG2" s="366"/>
      <c r="FH2" s="366"/>
      <c r="FI2" s="366"/>
      <c r="FJ2" s="366"/>
      <c r="FK2" s="366"/>
      <c r="FL2" s="366"/>
      <c r="FM2" s="366"/>
      <c r="FN2" s="366"/>
      <c r="FO2" s="366"/>
      <c r="FP2" s="366"/>
      <c r="FQ2" s="366"/>
      <c r="FR2" s="366"/>
      <c r="FS2" s="366"/>
      <c r="FT2" s="366"/>
      <c r="FU2" s="366"/>
      <c r="FV2" s="366"/>
      <c r="FW2" s="366"/>
      <c r="FX2" s="366"/>
      <c r="FY2" s="366"/>
    </row>
    <row r="3" spans="1:181" s="71" customFormat="1" ht="16.399999999999999" customHeight="1">
      <c r="A3" s="362" t="s">
        <v>1312</v>
      </c>
      <c r="B3" s="367"/>
      <c r="C3" s="1299" t="s">
        <v>29</v>
      </c>
      <c r="D3" s="1299"/>
      <c r="E3" s="1299" t="s">
        <v>1294</v>
      </c>
      <c r="F3" s="1297"/>
      <c r="G3" s="1297"/>
      <c r="H3" s="1299" t="s">
        <v>1295</v>
      </c>
      <c r="I3" s="1297"/>
      <c r="J3" s="1297"/>
      <c r="K3" s="1299" t="s">
        <v>1296</v>
      </c>
      <c r="L3" s="1297"/>
      <c r="M3" s="1297"/>
      <c r="N3" s="1297" t="s">
        <v>1297</v>
      </c>
      <c r="O3" s="1297"/>
      <c r="P3" s="1297"/>
      <c r="Q3" s="1297" t="s">
        <v>1298</v>
      </c>
      <c r="R3" s="1297"/>
      <c r="S3" s="1297"/>
      <c r="T3" s="1297" t="s">
        <v>1299</v>
      </c>
      <c r="U3" s="1297"/>
      <c r="V3" s="1297"/>
      <c r="W3" s="1297" t="s">
        <v>1300</v>
      </c>
      <c r="X3" s="1297"/>
      <c r="Y3" s="1297"/>
      <c r="Z3" s="1297" t="s">
        <v>978</v>
      </c>
      <c r="AA3" s="1297"/>
      <c r="AB3" s="1297"/>
      <c r="AC3" s="1297" t="s">
        <v>979</v>
      </c>
      <c r="AD3" s="1297"/>
      <c r="AE3" s="1297"/>
      <c r="AF3" s="1297" t="s">
        <v>980</v>
      </c>
      <c r="AG3" s="1297"/>
      <c r="AH3" s="1297"/>
      <c r="AI3" s="1297" t="s">
        <v>981</v>
      </c>
      <c r="AJ3" s="1297"/>
      <c r="AK3" s="1297"/>
      <c r="AL3" s="1297" t="s">
        <v>7</v>
      </c>
      <c r="AM3" s="1297"/>
      <c r="AN3" s="1297"/>
      <c r="AO3" s="1297" t="s">
        <v>644</v>
      </c>
      <c r="AP3" s="1297"/>
      <c r="AQ3" s="1297"/>
      <c r="AR3" s="1297" t="s">
        <v>645</v>
      </c>
      <c r="AS3" s="1297"/>
      <c r="AT3" s="1297"/>
      <c r="AU3" s="1297" t="s">
        <v>646</v>
      </c>
      <c r="AV3" s="1297"/>
      <c r="AW3" s="1297"/>
      <c r="AX3" s="1297" t="s">
        <v>652</v>
      </c>
      <c r="AY3" s="1297"/>
      <c r="AZ3" s="1297"/>
      <c r="BA3" s="1297" t="s">
        <v>653</v>
      </c>
      <c r="BB3" s="1297"/>
      <c r="BC3" s="1297"/>
      <c r="BD3" s="1297" t="s">
        <v>654</v>
      </c>
      <c r="BE3" s="1297"/>
      <c r="BF3" s="1297"/>
      <c r="BG3" s="1297" t="s">
        <v>655</v>
      </c>
      <c r="BH3" s="1297"/>
      <c r="BI3" s="1297"/>
      <c r="BJ3" s="1297" t="s">
        <v>1248</v>
      </c>
      <c r="BK3" s="1297"/>
      <c r="BL3" s="1297"/>
      <c r="BM3" s="1297" t="s">
        <v>1249</v>
      </c>
      <c r="BN3" s="1297"/>
      <c r="BO3" s="1297"/>
      <c r="BP3" s="1297" t="s">
        <v>1250</v>
      </c>
      <c r="BQ3" s="1297"/>
      <c r="BR3" s="1297"/>
      <c r="BS3" s="1297" t="s">
        <v>1251</v>
      </c>
      <c r="BT3" s="1297"/>
      <c r="BU3" s="1297"/>
      <c r="BV3" s="1297" t="s">
        <v>1252</v>
      </c>
      <c r="BW3" s="1297"/>
      <c r="BX3" s="1297"/>
      <c r="BY3" s="1297" t="s">
        <v>1253</v>
      </c>
      <c r="BZ3" s="1297"/>
      <c r="CA3" s="1297"/>
      <c r="CB3" s="1297" t="s">
        <v>1254</v>
      </c>
      <c r="CC3" s="1297"/>
      <c r="CD3" s="1297"/>
      <c r="CE3" s="1297" t="s">
        <v>1255</v>
      </c>
      <c r="CF3" s="1297"/>
      <c r="CG3" s="1297"/>
      <c r="CH3" s="1297" t="s">
        <v>968</v>
      </c>
      <c r="CI3" s="1297"/>
      <c r="CJ3" s="1297"/>
      <c r="CK3" s="1297" t="s">
        <v>969</v>
      </c>
      <c r="CL3" s="1297"/>
      <c r="CM3" s="1297"/>
      <c r="CN3" s="1297" t="s">
        <v>970</v>
      </c>
      <c r="CO3" s="1297"/>
      <c r="CP3" s="1297"/>
      <c r="CQ3" s="1297" t="s">
        <v>971</v>
      </c>
      <c r="CR3" s="1297"/>
      <c r="CS3" s="1297"/>
      <c r="CT3" s="1297" t="s">
        <v>1256</v>
      </c>
      <c r="CU3" s="1297"/>
      <c r="CV3" s="1297"/>
      <c r="CW3" s="1297" t="s">
        <v>1257</v>
      </c>
      <c r="CX3" s="1297"/>
      <c r="CY3" s="1297"/>
      <c r="CZ3" s="1297" t="s">
        <v>1258</v>
      </c>
      <c r="DA3" s="1297"/>
      <c r="DB3" s="1297"/>
      <c r="DC3" s="1297" t="s">
        <v>1259</v>
      </c>
      <c r="DD3" s="1297"/>
      <c r="DE3" s="1297"/>
      <c r="DF3" s="1297" t="s">
        <v>1016</v>
      </c>
      <c r="DG3" s="1297"/>
      <c r="DH3" s="1297"/>
      <c r="DI3" s="1297" t="s">
        <v>1017</v>
      </c>
      <c r="DJ3" s="1297"/>
      <c r="DK3" s="1297"/>
      <c r="DL3" s="1297" t="s">
        <v>1018</v>
      </c>
      <c r="DM3" s="1297"/>
      <c r="DN3" s="1297"/>
      <c r="DO3" s="1297" t="s">
        <v>888</v>
      </c>
      <c r="DP3" s="1297"/>
      <c r="DQ3" s="1297"/>
      <c r="DR3" s="1297" t="s">
        <v>910</v>
      </c>
      <c r="DS3" s="1297"/>
      <c r="DT3" s="1297"/>
      <c r="DU3" s="1297" t="s">
        <v>912</v>
      </c>
      <c r="DV3" s="1297"/>
      <c r="DW3" s="1297"/>
      <c r="DX3" s="1297" t="s">
        <v>914</v>
      </c>
      <c r="DY3" s="1297"/>
      <c r="DZ3" s="1297"/>
      <c r="EA3" s="1297" t="s">
        <v>1260</v>
      </c>
      <c r="EB3" s="1297"/>
      <c r="EC3" s="1297"/>
      <c r="ED3" s="1297" t="s">
        <v>1261</v>
      </c>
      <c r="EE3" s="1297"/>
      <c r="EF3" s="1297"/>
      <c r="EG3" s="1297" t="s">
        <v>1262</v>
      </c>
      <c r="EH3" s="1297"/>
      <c r="EI3" s="1297"/>
      <c r="EJ3" s="1297" t="s">
        <v>1263</v>
      </c>
      <c r="EK3" s="1297"/>
      <c r="EL3" s="1297"/>
      <c r="EM3" s="1297" t="s">
        <v>1264</v>
      </c>
      <c r="EN3" s="1297"/>
      <c r="EO3" s="1297"/>
      <c r="EP3" s="1297" t="s">
        <v>1265</v>
      </c>
      <c r="EQ3" s="1297"/>
      <c r="ER3" s="1297"/>
      <c r="ES3" s="1297" t="s">
        <v>1266</v>
      </c>
      <c r="ET3" s="1297"/>
      <c r="EU3" s="1297"/>
      <c r="EV3" s="1297" t="s">
        <v>1267</v>
      </c>
      <c r="EW3" s="1297"/>
      <c r="EX3" s="1297"/>
      <c r="EY3" s="1297" t="s">
        <v>1268</v>
      </c>
      <c r="EZ3" s="1297"/>
      <c r="FA3" s="1297"/>
      <c r="FB3" s="1297" t="s">
        <v>1075</v>
      </c>
      <c r="FC3" s="1297"/>
      <c r="FD3" s="1297"/>
      <c r="FE3" s="1297" t="s">
        <v>1077</v>
      </c>
      <c r="FF3" s="1297"/>
      <c r="FG3" s="1297"/>
      <c r="FH3" s="1297" t="s">
        <v>1079</v>
      </c>
      <c r="FI3" s="1297"/>
      <c r="FJ3" s="1297"/>
      <c r="FK3" s="1297" t="s">
        <v>1081</v>
      </c>
      <c r="FL3" s="1297"/>
      <c r="FM3" s="1297"/>
      <c r="FN3" s="1297" t="s">
        <v>1141</v>
      </c>
      <c r="FO3" s="1297"/>
      <c r="FP3" s="1297"/>
      <c r="FQ3" s="1297" t="s">
        <v>1142</v>
      </c>
      <c r="FR3" s="1297"/>
      <c r="FS3" s="1297"/>
      <c r="FT3" s="1297" t="s">
        <v>1143</v>
      </c>
      <c r="FU3" s="1297"/>
      <c r="FV3" s="1297"/>
      <c r="FW3" s="1298" t="s">
        <v>1144</v>
      </c>
      <c r="FX3" s="1298"/>
      <c r="FY3" s="1298"/>
    </row>
    <row r="4" spans="1:181" s="71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351" t="s">
        <v>1447</v>
      </c>
      <c r="EB4" s="351" t="s">
        <v>863</v>
      </c>
      <c r="EC4" s="351" t="s">
        <v>1448</v>
      </c>
      <c r="ED4" s="351" t="s">
        <v>1447</v>
      </c>
      <c r="EE4" s="351" t="s">
        <v>863</v>
      </c>
      <c r="EF4" s="351" t="s">
        <v>1448</v>
      </c>
      <c r="EG4" s="351" t="s">
        <v>1447</v>
      </c>
      <c r="EH4" s="351" t="s">
        <v>863</v>
      </c>
      <c r="EI4" s="351" t="s">
        <v>1448</v>
      </c>
      <c r="EJ4" s="351" t="s">
        <v>1447</v>
      </c>
      <c r="EK4" s="351" t="s">
        <v>863</v>
      </c>
      <c r="EL4" s="351" t="s">
        <v>1448</v>
      </c>
      <c r="EM4" s="351" t="s">
        <v>1447</v>
      </c>
      <c r="EN4" s="351" t="s">
        <v>863</v>
      </c>
      <c r="EO4" s="351" t="s">
        <v>1448</v>
      </c>
      <c r="EP4" s="351" t="s">
        <v>1447</v>
      </c>
      <c r="EQ4" s="351" t="s">
        <v>863</v>
      </c>
      <c r="ER4" s="351" t="s">
        <v>1448</v>
      </c>
      <c r="ES4" s="351" t="s">
        <v>1447</v>
      </c>
      <c r="ET4" s="351" t="s">
        <v>863</v>
      </c>
      <c r="EU4" s="351" t="s">
        <v>1448</v>
      </c>
      <c r="EV4" s="351" t="s">
        <v>1447</v>
      </c>
      <c r="EW4" s="351" t="s">
        <v>863</v>
      </c>
      <c r="EX4" s="351" t="s">
        <v>1448</v>
      </c>
      <c r="EY4" s="351" t="s">
        <v>1447</v>
      </c>
      <c r="EZ4" s="351" t="s">
        <v>863</v>
      </c>
      <c r="FA4" s="351" t="s">
        <v>1448</v>
      </c>
      <c r="FB4" s="351" t="s">
        <v>1447</v>
      </c>
      <c r="FC4" s="351" t="s">
        <v>863</v>
      </c>
      <c r="FD4" s="351" t="s">
        <v>1448</v>
      </c>
      <c r="FE4" s="351" t="s">
        <v>1447</v>
      </c>
      <c r="FF4" s="351" t="s">
        <v>863</v>
      </c>
      <c r="FG4" s="351" t="s">
        <v>1448</v>
      </c>
      <c r="FH4" s="351" t="s">
        <v>1447</v>
      </c>
      <c r="FI4" s="351" t="s">
        <v>863</v>
      </c>
      <c r="FJ4" s="351" t="s">
        <v>1448</v>
      </c>
      <c r="FK4" s="351" t="s">
        <v>1447</v>
      </c>
      <c r="FL4" s="351" t="s">
        <v>863</v>
      </c>
      <c r="FM4" s="351" t="s">
        <v>1448</v>
      </c>
      <c r="FN4" s="351" t="s">
        <v>1447</v>
      </c>
      <c r="FO4" s="351" t="s">
        <v>863</v>
      </c>
      <c r="FP4" s="351" t="s">
        <v>1448</v>
      </c>
      <c r="FQ4" s="351" t="s">
        <v>1447</v>
      </c>
      <c r="FR4" s="351" t="s">
        <v>863</v>
      </c>
      <c r="FS4" s="351" t="s">
        <v>1448</v>
      </c>
      <c r="FT4" s="351" t="s">
        <v>1447</v>
      </c>
      <c r="FU4" s="351" t="s">
        <v>863</v>
      </c>
      <c r="FV4" s="351" t="s">
        <v>1448</v>
      </c>
      <c r="FW4" s="252" t="s">
        <v>1447</v>
      </c>
      <c r="FX4" s="252" t="s">
        <v>863</v>
      </c>
      <c r="FY4" s="252" t="s">
        <v>1448</v>
      </c>
    </row>
    <row r="5" spans="1:181" s="13" customFormat="1" ht="4.5" customHeight="1">
      <c r="A5" s="365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2"/>
      <c r="FS5" s="352"/>
      <c r="FT5" s="352"/>
      <c r="FU5" s="352"/>
      <c r="FV5" s="352"/>
      <c r="FW5" s="357"/>
      <c r="FX5" s="357"/>
      <c r="FY5" s="357"/>
    </row>
    <row r="6" spans="1:181" s="13" customFormat="1" ht="14">
      <c r="A6" s="349" t="s">
        <v>77</v>
      </c>
      <c r="B6" s="281">
        <v>3526.8025639400003</v>
      </c>
      <c r="C6" s="281">
        <v>0</v>
      </c>
      <c r="D6" s="341">
        <v>7.5166091360323053</v>
      </c>
      <c r="E6" s="281">
        <v>3495.3184745999997</v>
      </c>
      <c r="F6" s="281">
        <v>0</v>
      </c>
      <c r="G6" s="341">
        <v>7.30642457380468</v>
      </c>
      <c r="H6" s="281">
        <v>3089.47429104001</v>
      </c>
      <c r="I6" s="281">
        <v>0</v>
      </c>
      <c r="J6" s="341">
        <v>6.4382457959993369</v>
      </c>
      <c r="K6" s="281">
        <v>2150.1211064499998</v>
      </c>
      <c r="L6" s="281">
        <v>0</v>
      </c>
      <c r="M6" s="341">
        <v>4.3962773150733954</v>
      </c>
      <c r="N6" s="281">
        <v>2038.37176843</v>
      </c>
      <c r="O6" s="281">
        <v>0</v>
      </c>
      <c r="P6" s="341">
        <v>4.1149361447165989</v>
      </c>
      <c r="Q6" s="281">
        <v>1983.3367424400001</v>
      </c>
      <c r="R6" s="281">
        <v>0</v>
      </c>
      <c r="S6" s="341">
        <v>3.8400451315361823</v>
      </c>
      <c r="T6" s="281">
        <v>1928.81926127</v>
      </c>
      <c r="U6" s="281">
        <v>0</v>
      </c>
      <c r="V6" s="341">
        <v>3.6095403786985476</v>
      </c>
      <c r="W6" s="281">
        <v>1891.0580190800099</v>
      </c>
      <c r="X6" s="281">
        <v>0</v>
      </c>
      <c r="Y6" s="341">
        <v>3.3064023757074157</v>
      </c>
      <c r="Z6" s="281">
        <v>1922.3705045300032</v>
      </c>
      <c r="AA6" s="281">
        <v>0</v>
      </c>
      <c r="AB6" s="341">
        <v>3.2317076425853837</v>
      </c>
      <c r="AC6" s="281">
        <v>1926.6189559900101</v>
      </c>
      <c r="AD6" s="281">
        <v>0</v>
      </c>
      <c r="AE6" s="341">
        <v>3.033696716383314</v>
      </c>
      <c r="AF6" s="281">
        <v>1879.8862698</v>
      </c>
      <c r="AG6" s="281">
        <v>0</v>
      </c>
      <c r="AH6" s="341">
        <v>2.8551657444584149</v>
      </c>
      <c r="AI6" s="281">
        <v>1973.0350070500099</v>
      </c>
      <c r="AJ6" s="281">
        <v>0</v>
      </c>
      <c r="AK6" s="341">
        <v>2.6644164125506435</v>
      </c>
      <c r="AL6" s="281">
        <v>2074.4563292400098</v>
      </c>
      <c r="AM6" s="281">
        <v>0</v>
      </c>
      <c r="AN6" s="341">
        <v>2.7037992572521099</v>
      </c>
      <c r="AO6" s="281">
        <v>2866.0150584599978</v>
      </c>
      <c r="AP6" s="281">
        <v>0</v>
      </c>
      <c r="AQ6" s="341">
        <v>3.3434128836837522</v>
      </c>
      <c r="AR6" s="281">
        <v>33692.864422630002</v>
      </c>
      <c r="AS6" s="281">
        <v>0</v>
      </c>
      <c r="AT6" s="341">
        <v>38.778791228633843</v>
      </c>
      <c r="AU6" s="281">
        <v>40936.798436250196</v>
      </c>
      <c r="AV6" s="281">
        <v>0</v>
      </c>
      <c r="AW6" s="341">
        <v>42.81469650236172</v>
      </c>
      <c r="AX6" s="281">
        <v>44781.085063980005</v>
      </c>
      <c r="AY6" s="281">
        <v>0</v>
      </c>
      <c r="AZ6" s="341">
        <v>44.929971835893475</v>
      </c>
      <c r="BA6" s="281">
        <v>50190.285093339997</v>
      </c>
      <c r="BB6" s="281">
        <v>0</v>
      </c>
      <c r="BC6" s="341">
        <v>46.037519752866046</v>
      </c>
      <c r="BD6" s="281">
        <v>53384.353198019999</v>
      </c>
      <c r="BE6" s="281">
        <v>0</v>
      </c>
      <c r="BF6" s="341">
        <v>48.558359255507028</v>
      </c>
      <c r="BG6" s="281">
        <v>60240.644244129799</v>
      </c>
      <c r="BH6" s="281">
        <v>0</v>
      </c>
      <c r="BI6" s="341">
        <v>51.553469070624494</v>
      </c>
      <c r="BJ6" s="281">
        <v>62403.753810279297</v>
      </c>
      <c r="BK6" s="281">
        <v>0</v>
      </c>
      <c r="BL6" s="341">
        <v>52.971724920248633</v>
      </c>
      <c r="BM6" s="281">
        <v>63076.725338229895</v>
      </c>
      <c r="BN6" s="281">
        <v>0</v>
      </c>
      <c r="BO6" s="341">
        <v>52.707670682846128</v>
      </c>
      <c r="BP6" s="281">
        <v>62191.7947446705</v>
      </c>
      <c r="BQ6" s="281">
        <v>0</v>
      </c>
      <c r="BR6" s="341">
        <v>51.964343043591143</v>
      </c>
      <c r="BS6" s="281">
        <v>63161.1435698403</v>
      </c>
      <c r="BT6" s="281">
        <v>0</v>
      </c>
      <c r="BU6" s="341">
        <v>51.624708776268882</v>
      </c>
      <c r="BV6" s="281">
        <v>64909.382321499601</v>
      </c>
      <c r="BW6" s="281">
        <v>0</v>
      </c>
      <c r="BX6" s="341">
        <v>51.937058179217665</v>
      </c>
      <c r="BY6" s="281">
        <v>68987.148354160207</v>
      </c>
      <c r="BZ6" s="281">
        <v>0</v>
      </c>
      <c r="CA6" s="341">
        <v>52.87392073247478</v>
      </c>
      <c r="CB6" s="281">
        <v>67289.398103</v>
      </c>
      <c r="CC6" s="281">
        <v>0</v>
      </c>
      <c r="CD6" s="341">
        <v>52.356105798030072</v>
      </c>
      <c r="CE6" s="281">
        <v>66496.608177000002</v>
      </c>
      <c r="CF6" s="281">
        <v>0</v>
      </c>
      <c r="CG6" s="341">
        <v>50.844371517657414</v>
      </c>
      <c r="CH6" s="281">
        <v>71949.792010000005</v>
      </c>
      <c r="CI6" s="281">
        <v>0</v>
      </c>
      <c r="CJ6" s="341">
        <v>53.689851708006685</v>
      </c>
      <c r="CK6" s="281">
        <v>73752.100787999996</v>
      </c>
      <c r="CL6" s="281">
        <v>0</v>
      </c>
      <c r="CM6" s="341">
        <v>53.16788966850082</v>
      </c>
      <c r="CN6" s="281">
        <v>72597.82273070779</v>
      </c>
      <c r="CO6" s="281">
        <v>0</v>
      </c>
      <c r="CP6" s="341">
        <v>53.420974496347007</v>
      </c>
      <c r="CQ6" s="281">
        <v>73643.599054466235</v>
      </c>
      <c r="CR6" s="281">
        <v>0</v>
      </c>
      <c r="CS6" s="341">
        <v>53.02157314210536</v>
      </c>
      <c r="CT6" s="281">
        <v>75197.801332902556</v>
      </c>
      <c r="CU6" s="281">
        <v>0</v>
      </c>
      <c r="CV6" s="341">
        <v>53.370844610188897</v>
      </c>
      <c r="CW6" s="281">
        <v>77687.778561502302</v>
      </c>
      <c r="CX6" s="281">
        <v>0</v>
      </c>
      <c r="CY6" s="341">
        <v>53.917764477238094</v>
      </c>
      <c r="CZ6" s="281">
        <v>79586.280335999996</v>
      </c>
      <c r="DA6" s="281">
        <v>0</v>
      </c>
      <c r="DB6" s="341">
        <v>55.035613272047037</v>
      </c>
      <c r="DC6" s="281">
        <v>83658.681408999997</v>
      </c>
      <c r="DD6" s="281">
        <v>0</v>
      </c>
      <c r="DE6" s="341">
        <v>56.366205244836586</v>
      </c>
      <c r="DF6" s="281">
        <v>84040.066209819779</v>
      </c>
      <c r="DG6" s="281">
        <v>0</v>
      </c>
      <c r="DH6" s="341">
        <v>56.526913092448908</v>
      </c>
      <c r="DI6" s="281">
        <v>86448.692123239889</v>
      </c>
      <c r="DJ6" s="281">
        <v>0</v>
      </c>
      <c r="DK6" s="341">
        <v>56.99593327351532</v>
      </c>
      <c r="DL6" s="281">
        <v>87847.099048000004</v>
      </c>
      <c r="DM6" s="281">
        <v>0</v>
      </c>
      <c r="DN6" s="341">
        <v>58.131136158816311</v>
      </c>
      <c r="DO6" s="281">
        <v>89742.68934152725</v>
      </c>
      <c r="DP6" s="281">
        <v>0</v>
      </c>
      <c r="DQ6" s="341">
        <v>57.724620404918959</v>
      </c>
      <c r="DR6" s="281">
        <v>92087.520642524425</v>
      </c>
      <c r="DS6" s="281">
        <v>0</v>
      </c>
      <c r="DT6" s="341">
        <v>58.294161624292315</v>
      </c>
      <c r="DU6" s="281">
        <v>91611.215922800373</v>
      </c>
      <c r="DV6" s="281">
        <v>0</v>
      </c>
      <c r="DW6" s="341">
        <v>57.542610553418093</v>
      </c>
      <c r="DX6" s="281">
        <v>94696.092210999472</v>
      </c>
      <c r="DY6" s="281">
        <v>0</v>
      </c>
      <c r="DZ6" s="341">
        <v>57.988511564538328</v>
      </c>
      <c r="EA6" s="281">
        <v>100014.95194543146</v>
      </c>
      <c r="EB6" s="281">
        <v>0</v>
      </c>
      <c r="EC6" s="341">
        <v>58.866632624729284</v>
      </c>
      <c r="ED6" s="281">
        <v>104633.16139082187</v>
      </c>
      <c r="EE6" s="281">
        <v>0</v>
      </c>
      <c r="EF6" s="341">
        <v>59.522796924101776</v>
      </c>
      <c r="EG6" s="281">
        <v>114768.16053474361</v>
      </c>
      <c r="EH6" s="281">
        <v>0</v>
      </c>
      <c r="EI6" s="341">
        <v>62.011376571778555</v>
      </c>
      <c r="EJ6" s="281">
        <v>126821.34245857618</v>
      </c>
      <c r="EK6" s="281">
        <v>0</v>
      </c>
      <c r="EL6" s="341">
        <v>63.984412307578395</v>
      </c>
      <c r="EM6" s="281">
        <v>142988.91951418482</v>
      </c>
      <c r="EN6" s="281">
        <v>0</v>
      </c>
      <c r="EO6" s="341">
        <v>66.234301955153484</v>
      </c>
      <c r="EP6" s="281">
        <v>142007.22778114534</v>
      </c>
      <c r="EQ6" s="281">
        <v>0</v>
      </c>
      <c r="ER6" s="341">
        <v>63.733180296256855</v>
      </c>
      <c r="ES6" s="281">
        <v>143679.17116414625</v>
      </c>
      <c r="ET6" s="281">
        <v>0</v>
      </c>
      <c r="EU6" s="341">
        <v>63.180970986531825</v>
      </c>
      <c r="EV6" s="281">
        <v>162777.88949229676</v>
      </c>
      <c r="EW6" s="281">
        <v>0</v>
      </c>
      <c r="EX6" s="341">
        <v>64.029594928460028</v>
      </c>
      <c r="EY6" s="281">
        <v>197870.45777932653</v>
      </c>
      <c r="EZ6" s="281">
        <v>0</v>
      </c>
      <c r="FA6" s="341">
        <v>72.6046801172497</v>
      </c>
      <c r="FB6" s="281">
        <v>229741.32710183071</v>
      </c>
      <c r="FC6" s="281">
        <v>0</v>
      </c>
      <c r="FD6" s="341">
        <v>81.05357791241542</v>
      </c>
      <c r="FE6" s="281">
        <v>220542.28805883761</v>
      </c>
      <c r="FF6" s="281">
        <v>0</v>
      </c>
      <c r="FG6" s="341">
        <v>79.442905684797594</v>
      </c>
      <c r="FH6" s="281">
        <v>228982.05838157923</v>
      </c>
      <c r="FI6" s="281">
        <v>0</v>
      </c>
      <c r="FJ6" s="341">
        <v>77.467877427218326</v>
      </c>
      <c r="FK6" s="281">
        <v>242337.94928220636</v>
      </c>
      <c r="FL6" s="281">
        <v>0</v>
      </c>
      <c r="FM6" s="341">
        <v>78.898022663228417</v>
      </c>
      <c r="FN6" s="281">
        <v>248539.96007422206</v>
      </c>
      <c r="FO6" s="281">
        <v>0</v>
      </c>
      <c r="FP6" s="341">
        <v>77.127116083579551</v>
      </c>
      <c r="FQ6" s="281">
        <v>212417.11731330608</v>
      </c>
      <c r="FR6" s="281">
        <v>0</v>
      </c>
      <c r="FS6" s="341">
        <v>65.815075195936529</v>
      </c>
      <c r="FT6" s="281">
        <v>214087.2436842836</v>
      </c>
      <c r="FU6" s="281">
        <v>0</v>
      </c>
      <c r="FV6" s="341">
        <v>64.222642704125334</v>
      </c>
      <c r="FW6" s="286">
        <v>221327.36611395911</v>
      </c>
      <c r="FX6" s="286">
        <v>0</v>
      </c>
      <c r="FY6" s="339">
        <v>64.351351491717779</v>
      </c>
    </row>
    <row r="7" spans="1:181" s="13" customFormat="1" ht="14">
      <c r="A7" s="349" t="s">
        <v>78</v>
      </c>
      <c r="B7" s="281">
        <v>15209.69011026</v>
      </c>
      <c r="C7" s="281">
        <v>76.048450551299709</v>
      </c>
      <c r="D7" s="341">
        <v>32.41613148632878</v>
      </c>
      <c r="E7" s="281">
        <v>6196.6405734600294</v>
      </c>
      <c r="F7" s="281">
        <v>30.982442110000004</v>
      </c>
      <c r="G7" s="341">
        <v>12.953122094588171</v>
      </c>
      <c r="H7" s="281">
        <v>7320.3844773400097</v>
      </c>
      <c r="I7" s="281">
        <v>36.601001539999892</v>
      </c>
      <c r="J7" s="341">
        <v>15.255163224053758</v>
      </c>
      <c r="K7" s="281">
        <v>8815.8754304599988</v>
      </c>
      <c r="L7" s="281">
        <v>44.078286309999896</v>
      </c>
      <c r="M7" s="341">
        <v>18.025511703122042</v>
      </c>
      <c r="N7" s="281">
        <v>9483.8858826400101</v>
      </c>
      <c r="O7" s="281">
        <v>47.418291788899801</v>
      </c>
      <c r="P7" s="341">
        <v>19.14546964163522</v>
      </c>
      <c r="Q7" s="281">
        <v>9879.7546625900213</v>
      </c>
      <c r="R7" s="281">
        <v>49.397595989999999</v>
      </c>
      <c r="S7" s="341">
        <v>19.128725334950744</v>
      </c>
      <c r="T7" s="281">
        <v>11352.156155680001</v>
      </c>
      <c r="U7" s="281">
        <v>56.759508941450001</v>
      </c>
      <c r="V7" s="341">
        <v>21.244119058743845</v>
      </c>
      <c r="W7" s="281">
        <v>11514.75022064</v>
      </c>
      <c r="X7" s="281">
        <v>57.572440779999994</v>
      </c>
      <c r="Y7" s="341">
        <v>20.13285531224664</v>
      </c>
      <c r="Z7" s="281">
        <v>14576.211684300033</v>
      </c>
      <c r="AA7" s="281">
        <v>72.879520982199779</v>
      </c>
      <c r="AB7" s="341">
        <v>24.50414974069302</v>
      </c>
      <c r="AC7" s="281">
        <v>15268.75646717</v>
      </c>
      <c r="AD7" s="281">
        <v>76.342171150000098</v>
      </c>
      <c r="AE7" s="341">
        <v>24.042520817982805</v>
      </c>
      <c r="AF7" s="281">
        <v>15167.85353273</v>
      </c>
      <c r="AG7" s="281">
        <v>75.837744729950103</v>
      </c>
      <c r="AH7" s="341">
        <v>23.036891390360879</v>
      </c>
      <c r="AI7" s="281">
        <v>18513.264017819998</v>
      </c>
      <c r="AJ7" s="281">
        <v>92.564426820000008</v>
      </c>
      <c r="AK7" s="341">
        <v>25.000592651781879</v>
      </c>
      <c r="AL7" s="281">
        <v>26611.393200819999</v>
      </c>
      <c r="AM7" s="281">
        <v>133.054570305651</v>
      </c>
      <c r="AN7" s="341">
        <v>34.684685407275353</v>
      </c>
      <c r="AO7" s="281">
        <v>26594.407842479985</v>
      </c>
      <c r="AP7" s="281">
        <v>132.96946259000003</v>
      </c>
      <c r="AQ7" s="341">
        <v>31.024291219971911</v>
      </c>
      <c r="AR7" s="281">
        <v>17851.54655829</v>
      </c>
      <c r="AS7" s="281">
        <v>89.255779250000003</v>
      </c>
      <c r="AT7" s="341">
        <v>20.546231641474915</v>
      </c>
      <c r="AU7" s="281">
        <v>19605.585796849999</v>
      </c>
      <c r="AV7" s="281">
        <v>98.02559318999991</v>
      </c>
      <c r="AW7" s="341">
        <v>20.504954898960484</v>
      </c>
      <c r="AX7" s="281">
        <v>20157.476057029999</v>
      </c>
      <c r="AY7" s="281">
        <v>100.78483508000102</v>
      </c>
      <c r="AZ7" s="341">
        <v>20.224495012371669</v>
      </c>
      <c r="BA7" s="281">
        <v>22513.561450370002</v>
      </c>
      <c r="BB7" s="281">
        <v>112.56486644000002</v>
      </c>
      <c r="BC7" s="341">
        <v>20.650779888004795</v>
      </c>
      <c r="BD7" s="281">
        <v>20633.232724939997</v>
      </c>
      <c r="BE7" s="281">
        <v>103.1629267</v>
      </c>
      <c r="BF7" s="341">
        <v>18.767969774658262</v>
      </c>
      <c r="BG7" s="281">
        <v>19214.284479460202</v>
      </c>
      <c r="BH7" s="281">
        <v>96.067882920000812</v>
      </c>
      <c r="BI7" s="341">
        <v>16.443433383808109</v>
      </c>
      <c r="BJ7" s="281">
        <v>17865.2810016599</v>
      </c>
      <c r="BK7" s="281">
        <v>89.322909429999697</v>
      </c>
      <c r="BL7" s="341">
        <v>15.165029233978327</v>
      </c>
      <c r="BM7" s="281">
        <v>17637.066905259999</v>
      </c>
      <c r="BN7" s="281">
        <v>88.1817904199997</v>
      </c>
      <c r="BO7" s="341">
        <v>14.737745329501841</v>
      </c>
      <c r="BP7" s="281">
        <v>17753.120352889899</v>
      </c>
      <c r="BQ7" s="281">
        <v>88.762030120000205</v>
      </c>
      <c r="BR7" s="341">
        <v>14.833616555032551</v>
      </c>
      <c r="BS7" s="281">
        <v>18123.671528299998</v>
      </c>
      <c r="BT7" s="281">
        <v>90.614645360000196</v>
      </c>
      <c r="BU7" s="341">
        <v>14.813368025401145</v>
      </c>
      <c r="BV7" s="281">
        <v>18551.100102830002</v>
      </c>
      <c r="BW7" s="281">
        <v>92.751733449999307</v>
      </c>
      <c r="BX7" s="341">
        <v>14.843610135695915</v>
      </c>
      <c r="BY7" s="281">
        <v>19597.588051400002</v>
      </c>
      <c r="BZ7" s="281">
        <v>97.983992779999895</v>
      </c>
      <c r="CA7" s="341">
        <v>15.020207993782531</v>
      </c>
      <c r="CB7" s="281">
        <v>20255.370945999999</v>
      </c>
      <c r="CC7" s="281">
        <v>101.27269800000001</v>
      </c>
      <c r="CD7" s="341">
        <v>15.760169865152054</v>
      </c>
      <c r="CE7" s="281">
        <v>16584.378456570001</v>
      </c>
      <c r="CF7" s="281">
        <v>96.539382279999998</v>
      </c>
      <c r="CG7" s="341">
        <v>12.680681357322744</v>
      </c>
      <c r="CH7" s="281">
        <v>20186.483877999999</v>
      </c>
      <c r="CI7" s="281">
        <v>123.43190195</v>
      </c>
      <c r="CJ7" s="341">
        <v>15.06341152126268</v>
      </c>
      <c r="CK7" s="281">
        <v>20796.480456000001</v>
      </c>
      <c r="CL7" s="281">
        <v>122.91869688999999</v>
      </c>
      <c r="CM7" s="341">
        <v>14.992182820067521</v>
      </c>
      <c r="CN7" s="281">
        <v>17706.312882439011</v>
      </c>
      <c r="CO7" s="281">
        <v>102.73187847001702</v>
      </c>
      <c r="CP7" s="341">
        <v>13.029157808571831</v>
      </c>
      <c r="CQ7" s="281">
        <v>17475.347182859405</v>
      </c>
      <c r="CR7" s="281">
        <v>101.58088377001893</v>
      </c>
      <c r="CS7" s="341">
        <v>12.581818525115542</v>
      </c>
      <c r="CT7" s="281">
        <v>21432.710235169783</v>
      </c>
      <c r="CU7" s="281">
        <v>131.78458189001807</v>
      </c>
      <c r="CV7" s="341">
        <v>15.211639532816362</v>
      </c>
      <c r="CW7" s="281">
        <v>21980.254769560219</v>
      </c>
      <c r="CX7" s="281">
        <v>129.36466513001773</v>
      </c>
      <c r="CY7" s="341">
        <v>15.254988902490243</v>
      </c>
      <c r="CZ7" s="281">
        <v>18464.561988000001</v>
      </c>
      <c r="DA7" s="281">
        <v>105.76391473</v>
      </c>
      <c r="DB7" s="341">
        <v>12.768639123716365</v>
      </c>
      <c r="DC7" s="281">
        <v>18361.049814000002</v>
      </c>
      <c r="DD7" s="281">
        <v>105.59008118000001</v>
      </c>
      <c r="DE7" s="341">
        <v>12.37101380150672</v>
      </c>
      <c r="DF7" s="281">
        <v>22702.276846198922</v>
      </c>
      <c r="DG7" s="281">
        <v>137.38825314000243</v>
      </c>
      <c r="DH7" s="341">
        <v>15.26997405120861</v>
      </c>
      <c r="DI7" s="281">
        <v>23409.931463089924</v>
      </c>
      <c r="DJ7" s="281">
        <v>135.79853386001935</v>
      </c>
      <c r="DK7" s="341">
        <v>15.434251911014741</v>
      </c>
      <c r="DL7" s="281">
        <v>19964.310952</v>
      </c>
      <c r="DM7" s="281">
        <v>113.03861459999999</v>
      </c>
      <c r="DN7" s="341">
        <v>13.2110006004129</v>
      </c>
      <c r="DO7" s="281">
        <v>21340.259503768622</v>
      </c>
      <c r="DP7" s="281">
        <v>122.90623163000841</v>
      </c>
      <c r="DQ7" s="341">
        <v>13.726559658910084</v>
      </c>
      <c r="DR7" s="281">
        <v>24799.564296229757</v>
      </c>
      <c r="DS7" s="281">
        <v>146.21537048003188</v>
      </c>
      <c r="DT7" s="341">
        <v>15.698867764161101</v>
      </c>
      <c r="DU7" s="281">
        <v>23364.46539720038</v>
      </c>
      <c r="DV7" s="281">
        <v>133.72061458003984</v>
      </c>
      <c r="DW7" s="341">
        <v>14.675630266417025</v>
      </c>
      <c r="DX7" s="281">
        <v>20221.952688739002</v>
      </c>
      <c r="DY7" s="281">
        <v>113.68793597001481</v>
      </c>
      <c r="DZ7" s="341">
        <v>12.383203044278103</v>
      </c>
      <c r="EA7" s="281">
        <v>21315.154939360771</v>
      </c>
      <c r="EB7" s="281">
        <v>121.30533512000605</v>
      </c>
      <c r="EC7" s="341">
        <v>12.545638134577434</v>
      </c>
      <c r="ED7" s="281">
        <v>25035.745307580542</v>
      </c>
      <c r="EE7" s="281">
        <v>147.84449515000969</v>
      </c>
      <c r="EF7" s="341">
        <v>14.242115635028178</v>
      </c>
      <c r="EG7" s="281">
        <v>24684.154978899092</v>
      </c>
      <c r="EH7" s="281">
        <v>138.88542000001314</v>
      </c>
      <c r="EI7" s="341">
        <v>13.337309081374253</v>
      </c>
      <c r="EJ7" s="281">
        <v>23447.970721258913</v>
      </c>
      <c r="EK7" s="281">
        <v>130.50004333001141</v>
      </c>
      <c r="EL7" s="341">
        <v>11.830064225152821</v>
      </c>
      <c r="EM7" s="281">
        <v>24571.3176189199</v>
      </c>
      <c r="EN7" s="281">
        <v>138.23363955000715</v>
      </c>
      <c r="EO7" s="341">
        <v>11.381749551901995</v>
      </c>
      <c r="EP7" s="281">
        <v>35002.986952109844</v>
      </c>
      <c r="EQ7" s="281">
        <v>197.14784448002069</v>
      </c>
      <c r="ER7" s="341">
        <v>15.709423479236023</v>
      </c>
      <c r="ES7" s="281">
        <v>36564.358101549464</v>
      </c>
      <c r="ET7" s="281">
        <v>203.34478921001497</v>
      </c>
      <c r="EU7" s="341">
        <v>16.078681618478306</v>
      </c>
      <c r="EV7" s="281">
        <v>34128.647397549539</v>
      </c>
      <c r="EW7" s="281">
        <v>187.12415232002058</v>
      </c>
      <c r="EX7" s="341">
        <v>13.424694687571511</v>
      </c>
      <c r="EY7" s="281">
        <v>30193.790244989435</v>
      </c>
      <c r="EZ7" s="281">
        <v>164.94577486001481</v>
      </c>
      <c r="FA7" s="341">
        <v>11.079018600692974</v>
      </c>
      <c r="FB7" s="281">
        <v>23628.074042540669</v>
      </c>
      <c r="FC7" s="281">
        <v>130.096260760012</v>
      </c>
      <c r="FD7" s="341">
        <v>8.336070677778066</v>
      </c>
      <c r="FE7" s="281">
        <v>26394.915114859825</v>
      </c>
      <c r="FF7" s="281">
        <v>144.03786437001139</v>
      </c>
      <c r="FG7" s="341">
        <v>9.5078761106741894</v>
      </c>
      <c r="FH7" s="281">
        <v>29445.667500019288</v>
      </c>
      <c r="FI7" s="281">
        <v>160.03302336999727</v>
      </c>
      <c r="FJ7" s="341">
        <v>9.9618868691138722</v>
      </c>
      <c r="FK7" s="281">
        <v>24874.548059629786</v>
      </c>
      <c r="FL7" s="281">
        <v>137.60188876000356</v>
      </c>
      <c r="FM7" s="341">
        <v>8.0984124127451942</v>
      </c>
      <c r="FN7" s="281">
        <v>37284.193137059628</v>
      </c>
      <c r="FO7" s="281">
        <v>189.87807313000596</v>
      </c>
      <c r="FP7" s="341">
        <v>11.570060167813031</v>
      </c>
      <c r="FQ7" s="281">
        <v>66150.385131118746</v>
      </c>
      <c r="FR7" s="281">
        <v>340.76706498998823</v>
      </c>
      <c r="FS7" s="341">
        <v>20.495959208519121</v>
      </c>
      <c r="FT7" s="281">
        <v>68079.194897810565</v>
      </c>
      <c r="FU7" s="281">
        <v>350.93497970997936</v>
      </c>
      <c r="FV7" s="341">
        <v>20.422635810820942</v>
      </c>
      <c r="FW7" s="286">
        <v>67567.08403660859</v>
      </c>
      <c r="FX7" s="286">
        <v>337.8692323800002</v>
      </c>
      <c r="FY7" s="339">
        <v>19.645257838885936</v>
      </c>
    </row>
    <row r="8" spans="1:181" s="13" customFormat="1" ht="14">
      <c r="A8" s="349" t="s">
        <v>79</v>
      </c>
      <c r="B8" s="281">
        <v>13505.54226914</v>
      </c>
      <c r="C8" s="281">
        <v>135.0554226914</v>
      </c>
      <c r="D8" s="341">
        <v>28.7841126819072</v>
      </c>
      <c r="E8" s="281">
        <v>23311.0449376</v>
      </c>
      <c r="F8" s="281">
        <v>233.09733700000001</v>
      </c>
      <c r="G8" s="341">
        <v>48.728146751387825</v>
      </c>
      <c r="H8" s="281">
        <v>23698.589225310003</v>
      </c>
      <c r="I8" s="281">
        <v>236.9730156</v>
      </c>
      <c r="J8" s="341">
        <v>49.38618291580125</v>
      </c>
      <c r="K8" s="281">
        <v>25058.720510030002</v>
      </c>
      <c r="L8" s="281">
        <v>250.57423032599999</v>
      </c>
      <c r="M8" s="341">
        <v>51.236688106792059</v>
      </c>
      <c r="N8" s="281">
        <v>25624.637643890001</v>
      </c>
      <c r="O8" s="281">
        <v>256.23349880250004</v>
      </c>
      <c r="P8" s="341">
        <v>51.729399547818353</v>
      </c>
      <c r="Q8" s="281">
        <v>28045.641419010102</v>
      </c>
      <c r="R8" s="281">
        <v>280.44360824740102</v>
      </c>
      <c r="S8" s="341">
        <v>54.30067748323242</v>
      </c>
      <c r="T8" s="281">
        <v>29243.4846490401</v>
      </c>
      <c r="U8" s="281">
        <v>292.42256824280003</v>
      </c>
      <c r="V8" s="341">
        <v>54.725468982023749</v>
      </c>
      <c r="W8" s="281">
        <v>32779.349182800201</v>
      </c>
      <c r="X8" s="281">
        <v>327.78081541749901</v>
      </c>
      <c r="Y8" s="341">
        <v>57.312740761322956</v>
      </c>
      <c r="Z8" s="281">
        <v>32544.019588950061</v>
      </c>
      <c r="AA8" s="281">
        <v>325.42765050800017</v>
      </c>
      <c r="AB8" s="341">
        <v>54.709930566569867</v>
      </c>
      <c r="AC8" s="281">
        <v>35702.406214349699</v>
      </c>
      <c r="AD8" s="281">
        <v>357.01125077879902</v>
      </c>
      <c r="AE8" s="341">
        <v>56.217796551160639</v>
      </c>
      <c r="AF8" s="281">
        <v>37963.762609559897</v>
      </c>
      <c r="AG8" s="281">
        <v>379.62480066229898</v>
      </c>
      <c r="AH8" s="341">
        <v>57.659251133898891</v>
      </c>
      <c r="AI8" s="281">
        <v>43190.569565559796</v>
      </c>
      <c r="AJ8" s="281">
        <v>431.89206844069997</v>
      </c>
      <c r="AK8" s="341">
        <v>58.32520051934943</v>
      </c>
      <c r="AL8" s="281">
        <v>37807.193692089699</v>
      </c>
      <c r="AM8" s="281">
        <v>378.05816333820104</v>
      </c>
      <c r="AN8" s="341">
        <v>49.277037449570635</v>
      </c>
      <c r="AO8" s="281">
        <v>46109.320524549927</v>
      </c>
      <c r="AP8" s="281">
        <v>461.07831078999743</v>
      </c>
      <c r="AQ8" s="341">
        <v>53.78984169836162</v>
      </c>
      <c r="AR8" s="281">
        <v>28630.473861980005</v>
      </c>
      <c r="AS8" s="281">
        <v>286.29138288000001</v>
      </c>
      <c r="AT8" s="341">
        <v>32.952234477424589</v>
      </c>
      <c r="AU8" s="281">
        <v>27923.695898649999</v>
      </c>
      <c r="AV8" s="281">
        <v>279.22382017000098</v>
      </c>
      <c r="AW8" s="341">
        <v>29.204642541520016</v>
      </c>
      <c r="AX8" s="281">
        <v>27068.442717580099</v>
      </c>
      <c r="AY8" s="281">
        <v>270.67160014999996</v>
      </c>
      <c r="AZ8" s="341">
        <v>27.158439041947574</v>
      </c>
      <c r="BA8" s="281">
        <v>28485.126051919997</v>
      </c>
      <c r="BB8" s="281">
        <v>284.83826923999999</v>
      </c>
      <c r="BC8" s="341">
        <v>26.128254717807138</v>
      </c>
      <c r="BD8" s="281">
        <v>27865.601265549998</v>
      </c>
      <c r="BE8" s="281">
        <v>278.64323691999999</v>
      </c>
      <c r="BF8" s="341">
        <v>25.346525640278323</v>
      </c>
      <c r="BG8" s="281">
        <v>28656.009732419701</v>
      </c>
      <c r="BH8" s="281">
        <v>286.54704357999799</v>
      </c>
      <c r="BI8" s="341">
        <v>24.523587520758827</v>
      </c>
      <c r="BJ8" s="281">
        <v>27785.6283085902</v>
      </c>
      <c r="BK8" s="281">
        <v>277.84348437999802</v>
      </c>
      <c r="BL8" s="341">
        <v>23.585963497863588</v>
      </c>
      <c r="BM8" s="281">
        <v>28789.398612780398</v>
      </c>
      <c r="BN8" s="281">
        <v>287.88113616000101</v>
      </c>
      <c r="BO8" s="341">
        <v>24.056767898189044</v>
      </c>
      <c r="BP8" s="281">
        <v>28882.612270239799</v>
      </c>
      <c r="BQ8" s="281">
        <v>288.81356439000001</v>
      </c>
      <c r="BR8" s="341">
        <v>24.132861548177011</v>
      </c>
      <c r="BS8" s="281">
        <v>29701.862783960099</v>
      </c>
      <c r="BT8" s="281">
        <v>297.00599677999901</v>
      </c>
      <c r="BU8" s="341">
        <v>24.27679313056041</v>
      </c>
      <c r="BV8" s="281">
        <v>29321.388561470099</v>
      </c>
      <c r="BW8" s="281">
        <v>293.20144079000005</v>
      </c>
      <c r="BX8" s="341">
        <v>23.46142590095344</v>
      </c>
      <c r="BY8" s="281">
        <v>30986.252457999999</v>
      </c>
      <c r="BZ8" s="281">
        <v>309.84996345000201</v>
      </c>
      <c r="CA8" s="341">
        <v>23.748838665570723</v>
      </c>
      <c r="CB8" s="281">
        <v>29254.530876000001</v>
      </c>
      <c r="CC8" s="281">
        <v>292.53301679999998</v>
      </c>
      <c r="CD8" s="341">
        <v>22.762178839392931</v>
      </c>
      <c r="CE8" s="281">
        <v>34864.546606800002</v>
      </c>
      <c r="CF8" s="281">
        <v>411.54276773999999</v>
      </c>
      <c r="CG8" s="341">
        <v>26.657990671529554</v>
      </c>
      <c r="CH8" s="281">
        <v>28470.097232599997</v>
      </c>
      <c r="CI8" s="281">
        <v>346.85939105</v>
      </c>
      <c r="CJ8" s="341">
        <v>21.2447493707609</v>
      </c>
      <c r="CK8" s="281">
        <v>30515.9312388</v>
      </c>
      <c r="CL8" s="281">
        <v>371.44531445999996</v>
      </c>
      <c r="CM8" s="341">
        <v>21.998934917119858</v>
      </c>
      <c r="CN8" s="281">
        <v>31232.987931200081</v>
      </c>
      <c r="CO8" s="281">
        <v>374.60483110002417</v>
      </c>
      <c r="CP8" s="341">
        <v>22.982736795102319</v>
      </c>
      <c r="CQ8" s="281">
        <v>32579.330473950471</v>
      </c>
      <c r="CR8" s="281">
        <v>391.01474017002391</v>
      </c>
      <c r="CS8" s="341">
        <v>23.456313594448446</v>
      </c>
      <c r="CT8" s="281">
        <v>28831.613269649941</v>
      </c>
      <c r="CU8" s="281">
        <v>357.2074417600233</v>
      </c>
      <c r="CV8" s="341">
        <v>20.462932750698183</v>
      </c>
      <c r="CW8" s="281">
        <v>29486.797347280222</v>
      </c>
      <c r="CX8" s="281">
        <v>358.64193721001521</v>
      </c>
      <c r="CY8" s="341">
        <v>20.464765809979671</v>
      </c>
      <c r="CZ8" s="281">
        <v>31239.397479799998</v>
      </c>
      <c r="DA8" s="281">
        <v>370.13640567000004</v>
      </c>
      <c r="DB8" s="341">
        <v>21.602710810098458</v>
      </c>
      <c r="DC8" s="281">
        <v>32318.629146499999</v>
      </c>
      <c r="DD8" s="281">
        <v>378.99512892000001</v>
      </c>
      <c r="DE8" s="341">
        <v>21.775127853107669</v>
      </c>
      <c r="DF8" s="281">
        <v>27721.350942160083</v>
      </c>
      <c r="DG8" s="281">
        <v>336.14480897001459</v>
      </c>
      <c r="DH8" s="341">
        <v>18.645896727407159</v>
      </c>
      <c r="DI8" s="281">
        <v>28423.742532909473</v>
      </c>
      <c r="DJ8" s="281">
        <v>344.41970432001898</v>
      </c>
      <c r="DK8" s="341">
        <v>18.739875560867798</v>
      </c>
      <c r="DL8" s="281">
        <v>30185.458174599997</v>
      </c>
      <c r="DM8" s="281">
        <v>358.52927325000002</v>
      </c>
      <c r="DN8" s="341">
        <v>19.974649113969534</v>
      </c>
      <c r="DO8" s="281">
        <v>30566.050213909493</v>
      </c>
      <c r="DP8" s="281">
        <v>363.06252203001338</v>
      </c>
      <c r="DQ8" s="341">
        <v>19.660806454784481</v>
      </c>
      <c r="DR8" s="281">
        <v>27472.734702419635</v>
      </c>
      <c r="DS8" s="281">
        <v>333.9745537700199</v>
      </c>
      <c r="DT8" s="341">
        <v>17.391064780873357</v>
      </c>
      <c r="DU8" s="281">
        <v>31245.003033460125</v>
      </c>
      <c r="DV8" s="281">
        <v>373.93631084000913</v>
      </c>
      <c r="DW8" s="341">
        <v>19.625534091915632</v>
      </c>
      <c r="DX8" s="281">
        <v>35901.126250680929</v>
      </c>
      <c r="DY8" s="281">
        <v>423.32311726002467</v>
      </c>
      <c r="DZ8" s="341">
        <v>21.984570072108454</v>
      </c>
      <c r="EA8" s="281">
        <v>36966.013014350705</v>
      </c>
      <c r="EB8" s="281">
        <v>435.77298901000523</v>
      </c>
      <c r="EC8" s="341">
        <v>21.757393923500697</v>
      </c>
      <c r="ED8" s="281">
        <v>34707.839718460404</v>
      </c>
      <c r="EE8" s="281">
        <v>416.32216241000157</v>
      </c>
      <c r="EF8" s="341">
        <v>19.744292036820823</v>
      </c>
      <c r="EG8" s="281">
        <v>35064.626056440633</v>
      </c>
      <c r="EH8" s="281">
        <v>417.63113469001291</v>
      </c>
      <c r="EI8" s="341">
        <v>18.946071110691744</v>
      </c>
      <c r="EJ8" s="281">
        <v>37521.057707760134</v>
      </c>
      <c r="EK8" s="281">
        <v>442.96992321999983</v>
      </c>
      <c r="EL8" s="341">
        <v>18.930274510963571</v>
      </c>
      <c r="EM8" s="281">
        <v>37705.166807210509</v>
      </c>
      <c r="EN8" s="281">
        <v>447.05943219001057</v>
      </c>
      <c r="EO8" s="341">
        <v>17.465516992947595</v>
      </c>
      <c r="EP8" s="281">
        <v>34744.577044081154</v>
      </c>
      <c r="EQ8" s="281">
        <v>427.93450690999993</v>
      </c>
      <c r="ER8" s="341">
        <v>15.593448500243312</v>
      </c>
      <c r="ES8" s="281">
        <v>35803.130148190729</v>
      </c>
      <c r="ET8" s="281">
        <v>447.60481140000115</v>
      </c>
      <c r="EU8" s="341">
        <v>15.743941928336657</v>
      </c>
      <c r="EV8" s="281">
        <v>45368.997877889895</v>
      </c>
      <c r="EW8" s="281">
        <v>553.50336017999814</v>
      </c>
      <c r="EX8" s="341">
        <v>17.846149532298281</v>
      </c>
      <c r="EY8" s="281">
        <v>32630.329388919898</v>
      </c>
      <c r="EZ8" s="281">
        <v>412.20886718999861</v>
      </c>
      <c r="FA8" s="341">
        <v>11.973058808228751</v>
      </c>
      <c r="FB8" s="281">
        <v>19654.321069730064</v>
      </c>
      <c r="FC8" s="281">
        <v>254.31674315999928</v>
      </c>
      <c r="FD8" s="341">
        <v>6.9341161393870063</v>
      </c>
      <c r="FE8" s="281">
        <v>19714.49854681969</v>
      </c>
      <c r="FF8" s="281">
        <v>255.8270128700012</v>
      </c>
      <c r="FG8" s="341">
        <v>7.1014818176740855</v>
      </c>
      <c r="FH8" s="281">
        <v>24060.043280710503</v>
      </c>
      <c r="FI8" s="281">
        <v>306.65352449000852</v>
      </c>
      <c r="FJ8" s="341">
        <v>8.1398538249562318</v>
      </c>
      <c r="FK8" s="281">
        <v>24990.615216879647</v>
      </c>
      <c r="FL8" s="281">
        <v>307.59452663999872</v>
      </c>
      <c r="FM8" s="341">
        <v>8.1362004241989521</v>
      </c>
      <c r="FN8" s="281">
        <v>19223.425492190294</v>
      </c>
      <c r="FO8" s="281">
        <v>236.29276720999829</v>
      </c>
      <c r="FP8" s="341">
        <v>5.9654285331720365</v>
      </c>
      <c r="FQ8" s="281">
        <v>21661.83474988025</v>
      </c>
      <c r="FR8" s="281">
        <v>344.75451240000297</v>
      </c>
      <c r="FS8" s="341">
        <v>6.7116779522175234</v>
      </c>
      <c r="FT8" s="281">
        <v>24370.761892870294</v>
      </c>
      <c r="FU8" s="281">
        <v>380.89653665000827</v>
      </c>
      <c r="FV8" s="341">
        <v>7.310826682328023</v>
      </c>
      <c r="FW8" s="286">
        <v>25608.578430899499</v>
      </c>
      <c r="FX8" s="286">
        <v>256.91229524002648</v>
      </c>
      <c r="FY8" s="339">
        <v>7.4457427508603971</v>
      </c>
    </row>
    <row r="9" spans="1:181" s="13" customFormat="1" ht="14">
      <c r="A9" s="349" t="s">
        <v>80</v>
      </c>
      <c r="B9" s="281">
        <v>7474.7313673199596</v>
      </c>
      <c r="C9" s="281">
        <v>224.241941019602</v>
      </c>
      <c r="D9" s="341">
        <v>15.930756844584254</v>
      </c>
      <c r="E9" s="281">
        <v>8083.0852533000298</v>
      </c>
      <c r="F9" s="281">
        <v>242.48988423</v>
      </c>
      <c r="G9" s="341">
        <v>16.89644395955311</v>
      </c>
      <c r="H9" s="281">
        <v>7371.6063975900206</v>
      </c>
      <c r="I9" s="281">
        <v>221.14592546</v>
      </c>
      <c r="J9" s="341">
        <v>15.361906081137588</v>
      </c>
      <c r="K9" s="281">
        <v>6998.8268122599802</v>
      </c>
      <c r="L9" s="281">
        <v>209.96263730180002</v>
      </c>
      <c r="M9" s="341">
        <v>14.310256038399347</v>
      </c>
      <c r="N9" s="281">
        <v>6816.2662446800095</v>
      </c>
      <c r="O9" s="281">
        <v>204.48589914269999</v>
      </c>
      <c r="P9" s="341">
        <v>13.760247652884752</v>
      </c>
      <c r="Q9" s="281">
        <v>6503.4681799000209</v>
      </c>
      <c r="R9" s="281">
        <v>195.10215880560003</v>
      </c>
      <c r="S9" s="341">
        <v>12.591715157559054</v>
      </c>
      <c r="T9" s="281">
        <v>5703.8466404399896</v>
      </c>
      <c r="U9" s="281">
        <v>171.11376852899801</v>
      </c>
      <c r="V9" s="341">
        <v>10.674024868984452</v>
      </c>
      <c r="W9" s="281">
        <v>6187.6489665699892</v>
      </c>
      <c r="X9" s="281">
        <v>185.62786219330002</v>
      </c>
      <c r="Y9" s="341">
        <v>10.81873588049069</v>
      </c>
      <c r="Z9" s="281">
        <v>5610.0209248900073</v>
      </c>
      <c r="AA9" s="281">
        <v>168.2990868517002</v>
      </c>
      <c r="AB9" s="341">
        <v>9.4310370739190663</v>
      </c>
      <c r="AC9" s="281">
        <v>5840.8536421199797</v>
      </c>
      <c r="AD9" s="281">
        <v>175.22408135000001</v>
      </c>
      <c r="AE9" s="341">
        <v>9.19713701553904</v>
      </c>
      <c r="AF9" s="281">
        <v>6094.2538449699996</v>
      </c>
      <c r="AG9" s="281">
        <v>182.826116367</v>
      </c>
      <c r="AH9" s="341">
        <v>9.2559348380386393</v>
      </c>
      <c r="AI9" s="281">
        <v>5825.3817085800201</v>
      </c>
      <c r="AJ9" s="281">
        <v>174.76003075699902</v>
      </c>
      <c r="AK9" s="341">
        <v>7.8666838541904829</v>
      </c>
      <c r="AL9" s="281">
        <v>5434.8165548400202</v>
      </c>
      <c r="AM9" s="281">
        <v>163.04310989139998</v>
      </c>
      <c r="AN9" s="341">
        <v>7.0836164430906079</v>
      </c>
      <c r="AO9" s="281">
        <v>5238.7550320199944</v>
      </c>
      <c r="AP9" s="281">
        <v>157.16130885999956</v>
      </c>
      <c r="AQ9" s="341">
        <v>6.1113848710656402</v>
      </c>
      <c r="AR9" s="281">
        <v>1868.0819907299999</v>
      </c>
      <c r="AS9" s="281">
        <v>56.041755860000002</v>
      </c>
      <c r="AT9" s="341">
        <v>2.1500683529843583</v>
      </c>
      <c r="AU9" s="281">
        <v>1895.3676921599999</v>
      </c>
      <c r="AV9" s="281">
        <v>56.860309100000094</v>
      </c>
      <c r="AW9" s="341">
        <v>1.9823140939217387</v>
      </c>
      <c r="AX9" s="281">
        <v>2043.9690325300003</v>
      </c>
      <c r="AY9" s="281">
        <v>61.318308269999896</v>
      </c>
      <c r="AZ9" s="341">
        <v>2.0507647577945782</v>
      </c>
      <c r="BA9" s="281">
        <v>2420.2496355799999</v>
      </c>
      <c r="BB9" s="281">
        <v>72.60668154999999</v>
      </c>
      <c r="BC9" s="341">
        <v>2.219997160758632</v>
      </c>
      <c r="BD9" s="281">
        <v>2472.0604172600001</v>
      </c>
      <c r="BE9" s="281">
        <v>74.161023720000003</v>
      </c>
      <c r="BF9" s="341">
        <v>2.2485839136678325</v>
      </c>
      <c r="BG9" s="281">
        <v>2449.84327411</v>
      </c>
      <c r="BH9" s="281">
        <v>73.494536760000599</v>
      </c>
      <c r="BI9" s="341">
        <v>2.0965565864115829</v>
      </c>
      <c r="BJ9" s="281">
        <v>2516.67502582</v>
      </c>
      <c r="BK9" s="281">
        <v>75.499481779999698</v>
      </c>
      <c r="BL9" s="341">
        <v>2.136291633780484</v>
      </c>
      <c r="BM9" s="281">
        <v>3179.80716049998</v>
      </c>
      <c r="BN9" s="281">
        <v>95.393285420000197</v>
      </c>
      <c r="BO9" s="341">
        <v>2.6570851253276606</v>
      </c>
      <c r="BP9" s="281">
        <v>3753.7067631800201</v>
      </c>
      <c r="BQ9" s="281">
        <v>112.61020649000099</v>
      </c>
      <c r="BR9" s="341">
        <v>3.136409018709823</v>
      </c>
      <c r="BS9" s="281">
        <v>3957.3459638599902</v>
      </c>
      <c r="BT9" s="281">
        <v>118.71933002999999</v>
      </c>
      <c r="BU9" s="341">
        <v>3.2345334704922539</v>
      </c>
      <c r="BV9" s="281">
        <v>4226.5524965000104</v>
      </c>
      <c r="BW9" s="281">
        <v>126.79549012999999</v>
      </c>
      <c r="BX9" s="341">
        <v>3.3818639934204087</v>
      </c>
      <c r="BY9" s="281">
        <v>3957.3909938899997</v>
      </c>
      <c r="BZ9" s="281">
        <v>118.7207313</v>
      </c>
      <c r="CA9" s="341">
        <v>3.0330689513959479</v>
      </c>
      <c r="CB9" s="281">
        <v>4117.2553809999999</v>
      </c>
      <c r="CC9" s="281">
        <v>123.51664959999999</v>
      </c>
      <c r="CD9" s="341">
        <v>3.2035278127347975</v>
      </c>
      <c r="CE9" s="281">
        <v>7598.6057876900013</v>
      </c>
      <c r="CF9" s="281">
        <v>316.72198363000001</v>
      </c>
      <c r="CG9" s="341">
        <v>5.8100156726364069</v>
      </c>
      <c r="CH9" s="281">
        <v>7872.5055388000001</v>
      </c>
      <c r="CI9" s="281">
        <v>336.36250031999992</v>
      </c>
      <c r="CJ9" s="341">
        <v>5.874563958293133</v>
      </c>
      <c r="CK9" s="281">
        <v>7995.0045863000005</v>
      </c>
      <c r="CL9" s="281">
        <v>354.19495445999991</v>
      </c>
      <c r="CM9" s="341">
        <v>5.7635988290752485</v>
      </c>
      <c r="CN9" s="281">
        <v>7801.1569409601179</v>
      </c>
      <c r="CO9" s="281">
        <v>346.05948695999882</v>
      </c>
      <c r="CP9" s="341">
        <v>5.7404670045118849</v>
      </c>
      <c r="CQ9" s="281">
        <v>8402.9966689600096</v>
      </c>
      <c r="CR9" s="281">
        <v>367.2539485900013</v>
      </c>
      <c r="CS9" s="341">
        <v>6.0499501411740191</v>
      </c>
      <c r="CT9" s="281">
        <v>8205.7675605999812</v>
      </c>
      <c r="CU9" s="281">
        <v>360.86207930000097</v>
      </c>
      <c r="CV9" s="341">
        <v>5.8239567862536337</v>
      </c>
      <c r="CW9" s="281">
        <v>7952.6223336999292</v>
      </c>
      <c r="CX9" s="281">
        <v>348.88903185000208</v>
      </c>
      <c r="CY9" s="341">
        <v>5.5193703038554816</v>
      </c>
      <c r="CZ9" s="281">
        <v>7883.679359400001</v>
      </c>
      <c r="DA9" s="281">
        <v>340.51736114000005</v>
      </c>
      <c r="DB9" s="341">
        <v>5.4517327176615833</v>
      </c>
      <c r="DC9" s="281">
        <v>7569.6074198400001</v>
      </c>
      <c r="DD9" s="281">
        <v>324.16558583999995</v>
      </c>
      <c r="DE9" s="341">
        <v>5.1001287405378379</v>
      </c>
      <c r="DF9" s="281">
        <v>7388.64845384004</v>
      </c>
      <c r="DG9" s="281">
        <v>319.5038970199999</v>
      </c>
      <c r="DH9" s="341">
        <v>4.9697425032736486</v>
      </c>
      <c r="DI9" s="281">
        <v>6978.6049647500358</v>
      </c>
      <c r="DJ9" s="281">
        <v>299.97363453999833</v>
      </c>
      <c r="DK9" s="341">
        <v>4.6010193230695347</v>
      </c>
      <c r="DL9" s="281">
        <v>6658.1932473900006</v>
      </c>
      <c r="DM9" s="281">
        <v>284.25073512</v>
      </c>
      <c r="DN9" s="341">
        <v>4.4059319252449614</v>
      </c>
      <c r="DO9" s="281">
        <v>6996.0535028399936</v>
      </c>
      <c r="DP9" s="281">
        <v>293.10463577000087</v>
      </c>
      <c r="DQ9" s="341">
        <v>4.5000270857391005</v>
      </c>
      <c r="DR9" s="281">
        <v>6587.3132788899593</v>
      </c>
      <c r="DS9" s="281">
        <v>279.97891462999701</v>
      </c>
      <c r="DT9" s="341">
        <v>4.1699668127684699</v>
      </c>
      <c r="DU9" s="281">
        <v>6418.5711495399501</v>
      </c>
      <c r="DV9" s="281">
        <v>272.56127351000248</v>
      </c>
      <c r="DW9" s="341">
        <v>4.031617048709645</v>
      </c>
      <c r="DX9" s="281">
        <v>6474.0659397499985</v>
      </c>
      <c r="DY9" s="281">
        <v>274.38549101000081</v>
      </c>
      <c r="DZ9" s="341">
        <v>3.964487222770205</v>
      </c>
      <c r="EA9" s="281">
        <v>6485.8467306099665</v>
      </c>
      <c r="EB9" s="281">
        <v>274.02709300999902</v>
      </c>
      <c r="EC9" s="341">
        <v>3.8174287876419717</v>
      </c>
      <c r="ED9" s="281">
        <v>6310.8186802100636</v>
      </c>
      <c r="EE9" s="281">
        <v>269.04178815999842</v>
      </c>
      <c r="EF9" s="341">
        <v>3.5900432877479842</v>
      </c>
      <c r="EG9" s="281">
        <v>6033.4401034799548</v>
      </c>
      <c r="EH9" s="281">
        <v>256.5165168000006</v>
      </c>
      <c r="EI9" s="341">
        <v>3.2599801594528697</v>
      </c>
      <c r="EJ9" s="281">
        <v>6079.6414687699544</v>
      </c>
      <c r="EK9" s="281">
        <v>252.93491812999952</v>
      </c>
      <c r="EL9" s="341">
        <v>3.067325095908747</v>
      </c>
      <c r="EM9" s="281">
        <v>6594.7111994399547</v>
      </c>
      <c r="EN9" s="281">
        <v>274.6780715799963</v>
      </c>
      <c r="EO9" s="341">
        <v>3.0547548325757314</v>
      </c>
      <c r="EP9" s="281">
        <v>7020.9420752600481</v>
      </c>
      <c r="EQ9" s="281">
        <v>298.53408658000149</v>
      </c>
      <c r="ER9" s="341">
        <v>3.15101543860668</v>
      </c>
      <c r="ES9" s="281">
        <v>7595.2026254700068</v>
      </c>
      <c r="ET9" s="281">
        <v>327.66512895000227</v>
      </c>
      <c r="EU9" s="341">
        <v>3.3398875621882644</v>
      </c>
      <c r="EV9" s="281">
        <v>7982.2721103698832</v>
      </c>
      <c r="EW9" s="281">
        <v>339.1784381599997</v>
      </c>
      <c r="EX9" s="341">
        <v>3.1398714618419636</v>
      </c>
      <c r="EY9" s="281">
        <v>7430.7143219900154</v>
      </c>
      <c r="EZ9" s="281">
        <v>319.54029147999898</v>
      </c>
      <c r="FA9" s="341">
        <v>2.7265547492310818</v>
      </c>
      <c r="FB9" s="281">
        <v>5560.0652419699964</v>
      </c>
      <c r="FC9" s="281">
        <v>240.12864465000081</v>
      </c>
      <c r="FD9" s="341">
        <v>1.9616112911560561</v>
      </c>
      <c r="FE9" s="281">
        <v>5810.8823895599917</v>
      </c>
      <c r="FF9" s="281">
        <v>250.34464145000106</v>
      </c>
      <c r="FG9" s="341">
        <v>2.0931739925365624</v>
      </c>
      <c r="FH9" s="281">
        <v>6577.7298290000144</v>
      </c>
      <c r="FI9" s="281">
        <v>280.58318504999971</v>
      </c>
      <c r="FJ9" s="341">
        <v>2.2253392765523472</v>
      </c>
      <c r="FK9" s="281">
        <v>6868.8206845099912</v>
      </c>
      <c r="FL9" s="281">
        <v>282.70709490000058</v>
      </c>
      <c r="FM9" s="341">
        <v>2.2362835521275621</v>
      </c>
      <c r="FN9" s="281">
        <v>7178.9052310100105</v>
      </c>
      <c r="FO9" s="281">
        <v>309.80128567000065</v>
      </c>
      <c r="FP9" s="341">
        <v>2.2277635231766202</v>
      </c>
      <c r="FQ9" s="281">
        <v>9893.0260797600349</v>
      </c>
      <c r="FR9" s="281">
        <v>544.75107876999539</v>
      </c>
      <c r="FS9" s="341">
        <v>3.0652438164595197</v>
      </c>
      <c r="FT9" s="281">
        <v>11099.803135149854</v>
      </c>
      <c r="FU9" s="281">
        <v>608.77737737999678</v>
      </c>
      <c r="FV9" s="341">
        <v>3.3297578994763386</v>
      </c>
      <c r="FW9" s="286">
        <v>12239.696954620449</v>
      </c>
      <c r="FX9" s="286">
        <v>371.76198078998584</v>
      </c>
      <c r="FY9" s="339">
        <v>3.5587151047256405</v>
      </c>
    </row>
    <row r="10" spans="1:181" s="13" customFormat="1" ht="14">
      <c r="A10" s="349" t="s">
        <v>81</v>
      </c>
      <c r="B10" s="281">
        <v>2859.9410528800095</v>
      </c>
      <c r="C10" s="281">
        <v>285.99410528800098</v>
      </c>
      <c r="D10" s="341">
        <v>6.0953395198216285</v>
      </c>
      <c r="E10" s="281">
        <v>2872.7541419899999</v>
      </c>
      <c r="F10" s="281">
        <v>287.27470960999995</v>
      </c>
      <c r="G10" s="341">
        <v>6.0050497858959577</v>
      </c>
      <c r="H10" s="281">
        <v>2822.4153470199999</v>
      </c>
      <c r="I10" s="281">
        <v>282.24075183999997</v>
      </c>
      <c r="J10" s="341">
        <v>5.8817138550774226</v>
      </c>
      <c r="K10" s="281">
        <v>2519.7095368</v>
      </c>
      <c r="L10" s="281">
        <v>251.970236314001</v>
      </c>
      <c r="M10" s="341">
        <v>5.1519618332091985</v>
      </c>
      <c r="N10" s="281">
        <v>2595.5723836999896</v>
      </c>
      <c r="O10" s="281">
        <v>259.556511663999</v>
      </c>
      <c r="P10" s="341">
        <v>5.2397775436920213</v>
      </c>
      <c r="Q10" s="281">
        <v>2579.2931213099901</v>
      </c>
      <c r="R10" s="281">
        <v>257.92864653599997</v>
      </c>
      <c r="S10" s="341">
        <v>4.9939083874915031</v>
      </c>
      <c r="T10" s="281">
        <v>2729.5635503000099</v>
      </c>
      <c r="U10" s="281">
        <v>272.95569860599898</v>
      </c>
      <c r="V10" s="341">
        <v>5.1080316589872954</v>
      </c>
      <c r="W10" s="281">
        <v>2555.7274537199896</v>
      </c>
      <c r="X10" s="281">
        <v>255.57214014300001</v>
      </c>
      <c r="Y10" s="341">
        <v>4.4685373158204049</v>
      </c>
      <c r="Z10" s="281">
        <v>2475.883230020002</v>
      </c>
      <c r="AA10" s="281">
        <v>247.58771720600112</v>
      </c>
      <c r="AB10" s="341">
        <v>4.1622209338677179</v>
      </c>
      <c r="AC10" s="281">
        <v>2402.7539662199997</v>
      </c>
      <c r="AD10" s="281">
        <v>240.27484655900099</v>
      </c>
      <c r="AE10" s="341">
        <v>3.7834294087763523</v>
      </c>
      <c r="AF10" s="281">
        <v>2422.5165574099997</v>
      </c>
      <c r="AG10" s="281">
        <v>242.25110130000098</v>
      </c>
      <c r="AH10" s="341">
        <v>3.6793110313190485</v>
      </c>
      <c r="AI10" s="281">
        <v>2186.2348904700002</v>
      </c>
      <c r="AJ10" s="281">
        <v>218.62299729000003</v>
      </c>
      <c r="AK10" s="341">
        <v>2.952324770237329</v>
      </c>
      <c r="AL10" s="281">
        <v>2386.62684515</v>
      </c>
      <c r="AM10" s="281">
        <v>238.66214621500097</v>
      </c>
      <c r="AN10" s="341">
        <v>3.1106752165848675</v>
      </c>
      <c r="AO10" s="281">
        <v>2452.3061701399956</v>
      </c>
      <c r="AP10" s="281">
        <v>245.23007650000056</v>
      </c>
      <c r="AQ10" s="341">
        <v>2.8607916834843312</v>
      </c>
      <c r="AR10" s="281">
        <v>638.50807255999996</v>
      </c>
      <c r="AS10" s="281">
        <v>63.850606399999997</v>
      </c>
      <c r="AT10" s="341">
        <v>0.73489065616430793</v>
      </c>
      <c r="AU10" s="281">
        <v>456.54312546999995</v>
      </c>
      <c r="AV10" s="281">
        <v>45.654136610000009</v>
      </c>
      <c r="AW10" s="341">
        <v>0.47748617634760437</v>
      </c>
      <c r="AX10" s="281">
        <v>470.02447328999898</v>
      </c>
      <c r="AY10" s="281">
        <v>47.002250179999905</v>
      </c>
      <c r="AZ10" s="341">
        <v>0.47158719617731842</v>
      </c>
      <c r="BA10" s="281">
        <v>397.57585943999999</v>
      </c>
      <c r="BB10" s="281">
        <v>39.757423780000003</v>
      </c>
      <c r="BC10" s="341">
        <v>0.36468026527827924</v>
      </c>
      <c r="BD10" s="281">
        <v>455.66773789000001</v>
      </c>
      <c r="BE10" s="281">
        <v>45.566629970000001</v>
      </c>
      <c r="BF10" s="341">
        <v>0.41447496114699567</v>
      </c>
      <c r="BG10" s="281">
        <v>475.04407642000001</v>
      </c>
      <c r="BH10" s="281">
        <v>47.5042666599999</v>
      </c>
      <c r="BI10" s="341">
        <v>0.40653898058682053</v>
      </c>
      <c r="BJ10" s="281">
        <v>500.04098364999902</v>
      </c>
      <c r="BK10" s="281">
        <v>50.003947769999897</v>
      </c>
      <c r="BL10" s="341">
        <v>0.42446218083751103</v>
      </c>
      <c r="BM10" s="281">
        <v>498.40202730999897</v>
      </c>
      <c r="BN10" s="281">
        <v>49.840047139999598</v>
      </c>
      <c r="BO10" s="341">
        <v>0.41647073119689482</v>
      </c>
      <c r="BP10" s="281">
        <v>749.136228509999</v>
      </c>
      <c r="BQ10" s="281">
        <v>74.9134501999999</v>
      </c>
      <c r="BR10" s="341">
        <v>0.62594064256381066</v>
      </c>
      <c r="BS10" s="281">
        <v>686.54366329999993</v>
      </c>
      <c r="BT10" s="281">
        <v>68.654207020000101</v>
      </c>
      <c r="BU10" s="341">
        <v>0.56114589883675392</v>
      </c>
      <c r="BV10" s="281">
        <v>747.65341586999591</v>
      </c>
      <c r="BW10" s="281">
        <v>74.765198360000198</v>
      </c>
      <c r="BX10" s="341">
        <v>0.59823276033654438</v>
      </c>
      <c r="BY10" s="281">
        <v>622.13538787999596</v>
      </c>
      <c r="BZ10" s="281">
        <v>62.213400369999995</v>
      </c>
      <c r="CA10" s="341">
        <v>0.47682413273211732</v>
      </c>
      <c r="CB10" s="281">
        <v>743.8344204</v>
      </c>
      <c r="CC10" s="281">
        <v>74.383299690000001</v>
      </c>
      <c r="CD10" s="341">
        <v>0.57875794268610803</v>
      </c>
      <c r="CE10" s="281">
        <v>1075.5263811700001</v>
      </c>
      <c r="CF10" s="281">
        <v>116.94900213000001</v>
      </c>
      <c r="CG10" s="341">
        <v>0.82236469498851072</v>
      </c>
      <c r="CH10" s="281">
        <v>1270.6343253599998</v>
      </c>
      <c r="CI10" s="281">
        <v>136.74018494000001</v>
      </c>
      <c r="CJ10" s="341">
        <v>0.94816352622951094</v>
      </c>
      <c r="CK10" s="281">
        <v>1356.2943341199996</v>
      </c>
      <c r="CL10" s="281">
        <v>149.70593617</v>
      </c>
      <c r="CM10" s="341">
        <v>0.97775258933692588</v>
      </c>
      <c r="CN10" s="281">
        <v>1746.2280532699824</v>
      </c>
      <c r="CO10" s="281">
        <v>190.80598939999985</v>
      </c>
      <c r="CP10" s="341">
        <v>1.284958705229643</v>
      </c>
      <c r="CQ10" s="281">
        <v>1719.37035642</v>
      </c>
      <c r="CR10" s="281">
        <v>188.89688672000136</v>
      </c>
      <c r="CS10" s="341">
        <v>1.2379042073142952</v>
      </c>
      <c r="CT10" s="281">
        <v>1731.5903034799942</v>
      </c>
      <c r="CU10" s="281">
        <v>189.40740919999837</v>
      </c>
      <c r="CV10" s="341">
        <v>1.2289779139473866</v>
      </c>
      <c r="CW10" s="281">
        <v>1536.0075490700162</v>
      </c>
      <c r="CX10" s="281">
        <v>169.23579194000052</v>
      </c>
      <c r="CY10" s="341">
        <v>1.0660376033336196</v>
      </c>
      <c r="CZ10" s="281">
        <v>1973.5934849399998</v>
      </c>
      <c r="DA10" s="281">
        <v>212.40635204</v>
      </c>
      <c r="DB10" s="341">
        <v>1.3647820621195341</v>
      </c>
      <c r="DC10" s="281">
        <v>1434.67472131</v>
      </c>
      <c r="DD10" s="281">
        <v>154.17501988000001</v>
      </c>
      <c r="DE10" s="341">
        <v>0.96663213475222787</v>
      </c>
      <c r="DF10" s="281">
        <v>1501.7089124600093</v>
      </c>
      <c r="DG10" s="281">
        <v>160.45072625000074</v>
      </c>
      <c r="DH10" s="341">
        <v>1.0100773715818916</v>
      </c>
      <c r="DI10" s="281">
        <v>1248.8570335400098</v>
      </c>
      <c r="DJ10" s="281">
        <v>133.3093101300002</v>
      </c>
      <c r="DK10" s="341">
        <v>0.82337592858355713</v>
      </c>
      <c r="DL10" s="281">
        <v>1250.72760509</v>
      </c>
      <c r="DM10" s="281">
        <v>132.45802939000001</v>
      </c>
      <c r="DN10" s="341">
        <v>0.82764505028618018</v>
      </c>
      <c r="DO10" s="281">
        <v>1342.0495654499969</v>
      </c>
      <c r="DP10" s="281">
        <v>141.26908301999947</v>
      </c>
      <c r="DQ10" s="341">
        <v>0.86323802304796338</v>
      </c>
      <c r="DR10" s="281">
        <v>1231.5541135999931</v>
      </c>
      <c r="DS10" s="281">
        <v>129.83454962000329</v>
      </c>
      <c r="DT10" s="341">
        <v>0.77961067956158625</v>
      </c>
      <c r="DU10" s="281">
        <v>1137.0501327400191</v>
      </c>
      <c r="DV10" s="281">
        <v>120.51231799000104</v>
      </c>
      <c r="DW10" s="341">
        <v>0.71420111946890141</v>
      </c>
      <c r="DX10" s="281">
        <v>1051.2434800300002</v>
      </c>
      <c r="DY10" s="281">
        <v>112.12448111999949</v>
      </c>
      <c r="DZ10" s="341">
        <v>0.64374403711438843</v>
      </c>
      <c r="EA10" s="281">
        <v>947.21596892000764</v>
      </c>
      <c r="EB10" s="281">
        <v>101.21110268000004</v>
      </c>
      <c r="EC10" s="341">
        <v>0.55751078587843184</v>
      </c>
      <c r="ED10" s="281">
        <v>917.89864305998651</v>
      </c>
      <c r="EE10" s="281">
        <v>97.963446700000929</v>
      </c>
      <c r="EF10" s="341">
        <v>0.5221661450493138</v>
      </c>
      <c r="EG10" s="281">
        <v>823.61529450999956</v>
      </c>
      <c r="EH10" s="281">
        <v>88.193724300000554</v>
      </c>
      <c r="EI10" s="341">
        <v>0.4450146969348216</v>
      </c>
      <c r="EJ10" s="281">
        <v>781.082482679995</v>
      </c>
      <c r="EK10" s="281">
        <v>84.099422280000184</v>
      </c>
      <c r="EL10" s="341">
        <v>0.39407486665225799</v>
      </c>
      <c r="EM10" s="281">
        <v>769.707350929992</v>
      </c>
      <c r="EN10" s="281">
        <v>83.157953549999121</v>
      </c>
      <c r="EO10" s="341">
        <v>0.35653831969505123</v>
      </c>
      <c r="EP10" s="281">
        <v>820.36764594000067</v>
      </c>
      <c r="EQ10" s="281">
        <v>88.927821619999762</v>
      </c>
      <c r="ER10" s="341">
        <v>0.36818294325475054</v>
      </c>
      <c r="ES10" s="281">
        <v>888.96221891000437</v>
      </c>
      <c r="ET10" s="281">
        <v>97.079417730000202</v>
      </c>
      <c r="EU10" s="341">
        <v>0.39090910468093998</v>
      </c>
      <c r="EV10" s="281">
        <v>999.17238363000172</v>
      </c>
      <c r="EW10" s="281">
        <v>108.78620530999927</v>
      </c>
      <c r="EX10" s="341">
        <v>0.39303005578383843</v>
      </c>
      <c r="EY10" s="281">
        <v>1082.8593942899981</v>
      </c>
      <c r="EZ10" s="281">
        <v>117.19585444000049</v>
      </c>
      <c r="FA10" s="341">
        <v>0.39733399728657398</v>
      </c>
      <c r="FB10" s="281">
        <v>944.29834016000302</v>
      </c>
      <c r="FC10" s="281">
        <v>100.80262356999918</v>
      </c>
      <c r="FD10" s="341">
        <v>0.333151897624402</v>
      </c>
      <c r="FE10" s="281">
        <v>1135.6283712000002</v>
      </c>
      <c r="FF10" s="281">
        <v>120.45751067999946</v>
      </c>
      <c r="FG10" s="341">
        <v>0.40907174030113047</v>
      </c>
      <c r="FH10" s="281">
        <v>1318.0796868000014</v>
      </c>
      <c r="FI10" s="281">
        <v>139.14073332999962</v>
      </c>
      <c r="FJ10" s="341">
        <v>0.44592504905416253</v>
      </c>
      <c r="FK10" s="281">
        <v>1549.928958279994</v>
      </c>
      <c r="FL10" s="281">
        <v>161.01264755000037</v>
      </c>
      <c r="FM10" s="341">
        <v>0.50461073240478993</v>
      </c>
      <c r="FN10" s="281">
        <v>1688.3576829400056</v>
      </c>
      <c r="FO10" s="281">
        <v>176.30356805000048</v>
      </c>
      <c r="FP10" s="341">
        <v>0.52393248539924875</v>
      </c>
      <c r="FQ10" s="281">
        <v>2618.8629525500005</v>
      </c>
      <c r="FR10" s="281">
        <v>270.74197455999945</v>
      </c>
      <c r="FS10" s="341">
        <v>0.81142548364266753</v>
      </c>
      <c r="FT10" s="281">
        <v>2246.6702295900104</v>
      </c>
      <c r="FU10" s="281">
        <v>234.23031394999975</v>
      </c>
      <c r="FV10" s="341">
        <v>0.67396402020914403</v>
      </c>
      <c r="FW10" s="286">
        <v>2985.6657673399891</v>
      </c>
      <c r="FX10" s="286">
        <v>299.42216465999917</v>
      </c>
      <c r="FY10" s="339">
        <v>0.8680879847996672</v>
      </c>
    </row>
    <row r="11" spans="1:181" s="13" customFormat="1" ht="14">
      <c r="A11" s="349" t="s">
        <v>82</v>
      </c>
      <c r="B11" s="281">
        <v>784.04172585000208</v>
      </c>
      <c r="C11" s="281">
        <v>235.21251775499999</v>
      </c>
      <c r="D11" s="341">
        <v>1.6710136427288029</v>
      </c>
      <c r="E11" s="281">
        <v>631.1764985900021</v>
      </c>
      <c r="F11" s="281">
        <v>189.35273666000001</v>
      </c>
      <c r="G11" s="341">
        <v>1.3193771935856968</v>
      </c>
      <c r="H11" s="281">
        <v>628.42171476999999</v>
      </c>
      <c r="I11" s="281">
        <v>188.52632109999999</v>
      </c>
      <c r="J11" s="341">
        <v>1.3095863833424761</v>
      </c>
      <c r="K11" s="281">
        <v>594.20162263000111</v>
      </c>
      <c r="L11" s="281">
        <v>178.26031133500001</v>
      </c>
      <c r="M11" s="341">
        <v>1.2149432449696402</v>
      </c>
      <c r="N11" s="281">
        <v>495.12407452000099</v>
      </c>
      <c r="O11" s="281">
        <v>148.537064399</v>
      </c>
      <c r="P11" s="341">
        <v>0.99952520041570314</v>
      </c>
      <c r="Q11" s="281">
        <v>392.62223776999997</v>
      </c>
      <c r="R11" s="281">
        <v>117.786548872</v>
      </c>
      <c r="S11" s="341">
        <v>0.76017706949083075</v>
      </c>
      <c r="T11" s="281">
        <v>487.74322711999997</v>
      </c>
      <c r="U11" s="281">
        <v>146.32284011000002</v>
      </c>
      <c r="V11" s="341">
        <v>0.91274952924681207</v>
      </c>
      <c r="W11" s="281">
        <v>494.59937350999996</v>
      </c>
      <c r="X11" s="281">
        <v>148.379689609</v>
      </c>
      <c r="Y11" s="341">
        <v>0.86477756213553425</v>
      </c>
      <c r="Z11" s="281">
        <v>588.19960896000055</v>
      </c>
      <c r="AA11" s="281">
        <v>176.45974248800036</v>
      </c>
      <c r="AB11" s="341">
        <v>0.98882560212112325</v>
      </c>
      <c r="AC11" s="281">
        <v>583.89304958999799</v>
      </c>
      <c r="AD11" s="281">
        <v>175.16778855199999</v>
      </c>
      <c r="AE11" s="341">
        <v>0.91941087870693672</v>
      </c>
      <c r="AF11" s="281">
        <v>580.00100506000001</v>
      </c>
      <c r="AG11" s="281">
        <v>174.00017530100001</v>
      </c>
      <c r="AH11" s="341">
        <v>0.88090382274824774</v>
      </c>
      <c r="AI11" s="281">
        <v>650.93375432999801</v>
      </c>
      <c r="AJ11" s="281">
        <v>195.27999057099899</v>
      </c>
      <c r="AK11" s="341">
        <v>0.87903081918104831</v>
      </c>
      <c r="AL11" s="281">
        <v>705.88075533000108</v>
      </c>
      <c r="AM11" s="281">
        <v>211.76408382999998</v>
      </c>
      <c r="AN11" s="341">
        <v>0.92002894207420038</v>
      </c>
      <c r="AO11" s="281">
        <v>750.08744027999933</v>
      </c>
      <c r="AP11" s="281">
        <v>225.02608255000007</v>
      </c>
      <c r="AQ11" s="341">
        <v>0.87503099619757985</v>
      </c>
      <c r="AR11" s="281">
        <v>2187.8731803399996</v>
      </c>
      <c r="AS11" s="281">
        <v>656.3615179599999</v>
      </c>
      <c r="AT11" s="341">
        <v>2.5181319175150532</v>
      </c>
      <c r="AU11" s="281">
        <v>2507.6750194699998</v>
      </c>
      <c r="AV11" s="281">
        <v>752.30201076000003</v>
      </c>
      <c r="AW11" s="341">
        <v>2.622709859745366</v>
      </c>
      <c r="AX11" s="281">
        <v>2830.96106771</v>
      </c>
      <c r="AY11" s="281">
        <v>849.28773729000295</v>
      </c>
      <c r="AZ11" s="341">
        <v>2.8403733598458842</v>
      </c>
      <c r="BA11" s="281">
        <v>2795.0321106399997</v>
      </c>
      <c r="BB11" s="281">
        <v>838.50905230000001</v>
      </c>
      <c r="BC11" s="341">
        <v>2.5637699758864008</v>
      </c>
      <c r="BD11" s="281">
        <v>2929.7664494400001</v>
      </c>
      <c r="BE11" s="281">
        <v>878.9293778</v>
      </c>
      <c r="BF11" s="341">
        <v>2.6649129054525158</v>
      </c>
      <c r="BG11" s="281">
        <v>3255.5289588299697</v>
      </c>
      <c r="BH11" s="281">
        <v>976.65802758999507</v>
      </c>
      <c r="BI11" s="341">
        <v>2.7860560522461197</v>
      </c>
      <c r="BJ11" s="281">
        <v>3755.3007072599803</v>
      </c>
      <c r="BK11" s="281">
        <v>1126.5894316400002</v>
      </c>
      <c r="BL11" s="341">
        <v>3.1877049682390011</v>
      </c>
      <c r="BM11" s="281">
        <v>3519.6852575599801</v>
      </c>
      <c r="BN11" s="281">
        <v>1055.9049681699998</v>
      </c>
      <c r="BO11" s="341">
        <v>2.9410913529193987</v>
      </c>
      <c r="BP11" s="281">
        <v>3136.0593361299902</v>
      </c>
      <c r="BQ11" s="281">
        <v>940.81721846000698</v>
      </c>
      <c r="BR11" s="341">
        <v>2.6203338208322187</v>
      </c>
      <c r="BS11" s="281">
        <v>3148.69285213999</v>
      </c>
      <c r="BT11" s="281">
        <v>944.60723807999693</v>
      </c>
      <c r="BU11" s="341">
        <v>2.573581514367401</v>
      </c>
      <c r="BV11" s="281">
        <v>3214.4029169999899</v>
      </c>
      <c r="BW11" s="281">
        <v>964.32024601000091</v>
      </c>
      <c r="BX11" s="341">
        <v>2.5719953778758819</v>
      </c>
      <c r="BY11" s="281">
        <v>2608.2328822499899</v>
      </c>
      <c r="BZ11" s="281">
        <v>782.46930647000102</v>
      </c>
      <c r="CA11" s="341">
        <v>1.9990317321125191</v>
      </c>
      <c r="CB11" s="281">
        <v>3206.496995</v>
      </c>
      <c r="CC11" s="281">
        <v>961.94845799999996</v>
      </c>
      <c r="CD11" s="341">
        <v>2.4948907353029339</v>
      </c>
      <c r="CE11" s="281">
        <v>1364.387367</v>
      </c>
      <c r="CF11" s="281">
        <v>409.315966</v>
      </c>
      <c r="CG11" s="341">
        <v>1.043232430699236</v>
      </c>
      <c r="CH11" s="281">
        <v>1188.7634029999999</v>
      </c>
      <c r="CI11" s="281">
        <v>356.62883529999999</v>
      </c>
      <c r="CJ11" s="341">
        <v>0.88707040062193188</v>
      </c>
      <c r="CK11" s="281">
        <v>1045.1715349999999</v>
      </c>
      <c r="CL11" s="281">
        <v>313.5512933</v>
      </c>
      <c r="CM11" s="341">
        <v>0.7534641625636137</v>
      </c>
      <c r="CN11" s="281">
        <v>1326.9808599999938</v>
      </c>
      <c r="CO11" s="281">
        <v>398.0940871600036</v>
      </c>
      <c r="CP11" s="341">
        <v>0.97645642820656486</v>
      </c>
      <c r="CQ11" s="281">
        <v>1149.5558144800152</v>
      </c>
      <c r="CR11" s="281">
        <v>344.86762056000191</v>
      </c>
      <c r="CS11" s="341">
        <v>0.82765180519362658</v>
      </c>
      <c r="CT11" s="281">
        <v>1237.7872082799997</v>
      </c>
      <c r="CU11" s="281">
        <v>371.33596854999809</v>
      </c>
      <c r="CV11" s="341">
        <v>0.87850638692392558</v>
      </c>
      <c r="CW11" s="281">
        <v>1115.5934124299943</v>
      </c>
      <c r="CX11" s="281">
        <v>334.67781970000073</v>
      </c>
      <c r="CY11" s="341">
        <v>0.77425695492297009</v>
      </c>
      <c r="CZ11" s="281">
        <v>1221.8474550000001</v>
      </c>
      <c r="DA11" s="281">
        <v>366.55403469999999</v>
      </c>
      <c r="DB11" s="341">
        <v>0.84493362080646561</v>
      </c>
      <c r="DC11" s="281">
        <v>1030.4090140000001</v>
      </c>
      <c r="DD11" s="281">
        <v>309.1225374</v>
      </c>
      <c r="DE11" s="341">
        <v>0.69425246718035682</v>
      </c>
      <c r="DF11" s="281">
        <v>1135.6332741799997</v>
      </c>
      <c r="DG11" s="281">
        <v>340.68980799999883</v>
      </c>
      <c r="DH11" s="341">
        <v>0.76384808210640398</v>
      </c>
      <c r="DI11" s="281">
        <v>1096.1329052500057</v>
      </c>
      <c r="DJ11" s="281">
        <v>328.83970794999635</v>
      </c>
      <c r="DK11" s="341">
        <v>0.72268436215865794</v>
      </c>
      <c r="DL11" s="281">
        <v>1026.850678</v>
      </c>
      <c r="DM11" s="281">
        <v>308.05506270000001</v>
      </c>
      <c r="DN11" s="341">
        <v>0.67949877940733017</v>
      </c>
      <c r="DO11" s="281">
        <v>1143.3166353099823</v>
      </c>
      <c r="DP11" s="281">
        <v>342.99485228000123</v>
      </c>
      <c r="DQ11" s="341">
        <v>0.73540830189226802</v>
      </c>
      <c r="DR11" s="281">
        <v>1094.3053329400138</v>
      </c>
      <c r="DS11" s="281">
        <v>328.29146531000208</v>
      </c>
      <c r="DT11" s="341">
        <v>0.69272808627743987</v>
      </c>
      <c r="DU11" s="281">
        <v>1028.2209129700102</v>
      </c>
      <c r="DV11" s="281">
        <v>308.46613666000155</v>
      </c>
      <c r="DW11" s="341">
        <v>0.64584357888855215</v>
      </c>
      <c r="DX11" s="281">
        <v>920.71563447999881</v>
      </c>
      <c r="DY11" s="281">
        <v>276.21454988000409</v>
      </c>
      <c r="DZ11" s="341">
        <v>0.5638134369761566</v>
      </c>
      <c r="EA11" s="281">
        <v>829.82373895999183</v>
      </c>
      <c r="EB11" s="281">
        <v>248.94698119999632</v>
      </c>
      <c r="EC11" s="341">
        <v>0.48841626411308237</v>
      </c>
      <c r="ED11" s="281">
        <v>788.22203311999169</v>
      </c>
      <c r="EE11" s="281">
        <v>236.46647053000177</v>
      </c>
      <c r="EF11" s="341">
        <v>0.44839685033753868</v>
      </c>
      <c r="EG11" s="281">
        <v>697.405799629998</v>
      </c>
      <c r="EH11" s="281">
        <v>209.22161590000204</v>
      </c>
      <c r="EI11" s="341">
        <v>0.37682135413424189</v>
      </c>
      <c r="EJ11" s="281">
        <v>719.2858852999974</v>
      </c>
      <c r="EK11" s="281">
        <v>215.7856480199996</v>
      </c>
      <c r="EL11" s="341">
        <v>0.36289699951007187</v>
      </c>
      <c r="EM11" s="281">
        <v>638.08889130000318</v>
      </c>
      <c r="EN11" s="281">
        <v>191.42655487000175</v>
      </c>
      <c r="EO11" s="341">
        <v>0.29557096063237892</v>
      </c>
      <c r="EP11" s="281">
        <v>648.78285205000964</v>
      </c>
      <c r="EQ11" s="281">
        <v>194.63474528000216</v>
      </c>
      <c r="ER11" s="341">
        <v>0.29117528120855979</v>
      </c>
      <c r="ES11" s="281">
        <v>608.30251423999914</v>
      </c>
      <c r="ET11" s="281">
        <v>182.49065176000346</v>
      </c>
      <c r="EU11" s="341">
        <v>0.26749279795972519</v>
      </c>
      <c r="EV11" s="281">
        <v>622.23988097000586</v>
      </c>
      <c r="EW11" s="281">
        <v>186.67186350000068</v>
      </c>
      <c r="EX11" s="341">
        <v>0.2447615437889562</v>
      </c>
      <c r="EY11" s="281">
        <v>824.1233296300054</v>
      </c>
      <c r="EZ11" s="281">
        <v>247.23689936000213</v>
      </c>
      <c r="FA11" s="341">
        <v>0.30239587756793901</v>
      </c>
      <c r="FB11" s="281">
        <v>841.42194249000636</v>
      </c>
      <c r="FC11" s="281">
        <v>252.42648233000131</v>
      </c>
      <c r="FD11" s="341">
        <v>0.29685672940593977</v>
      </c>
      <c r="FE11" s="281">
        <v>696.51711052999792</v>
      </c>
      <c r="FF11" s="281">
        <v>208.95504481000106</v>
      </c>
      <c r="FG11" s="341">
        <v>0.25089674913012694</v>
      </c>
      <c r="FH11" s="281">
        <v>1198.2347484299917</v>
      </c>
      <c r="FI11" s="281">
        <v>359.47033038999945</v>
      </c>
      <c r="FJ11" s="341">
        <v>0.40537980694419234</v>
      </c>
      <c r="FK11" s="281">
        <v>1475.5675343500034</v>
      </c>
      <c r="FL11" s="281">
        <v>442.6701629200021</v>
      </c>
      <c r="FM11" s="341">
        <v>0.48040086627414036</v>
      </c>
      <c r="FN11" s="281">
        <v>2048.4282295500016</v>
      </c>
      <c r="FO11" s="281">
        <v>614.52836688000605</v>
      </c>
      <c r="FP11" s="341">
        <v>0.63566986090366939</v>
      </c>
      <c r="FQ11" s="281">
        <v>2661.3669186299844</v>
      </c>
      <c r="FR11" s="281">
        <v>798.40997553000204</v>
      </c>
      <c r="FS11" s="341">
        <v>0.82459486358276746</v>
      </c>
      <c r="FT11" s="281">
        <v>3254.8103647099833</v>
      </c>
      <c r="FU11" s="281">
        <v>976.44300869999768</v>
      </c>
      <c r="FV11" s="341">
        <v>0.97638943603158002</v>
      </c>
      <c r="FW11" s="286">
        <v>3358.5956946699698</v>
      </c>
      <c r="FX11" s="286">
        <v>1007.5786361899933</v>
      </c>
      <c r="FY11" s="339">
        <v>0.97651806851121215</v>
      </c>
    </row>
    <row r="12" spans="1:181" s="13" customFormat="1" ht="14">
      <c r="A12" s="349" t="s">
        <v>83</v>
      </c>
      <c r="B12" s="281">
        <v>425.329671359999</v>
      </c>
      <c r="C12" s="281">
        <v>212.66483568000001</v>
      </c>
      <c r="D12" s="341">
        <v>0.90649726929952856</v>
      </c>
      <c r="E12" s="281">
        <v>293.09243356000002</v>
      </c>
      <c r="F12" s="281">
        <v>146.54614878000001</v>
      </c>
      <c r="G12" s="341">
        <v>0.61266456104663414</v>
      </c>
      <c r="H12" s="281">
        <v>301.35681238000001</v>
      </c>
      <c r="I12" s="281">
        <v>150.67834780999999</v>
      </c>
      <c r="J12" s="341">
        <v>0.62800627149681287</v>
      </c>
      <c r="K12" s="281">
        <v>266.70482490000001</v>
      </c>
      <c r="L12" s="281">
        <v>133.35235847999999</v>
      </c>
      <c r="M12" s="341">
        <v>0.54532201372804767</v>
      </c>
      <c r="N12" s="281">
        <v>265.21159256999999</v>
      </c>
      <c r="O12" s="281">
        <v>132.605747525</v>
      </c>
      <c r="P12" s="341">
        <v>0.53539240739421701</v>
      </c>
      <c r="Q12" s="281">
        <v>236.73991956</v>
      </c>
      <c r="R12" s="281">
        <v>118.36991429999999</v>
      </c>
      <c r="S12" s="341">
        <v>0.45836491408324087</v>
      </c>
      <c r="T12" s="281">
        <v>203.34392385000001</v>
      </c>
      <c r="U12" s="281">
        <v>101.67192660500001</v>
      </c>
      <c r="V12" s="341">
        <v>0.38053233842983375</v>
      </c>
      <c r="W12" s="281">
        <v>205.338697620001</v>
      </c>
      <c r="X12" s="281">
        <v>102.669309395</v>
      </c>
      <c r="Y12" s="341">
        <v>0.35902248941348464</v>
      </c>
      <c r="Z12" s="281">
        <v>222.9873949600003</v>
      </c>
      <c r="AA12" s="281">
        <v>111.49365657999984</v>
      </c>
      <c r="AB12" s="341">
        <v>0.37486533776620962</v>
      </c>
      <c r="AC12" s="281">
        <v>220.76553219999897</v>
      </c>
      <c r="AD12" s="281">
        <v>110.38272546500001</v>
      </c>
      <c r="AE12" s="341">
        <v>0.34762227789957667</v>
      </c>
      <c r="AF12" s="281">
        <v>209.57949332999999</v>
      </c>
      <c r="AG12" s="281">
        <v>104.789712995</v>
      </c>
      <c r="AH12" s="341">
        <v>0.31830871883564987</v>
      </c>
      <c r="AI12" s="281">
        <v>237.13981051000098</v>
      </c>
      <c r="AJ12" s="281">
        <v>118.56987194499999</v>
      </c>
      <c r="AK12" s="341">
        <v>0.32023719849588117</v>
      </c>
      <c r="AL12" s="281">
        <v>203.94552233000002</v>
      </c>
      <c r="AM12" s="281">
        <v>101.972727725</v>
      </c>
      <c r="AN12" s="341">
        <v>0.26581796108369593</v>
      </c>
      <c r="AO12" s="281">
        <v>211.80904515000037</v>
      </c>
      <c r="AP12" s="281">
        <v>105.90448901999997</v>
      </c>
      <c r="AQ12" s="341">
        <v>0.24709049882514741</v>
      </c>
      <c r="AR12" s="281">
        <v>301.53193860000005</v>
      </c>
      <c r="AS12" s="281">
        <v>150.76593009000001</v>
      </c>
      <c r="AT12" s="341">
        <v>0.34704808558458278</v>
      </c>
      <c r="AU12" s="281">
        <v>330.54412382999897</v>
      </c>
      <c r="AV12" s="281">
        <v>165.27201823000001</v>
      </c>
      <c r="AW12" s="341">
        <v>0.34570720923521275</v>
      </c>
      <c r="AX12" s="281">
        <v>382.82325789999902</v>
      </c>
      <c r="AY12" s="281">
        <v>191.41158062</v>
      </c>
      <c r="AZ12" s="341">
        <v>0.38409605687306314</v>
      </c>
      <c r="BA12" s="281">
        <v>370.17638614999998</v>
      </c>
      <c r="BB12" s="281">
        <v>185.08814211000001</v>
      </c>
      <c r="BC12" s="341">
        <v>0.33954783595534072</v>
      </c>
      <c r="BD12" s="281">
        <v>376.2227474</v>
      </c>
      <c r="BE12" s="281">
        <v>188.11132269999999</v>
      </c>
      <c r="BF12" s="341">
        <v>0.34221186984467677</v>
      </c>
      <c r="BG12" s="281">
        <v>491.95526709000097</v>
      </c>
      <c r="BH12" s="281">
        <v>245.97758309999901</v>
      </c>
      <c r="BI12" s="341">
        <v>0.42101144442070937</v>
      </c>
      <c r="BJ12" s="281">
        <v>585.31337487999906</v>
      </c>
      <c r="BK12" s="281">
        <v>292.65663260999901</v>
      </c>
      <c r="BL12" s="341">
        <v>0.49684605801996556</v>
      </c>
      <c r="BM12" s="281">
        <v>415.85673233999995</v>
      </c>
      <c r="BN12" s="281">
        <v>207.92831881000001</v>
      </c>
      <c r="BO12" s="341">
        <v>0.34749488946815238</v>
      </c>
      <c r="BP12" s="281">
        <v>534.84813752999992</v>
      </c>
      <c r="BQ12" s="281">
        <v>267.42401943000101</v>
      </c>
      <c r="BR12" s="341">
        <v>0.4468922662376848</v>
      </c>
      <c r="BS12" s="281">
        <v>638.202625649997</v>
      </c>
      <c r="BT12" s="281">
        <v>319.10125018999997</v>
      </c>
      <c r="BU12" s="341">
        <v>0.52163439145144896</v>
      </c>
      <c r="BV12" s="281">
        <v>635.26095558999998</v>
      </c>
      <c r="BW12" s="281">
        <v>317.63041533999996</v>
      </c>
      <c r="BX12" s="341">
        <v>0.50830225199254353</v>
      </c>
      <c r="BY12" s="281">
        <v>541.89197282999896</v>
      </c>
      <c r="BZ12" s="281">
        <v>270.94593133999996</v>
      </c>
      <c r="CA12" s="341">
        <v>0.41532305509841982</v>
      </c>
      <c r="CB12" s="281">
        <v>648.84665629999995</v>
      </c>
      <c r="CC12" s="281">
        <v>324.42326739999999</v>
      </c>
      <c r="CD12" s="341">
        <v>0.50485046889468765</v>
      </c>
      <c r="CE12" s="281">
        <v>513.38291630000003</v>
      </c>
      <c r="CF12" s="281">
        <v>256.69140959999999</v>
      </c>
      <c r="CG12" s="341">
        <v>0.39254079933965808</v>
      </c>
      <c r="CH12" s="281">
        <v>678.10173579999991</v>
      </c>
      <c r="CI12" s="281">
        <v>339.05081799999999</v>
      </c>
      <c r="CJ12" s="341">
        <v>0.50600815681279299</v>
      </c>
      <c r="CK12" s="281">
        <v>630.11621160000004</v>
      </c>
      <c r="CL12" s="281">
        <v>315.05806799999999</v>
      </c>
      <c r="CM12" s="341">
        <v>0.45425077874030578</v>
      </c>
      <c r="CN12" s="281">
        <v>590.24159799000086</v>
      </c>
      <c r="CO12" s="281">
        <v>295.12076381999782</v>
      </c>
      <c r="CP12" s="341">
        <v>0.43432819562465586</v>
      </c>
      <c r="CQ12" s="281">
        <v>667.63505122999914</v>
      </c>
      <c r="CR12" s="281">
        <v>333.81881565999782</v>
      </c>
      <c r="CS12" s="341">
        <v>0.48068075373181846</v>
      </c>
      <c r="CT12" s="281">
        <v>749.37878213999443</v>
      </c>
      <c r="CU12" s="281">
        <v>374.68934191999688</v>
      </c>
      <c r="CV12" s="341">
        <v>0.53186366924090589</v>
      </c>
      <c r="CW12" s="281">
        <v>647.96926116999998</v>
      </c>
      <c r="CX12" s="281">
        <v>323.98457574999799</v>
      </c>
      <c r="CY12" s="341">
        <v>0.44971106986404263</v>
      </c>
      <c r="CZ12" s="281">
        <v>668.64893960000006</v>
      </c>
      <c r="DA12" s="281">
        <v>334.3244138</v>
      </c>
      <c r="DB12" s="341">
        <v>0.46238502791220504</v>
      </c>
      <c r="DC12" s="281">
        <v>692.93792210000004</v>
      </c>
      <c r="DD12" s="281">
        <v>346.46891010000002</v>
      </c>
      <c r="DE12" s="341">
        <v>0.46687660480885007</v>
      </c>
      <c r="DF12" s="281">
        <v>662.66132532999268</v>
      </c>
      <c r="DG12" s="281">
        <v>331.3306140199976</v>
      </c>
      <c r="DH12" s="341">
        <v>0.44571834407096944</v>
      </c>
      <c r="DI12" s="281">
        <v>690.4689896600006</v>
      </c>
      <c r="DJ12" s="281">
        <v>345.23444538000189</v>
      </c>
      <c r="DK12" s="341">
        <v>0.4552286853107112</v>
      </c>
      <c r="DL12" s="281">
        <v>666.62907159999997</v>
      </c>
      <c r="DM12" s="281">
        <v>333.31449219999996</v>
      </c>
      <c r="DN12" s="341">
        <v>0.44112902700897061</v>
      </c>
      <c r="DO12" s="281">
        <v>684.92511127000296</v>
      </c>
      <c r="DP12" s="281">
        <v>342.4625167100026</v>
      </c>
      <c r="DQ12" s="341">
        <v>0.44056003161878232</v>
      </c>
      <c r="DR12" s="281">
        <v>757.54811237999547</v>
      </c>
      <c r="DS12" s="281">
        <v>378.77401693000024</v>
      </c>
      <c r="DT12" s="341">
        <v>0.47955066868055524</v>
      </c>
      <c r="DU12" s="281">
        <v>643.14720766999369</v>
      </c>
      <c r="DV12" s="281">
        <v>321.57356557999776</v>
      </c>
      <c r="DW12" s="341">
        <v>0.403972034719627</v>
      </c>
      <c r="DX12" s="281">
        <v>625.18898795999155</v>
      </c>
      <c r="DY12" s="281">
        <v>312.59445474999688</v>
      </c>
      <c r="DZ12" s="341">
        <v>0.38284345226791638</v>
      </c>
      <c r="EA12" s="281">
        <v>504.07946091000406</v>
      </c>
      <c r="EB12" s="281">
        <v>252.03969339000042</v>
      </c>
      <c r="EC12" s="341">
        <v>0.29669024342731026</v>
      </c>
      <c r="ED12" s="281">
        <v>567.74141994999547</v>
      </c>
      <c r="EE12" s="281">
        <v>283.87067183999898</v>
      </c>
      <c r="EF12" s="341">
        <v>0.32297176913980774</v>
      </c>
      <c r="EG12" s="281">
        <v>404.65217698000191</v>
      </c>
      <c r="EH12" s="281">
        <v>202.32605386999995</v>
      </c>
      <c r="EI12" s="341">
        <v>0.21864111449011589</v>
      </c>
      <c r="EJ12" s="281">
        <v>406.37964826999962</v>
      </c>
      <c r="EK12" s="281">
        <v>203.18979263999896</v>
      </c>
      <c r="EL12" s="341">
        <v>0.20502828990955838</v>
      </c>
      <c r="EM12" s="281">
        <v>328.27542065000364</v>
      </c>
      <c r="EN12" s="281">
        <v>164.13768193000018</v>
      </c>
      <c r="EO12" s="341">
        <v>0.15206138636239158</v>
      </c>
      <c r="EP12" s="281">
        <v>392.11102207000039</v>
      </c>
      <c r="EQ12" s="281">
        <v>196.0554799299984</v>
      </c>
      <c r="ER12" s="341">
        <v>0.17598035576225038</v>
      </c>
      <c r="ES12" s="281">
        <v>390.83295905999938</v>
      </c>
      <c r="ET12" s="281">
        <v>195.41645109999948</v>
      </c>
      <c r="EU12" s="341">
        <v>0.17186350427049341</v>
      </c>
      <c r="EV12" s="281">
        <v>416.90381995000507</v>
      </c>
      <c r="EW12" s="281">
        <v>208.45188325000083</v>
      </c>
      <c r="EX12" s="341">
        <v>0.16399145362300405</v>
      </c>
      <c r="EY12" s="281">
        <v>419.1286672499981</v>
      </c>
      <c r="EZ12" s="281">
        <v>209.56430505999907</v>
      </c>
      <c r="FA12" s="341">
        <v>0.15379103659624066</v>
      </c>
      <c r="FB12" s="281">
        <v>598.85305210000456</v>
      </c>
      <c r="FC12" s="281">
        <v>299.42649631000273</v>
      </c>
      <c r="FD12" s="341">
        <v>0.21127754039202948</v>
      </c>
      <c r="FE12" s="281">
        <v>600.53716773000326</v>
      </c>
      <c r="FF12" s="281">
        <v>300.26855518000031</v>
      </c>
      <c r="FG12" s="341">
        <v>0.21632321853603961</v>
      </c>
      <c r="FH12" s="281">
        <v>872.06261013999961</v>
      </c>
      <c r="FI12" s="281">
        <v>436.03127682000019</v>
      </c>
      <c r="FJ12" s="341">
        <v>0.29503114728145124</v>
      </c>
      <c r="FK12" s="281">
        <v>1039.8589158000011</v>
      </c>
      <c r="FL12" s="281">
        <v>519.92942685999969</v>
      </c>
      <c r="FM12" s="341">
        <v>0.33854710972159158</v>
      </c>
      <c r="FN12" s="281">
        <v>1091.4786578400035</v>
      </c>
      <c r="FO12" s="281">
        <v>545.73929803000215</v>
      </c>
      <c r="FP12" s="341">
        <v>0.33870851641255556</v>
      </c>
      <c r="FQ12" s="281">
        <v>1426.7234549800171</v>
      </c>
      <c r="FR12" s="281">
        <v>713.36169750000647</v>
      </c>
      <c r="FS12" s="341">
        <v>0.44205435353318484</v>
      </c>
      <c r="FT12" s="281">
        <v>1994.741545819991</v>
      </c>
      <c r="FU12" s="281">
        <v>997.37074140000095</v>
      </c>
      <c r="FV12" s="341">
        <v>0.59838956950276456</v>
      </c>
      <c r="FW12" s="286">
        <v>2124.2293161499961</v>
      </c>
      <c r="FX12" s="286">
        <v>1062.1146352800013</v>
      </c>
      <c r="FY12" s="339">
        <v>0.61762370272005063</v>
      </c>
    </row>
    <row r="13" spans="1:181" s="13" customFormat="1" ht="14">
      <c r="A13" s="349" t="s">
        <v>84</v>
      </c>
      <c r="B13" s="281">
        <v>364.45277420999997</v>
      </c>
      <c r="C13" s="281">
        <v>255.11694194699999</v>
      </c>
      <c r="D13" s="341">
        <v>0.77675146329110178</v>
      </c>
      <c r="E13" s="281">
        <v>255.11678906999998</v>
      </c>
      <c r="F13" s="281">
        <v>178.58166456000001</v>
      </c>
      <c r="G13" s="341">
        <v>0.53328232903426809</v>
      </c>
      <c r="H13" s="281">
        <v>211.37330285000002</v>
      </c>
      <c r="I13" s="281">
        <v>147.96122448</v>
      </c>
      <c r="J13" s="341">
        <v>0.440487005315845</v>
      </c>
      <c r="K13" s="281">
        <v>234.25742400999999</v>
      </c>
      <c r="L13" s="281">
        <v>163.98013779900003</v>
      </c>
      <c r="M13" s="341">
        <v>0.47897794964817791</v>
      </c>
      <c r="N13" s="281">
        <v>203.81322889999899</v>
      </c>
      <c r="O13" s="281">
        <v>142.66917943399997</v>
      </c>
      <c r="P13" s="341">
        <v>0.41144526987732599</v>
      </c>
      <c r="Q13" s="281">
        <v>220.54174509000001</v>
      </c>
      <c r="R13" s="281">
        <v>154.379160036</v>
      </c>
      <c r="S13" s="341">
        <v>0.42700275571533131</v>
      </c>
      <c r="T13" s="281">
        <v>219.14083890999999</v>
      </c>
      <c r="U13" s="281">
        <v>153.39853004000003</v>
      </c>
      <c r="V13" s="341">
        <v>0.41009425950397188</v>
      </c>
      <c r="W13" s="281">
        <v>238.86430489</v>
      </c>
      <c r="X13" s="281">
        <v>167.20495621000001</v>
      </c>
      <c r="Y13" s="341">
        <v>0.41764001801712108</v>
      </c>
      <c r="Z13" s="281">
        <v>253.34354692999952</v>
      </c>
      <c r="AA13" s="281">
        <v>177.34041648400026</v>
      </c>
      <c r="AB13" s="341">
        <v>0.42589723202892071</v>
      </c>
      <c r="AC13" s="281">
        <v>240.05234545999997</v>
      </c>
      <c r="AD13" s="281">
        <v>168.036578967</v>
      </c>
      <c r="AE13" s="341">
        <v>0.3779917195966232</v>
      </c>
      <c r="AF13" s="281">
        <v>227.64023332999997</v>
      </c>
      <c r="AG13" s="281">
        <v>159.34810722500001</v>
      </c>
      <c r="AH13" s="341">
        <v>0.34573931769472654</v>
      </c>
      <c r="AI13" s="281">
        <v>232.62111261999999</v>
      </c>
      <c r="AJ13" s="281">
        <v>162.834730253</v>
      </c>
      <c r="AK13" s="341">
        <v>0.3141350802980506</v>
      </c>
      <c r="AL13" s="281">
        <v>203.48685355999999</v>
      </c>
      <c r="AM13" s="281">
        <v>142.44075109899998</v>
      </c>
      <c r="AN13" s="341">
        <v>0.26522014262776095</v>
      </c>
      <c r="AO13" s="281">
        <v>234.79191426999955</v>
      </c>
      <c r="AP13" s="281">
        <v>164.35428287999991</v>
      </c>
      <c r="AQ13" s="341">
        <v>0.27390167013878031</v>
      </c>
      <c r="AR13" s="281">
        <v>235.45612976000001</v>
      </c>
      <c r="AS13" s="281">
        <v>164.81924370000002</v>
      </c>
      <c r="AT13" s="341">
        <v>0.2709981551266526</v>
      </c>
      <c r="AU13" s="281">
        <v>279.74681054999996</v>
      </c>
      <c r="AV13" s="281">
        <v>195.82271680999898</v>
      </c>
      <c r="AW13" s="341">
        <v>0.29257966545316988</v>
      </c>
      <c r="AX13" s="281">
        <v>210.51755668000001</v>
      </c>
      <c r="AY13" s="281">
        <v>147.36223701</v>
      </c>
      <c r="AZ13" s="341">
        <v>0.21121747896639428</v>
      </c>
      <c r="BA13" s="281">
        <v>269.59300254999999</v>
      </c>
      <c r="BB13" s="281">
        <v>188.71502751</v>
      </c>
      <c r="BC13" s="341">
        <v>0.24728676390357907</v>
      </c>
      <c r="BD13" s="281">
        <v>235.40828408000002</v>
      </c>
      <c r="BE13" s="281">
        <v>164.78574408</v>
      </c>
      <c r="BF13" s="341">
        <v>0.21412716171117846</v>
      </c>
      <c r="BG13" s="281">
        <v>307.85254313000098</v>
      </c>
      <c r="BH13" s="281">
        <v>215.496724739999</v>
      </c>
      <c r="BI13" s="341">
        <v>0.2634577826931549</v>
      </c>
      <c r="BJ13" s="281">
        <v>350.77525754999999</v>
      </c>
      <c r="BK13" s="281">
        <v>245.54261964999898</v>
      </c>
      <c r="BL13" s="341">
        <v>0.29775725524875762</v>
      </c>
      <c r="BM13" s="281">
        <v>340.57527462000104</v>
      </c>
      <c r="BN13" s="281">
        <v>238.40262387000001</v>
      </c>
      <c r="BO13" s="341">
        <v>0.28458879754988009</v>
      </c>
      <c r="BP13" s="281">
        <v>396.02787986999999</v>
      </c>
      <c r="BQ13" s="281">
        <v>277.21944665000098</v>
      </c>
      <c r="BR13" s="341">
        <v>0.33090102462679488</v>
      </c>
      <c r="BS13" s="281">
        <v>509.41723127999904</v>
      </c>
      <c r="BT13" s="281">
        <v>356.59199105999897</v>
      </c>
      <c r="BU13" s="341">
        <v>0.41637175522896652</v>
      </c>
      <c r="BV13" s="281">
        <v>493.26493449000003</v>
      </c>
      <c r="BW13" s="281">
        <v>345.28538395999902</v>
      </c>
      <c r="BX13" s="341">
        <v>0.39468453841517398</v>
      </c>
      <c r="BY13" s="281">
        <v>462.245483680002</v>
      </c>
      <c r="BZ13" s="281">
        <v>323.57177064000001</v>
      </c>
      <c r="CA13" s="341">
        <v>0.35427948025288991</v>
      </c>
      <c r="CB13" s="281">
        <v>426.21333710000005</v>
      </c>
      <c r="CC13" s="281">
        <v>298.349268</v>
      </c>
      <c r="CD13" s="341">
        <v>0.3316253555364197</v>
      </c>
      <c r="CE13" s="281">
        <v>440.66577989999996</v>
      </c>
      <c r="CF13" s="281">
        <v>308.4659987</v>
      </c>
      <c r="CG13" s="341">
        <v>0.33694011232445797</v>
      </c>
      <c r="CH13" s="281">
        <v>472.12690900000001</v>
      </c>
      <c r="CI13" s="281">
        <v>330.48878980000001</v>
      </c>
      <c r="CJ13" s="341">
        <v>0.35230711616298338</v>
      </c>
      <c r="CK13" s="281">
        <v>511.64411189999998</v>
      </c>
      <c r="CL13" s="281">
        <v>358.15083189999996</v>
      </c>
      <c r="CM13" s="341">
        <v>0.36884424172854774</v>
      </c>
      <c r="CN13" s="281">
        <v>468.93841712000119</v>
      </c>
      <c r="CO13" s="281">
        <v>328.25684892000129</v>
      </c>
      <c r="CP13" s="341">
        <v>0.34506747281180739</v>
      </c>
      <c r="CQ13" s="281">
        <v>670.9032878199971</v>
      </c>
      <c r="CR13" s="281">
        <v>469.63340651000243</v>
      </c>
      <c r="CS13" s="341">
        <v>0.48303380338755458</v>
      </c>
      <c r="CT13" s="281">
        <v>624.97191618000056</v>
      </c>
      <c r="CU13" s="281">
        <v>437.48028089999633</v>
      </c>
      <c r="CV13" s="341">
        <v>0.44356721118095127</v>
      </c>
      <c r="CW13" s="281">
        <v>551.39412996999681</v>
      </c>
      <c r="CX13" s="281">
        <v>385.97581854000043</v>
      </c>
      <c r="CY13" s="341">
        <v>0.38268488794949773</v>
      </c>
      <c r="CZ13" s="281">
        <v>557.11723110000003</v>
      </c>
      <c r="DA13" s="281">
        <v>389.98198589999998</v>
      </c>
      <c r="DB13" s="341">
        <v>0.38525846852706785</v>
      </c>
      <c r="DC13" s="281">
        <v>627.59047779999992</v>
      </c>
      <c r="DD13" s="281">
        <v>439.31326689999997</v>
      </c>
      <c r="DE13" s="341">
        <v>0.42284785135968239</v>
      </c>
      <c r="DF13" s="281">
        <v>631.88827909000804</v>
      </c>
      <c r="DG13" s="281">
        <v>442.32172775999777</v>
      </c>
      <c r="DH13" s="341">
        <v>0.42501982027334945</v>
      </c>
      <c r="DI13" s="281">
        <v>560.65709491000212</v>
      </c>
      <c r="DJ13" s="281">
        <v>392.45990291000135</v>
      </c>
      <c r="DK13" s="341">
        <v>0.36964323676821664</v>
      </c>
      <c r="DL13" s="281">
        <v>643.72512170000005</v>
      </c>
      <c r="DM13" s="281">
        <v>450.60752170000001</v>
      </c>
      <c r="DN13" s="341">
        <v>0.42597277660753036</v>
      </c>
      <c r="DO13" s="281">
        <v>641.93300566000687</v>
      </c>
      <c r="DP13" s="281">
        <v>449.35305156000072</v>
      </c>
      <c r="DQ13" s="341">
        <v>0.41290649242852273</v>
      </c>
      <c r="DR13" s="281">
        <v>663.84444224000492</v>
      </c>
      <c r="DS13" s="281">
        <v>464.69105587000104</v>
      </c>
      <c r="DT13" s="341">
        <v>0.42023343596740131</v>
      </c>
      <c r="DU13" s="281">
        <v>315.65651368999971</v>
      </c>
      <c r="DV13" s="281">
        <v>220.95952789999933</v>
      </c>
      <c r="DW13" s="341">
        <v>0.19826938932040444</v>
      </c>
      <c r="DX13" s="281">
        <v>560.09916698000166</v>
      </c>
      <c r="DY13" s="281">
        <v>392.06936563000539</v>
      </c>
      <c r="DZ13" s="341">
        <v>0.34298476593245797</v>
      </c>
      <c r="EA13" s="281">
        <v>424.21738220000083</v>
      </c>
      <c r="EB13" s="281">
        <v>296.95212321000315</v>
      </c>
      <c r="EC13" s="341">
        <v>0.249685155121774</v>
      </c>
      <c r="ED13" s="281">
        <v>392.61508623000014</v>
      </c>
      <c r="EE13" s="281">
        <v>274.83051564000192</v>
      </c>
      <c r="EF13" s="341">
        <v>0.2233474334175754</v>
      </c>
      <c r="EG13" s="281">
        <v>334.90296768000053</v>
      </c>
      <c r="EH13" s="281">
        <v>234.43203834000133</v>
      </c>
      <c r="EI13" s="341">
        <v>0.18095431648504717</v>
      </c>
      <c r="EJ13" s="281">
        <v>348.93314227999849</v>
      </c>
      <c r="EK13" s="281">
        <v>244.2531630099995</v>
      </c>
      <c r="EL13" s="341">
        <v>0.17604514832126777</v>
      </c>
      <c r="EM13" s="281">
        <v>245.13627477000122</v>
      </c>
      <c r="EN13" s="281">
        <v>171.5953629899999</v>
      </c>
      <c r="EO13" s="341">
        <v>0.11355026738045283</v>
      </c>
      <c r="EP13" s="281">
        <v>274.85251322999852</v>
      </c>
      <c r="EQ13" s="281">
        <v>192.39672352000051</v>
      </c>
      <c r="ER13" s="341">
        <v>0.123354459165723</v>
      </c>
      <c r="ES13" s="281">
        <v>288.40584315999797</v>
      </c>
      <c r="ET13" s="281">
        <v>201.88405434000038</v>
      </c>
      <c r="EU13" s="341">
        <v>0.12682256628708299</v>
      </c>
      <c r="EV13" s="281">
        <v>336.86050356000123</v>
      </c>
      <c r="EW13" s="281">
        <v>235.80231738999979</v>
      </c>
      <c r="EX13" s="341">
        <v>0.13250596661265027</v>
      </c>
      <c r="EY13" s="281">
        <v>396.33333555999974</v>
      </c>
      <c r="EZ13" s="281">
        <v>277.43329895999847</v>
      </c>
      <c r="FA13" s="341">
        <v>0.14542673712428658</v>
      </c>
      <c r="FB13" s="281">
        <v>483.89412682999875</v>
      </c>
      <c r="FC13" s="281">
        <v>338.72585198999803</v>
      </c>
      <c r="FD13" s="341">
        <v>0.17071961237949598</v>
      </c>
      <c r="FE13" s="281">
        <v>434.4562055599975</v>
      </c>
      <c r="FF13" s="281">
        <v>304.11930763999902</v>
      </c>
      <c r="FG13" s="341">
        <v>0.15649816489284785</v>
      </c>
      <c r="FH13" s="281">
        <v>585.40349760000458</v>
      </c>
      <c r="FI13" s="281">
        <v>409.78241311999847</v>
      </c>
      <c r="FJ13" s="341">
        <v>0.19805030454381786</v>
      </c>
      <c r="FK13" s="281">
        <v>770.16823096000155</v>
      </c>
      <c r="FL13" s="281">
        <v>539.11772159000111</v>
      </c>
      <c r="FM13" s="341">
        <v>0.25074385056390502</v>
      </c>
      <c r="FN13" s="281">
        <v>943.83403393000503</v>
      </c>
      <c r="FO13" s="281">
        <v>660.68378260999509</v>
      </c>
      <c r="FP13" s="341">
        <v>0.29289132048147776</v>
      </c>
      <c r="FQ13" s="281">
        <v>1039.8486140299976</v>
      </c>
      <c r="FR13" s="281">
        <v>727.89398735999885</v>
      </c>
      <c r="FS13" s="341">
        <v>0.32218549799747076</v>
      </c>
      <c r="FT13" s="281">
        <v>1988.4542506399946</v>
      </c>
      <c r="FU13" s="281">
        <v>1391.9179257899914</v>
      </c>
      <c r="FV13" s="341">
        <v>0.59650348462927372</v>
      </c>
      <c r="FW13" s="286">
        <v>1525.1852717599911</v>
      </c>
      <c r="FX13" s="286">
        <v>1067.6296595600081</v>
      </c>
      <c r="FY13" s="339">
        <v>0.44345051060013546</v>
      </c>
    </row>
    <row r="14" spans="1:181" s="13" customFormat="1" ht="14">
      <c r="A14" s="349" t="s">
        <v>85</v>
      </c>
      <c r="B14" s="281">
        <v>2769.5956143099897</v>
      </c>
      <c r="C14" s="281">
        <v>2769.5956143099897</v>
      </c>
      <c r="D14" s="341">
        <v>5.9027879560063852</v>
      </c>
      <c r="E14" s="281">
        <v>2700.7438358600102</v>
      </c>
      <c r="F14" s="281">
        <v>2700.7438358600102</v>
      </c>
      <c r="G14" s="341">
        <v>5.6454887511036569</v>
      </c>
      <c r="H14" s="281">
        <v>2542.6527823900001</v>
      </c>
      <c r="I14" s="281">
        <v>2542.6527823900001</v>
      </c>
      <c r="J14" s="341">
        <v>5.2987084677755076</v>
      </c>
      <c r="K14" s="281">
        <v>2269.3506541500001</v>
      </c>
      <c r="L14" s="281">
        <v>2269.3506541500001</v>
      </c>
      <c r="M14" s="341">
        <v>4.6400617950580623</v>
      </c>
      <c r="N14" s="281">
        <v>2013.0442702600001</v>
      </c>
      <c r="O14" s="281">
        <v>2013.0442702600001</v>
      </c>
      <c r="P14" s="341">
        <v>4.0638065915658261</v>
      </c>
      <c r="Q14" s="281">
        <v>1807.38927829</v>
      </c>
      <c r="R14" s="281">
        <v>1807.38927829</v>
      </c>
      <c r="S14" s="341">
        <v>3.4993837659406801</v>
      </c>
      <c r="T14" s="281">
        <v>1568.6016903899999</v>
      </c>
      <c r="U14" s="281">
        <v>1568.6016903899999</v>
      </c>
      <c r="V14" s="341">
        <v>2.9354389253814763</v>
      </c>
      <c r="W14" s="281">
        <v>1326.48970429</v>
      </c>
      <c r="X14" s="281">
        <v>1326.48970429</v>
      </c>
      <c r="Y14" s="341">
        <v>2.319288284845753</v>
      </c>
      <c r="Z14" s="281">
        <v>1291.6297405399998</v>
      </c>
      <c r="AA14" s="281">
        <v>1291.6297405399998</v>
      </c>
      <c r="AB14" s="341">
        <v>2.1713658704486982</v>
      </c>
      <c r="AC14" s="281">
        <v>1321.2025043699998</v>
      </c>
      <c r="AD14" s="281">
        <v>1321.2025043699998</v>
      </c>
      <c r="AE14" s="341">
        <v>2.0803946139547178</v>
      </c>
      <c r="AF14" s="281">
        <v>1296.0875756299999</v>
      </c>
      <c r="AG14" s="281">
        <v>1296.0875756299999</v>
      </c>
      <c r="AH14" s="341">
        <v>1.9684940026455056</v>
      </c>
      <c r="AI14" s="281">
        <v>1242.12073893</v>
      </c>
      <c r="AJ14" s="281">
        <v>1242.12073893</v>
      </c>
      <c r="AK14" s="341">
        <v>1.6773786939152571</v>
      </c>
      <c r="AL14" s="281">
        <v>1295.9556687899999</v>
      </c>
      <c r="AM14" s="281">
        <v>1295.9556687899999</v>
      </c>
      <c r="AN14" s="341">
        <v>1.6891191804407746</v>
      </c>
      <c r="AO14" s="281">
        <v>1263.7492531500011</v>
      </c>
      <c r="AP14" s="281">
        <v>1263.7492531500011</v>
      </c>
      <c r="AQ14" s="341">
        <v>1.4742544782712301</v>
      </c>
      <c r="AR14" s="281">
        <v>1478.4360495399999</v>
      </c>
      <c r="AS14" s="281">
        <v>1478.4360495399999</v>
      </c>
      <c r="AT14" s="341">
        <v>1.7016054850916884</v>
      </c>
      <c r="AU14" s="281">
        <v>1677.9368773599999</v>
      </c>
      <c r="AV14" s="281">
        <v>1677.9368773599999</v>
      </c>
      <c r="AW14" s="341">
        <v>1.7549090524547017</v>
      </c>
      <c r="AX14" s="281">
        <v>1723.32560027</v>
      </c>
      <c r="AY14" s="281">
        <v>1723.32560027</v>
      </c>
      <c r="AZ14" s="341">
        <v>1.7290552601300386</v>
      </c>
      <c r="BA14" s="281">
        <v>1578.79369524</v>
      </c>
      <c r="BB14" s="281">
        <v>1578.79369524</v>
      </c>
      <c r="BC14" s="341">
        <v>1.448163639539809</v>
      </c>
      <c r="BD14" s="281">
        <v>1586.2312623800001</v>
      </c>
      <c r="BE14" s="281">
        <v>1586.2312623800001</v>
      </c>
      <c r="BF14" s="341">
        <v>1.4428345177332089</v>
      </c>
      <c r="BG14" s="281">
        <v>1759.6436458199998</v>
      </c>
      <c r="BH14" s="281">
        <v>1759.6436458199998</v>
      </c>
      <c r="BI14" s="341">
        <v>1.5058891784501818</v>
      </c>
      <c r="BJ14" s="281">
        <v>2043.0116974299901</v>
      </c>
      <c r="BK14" s="281">
        <v>2043.0116974299901</v>
      </c>
      <c r="BL14" s="341">
        <v>1.7342202517837171</v>
      </c>
      <c r="BM14" s="281">
        <v>2215.2447790599799</v>
      </c>
      <c r="BN14" s="281">
        <v>2215.2447790599799</v>
      </c>
      <c r="BO14" s="341">
        <v>1.8510851930009891</v>
      </c>
      <c r="BP14" s="281">
        <v>2284.3665684899902</v>
      </c>
      <c r="BQ14" s="281">
        <v>2284.3665684899902</v>
      </c>
      <c r="BR14" s="341">
        <v>1.9087020802289589</v>
      </c>
      <c r="BS14" s="281">
        <v>2419.8507696699799</v>
      </c>
      <c r="BT14" s="281">
        <v>2419.8507696699799</v>
      </c>
      <c r="BU14" s="341">
        <v>1.9778630373927328</v>
      </c>
      <c r="BV14" s="281">
        <v>2878.0041544899996</v>
      </c>
      <c r="BW14" s="281">
        <v>2878.0041544899996</v>
      </c>
      <c r="BX14" s="341">
        <v>2.3028268620924375</v>
      </c>
      <c r="BY14" s="281">
        <v>2711.92581340998</v>
      </c>
      <c r="BZ14" s="281">
        <v>2711.92581340998</v>
      </c>
      <c r="CA14" s="341">
        <v>2.0785052565800752</v>
      </c>
      <c r="CB14" s="281">
        <v>2580.5953599999998</v>
      </c>
      <c r="CC14" s="281">
        <v>2580.5953599999998</v>
      </c>
      <c r="CD14" s="341">
        <v>2.0078931822699988</v>
      </c>
      <c r="CE14" s="281">
        <v>1846.499049</v>
      </c>
      <c r="CF14" s="281">
        <v>1846.499049</v>
      </c>
      <c r="CG14" s="341">
        <v>1.4118627435020055</v>
      </c>
      <c r="CH14" s="281">
        <v>1921.5354520000001</v>
      </c>
      <c r="CI14" s="281">
        <v>1921.5354520000001</v>
      </c>
      <c r="CJ14" s="341">
        <v>1.4338742418493557</v>
      </c>
      <c r="CK14" s="281">
        <v>2112.7507099999998</v>
      </c>
      <c r="CL14" s="281">
        <v>2112.7507099999998</v>
      </c>
      <c r="CM14" s="341">
        <v>1.5230819928671613</v>
      </c>
      <c r="CN14" s="281">
        <v>2426.9315102200048</v>
      </c>
      <c r="CO14" s="281">
        <v>2426.9315102200048</v>
      </c>
      <c r="CP14" s="341">
        <v>1.7858530935942825</v>
      </c>
      <c r="CQ14" s="281">
        <v>2584.9136751699612</v>
      </c>
      <c r="CR14" s="281">
        <v>2584.9179491499608</v>
      </c>
      <c r="CS14" s="341">
        <v>1.8610740275293549</v>
      </c>
      <c r="CT14" s="281">
        <v>2885.1590512300108</v>
      </c>
      <c r="CU14" s="281">
        <v>2885.1590512300108</v>
      </c>
      <c r="CV14" s="341">
        <v>2.0477111387497708</v>
      </c>
      <c r="CW14" s="281">
        <v>3127.2644411699125</v>
      </c>
      <c r="CX14" s="281">
        <v>3127.2644411699125</v>
      </c>
      <c r="CY14" s="341">
        <v>2.1704199903663755</v>
      </c>
      <c r="CZ14" s="281">
        <v>3013.5654519999998</v>
      </c>
      <c r="DA14" s="281">
        <v>3013.5654519999998</v>
      </c>
      <c r="DB14" s="341">
        <v>2.0839448971112624</v>
      </c>
      <c r="DC14" s="281">
        <v>2726.3483740000001</v>
      </c>
      <c r="DD14" s="281">
        <v>2726.3483740000001</v>
      </c>
      <c r="DE14" s="341">
        <v>1.836915301910057</v>
      </c>
      <c r="DF14" s="281">
        <v>2888.4273479999629</v>
      </c>
      <c r="DG14" s="281">
        <v>2888.4273479999629</v>
      </c>
      <c r="DH14" s="341">
        <v>1.9428100076290589</v>
      </c>
      <c r="DI14" s="281">
        <v>2818.1064689800696</v>
      </c>
      <c r="DJ14" s="281">
        <v>2818.1064689800696</v>
      </c>
      <c r="DK14" s="341">
        <v>1.8579877187114839</v>
      </c>
      <c r="DL14" s="281">
        <v>2875.8467999999998</v>
      </c>
      <c r="DM14" s="281">
        <v>2875.8467999999998</v>
      </c>
      <c r="DN14" s="341">
        <v>1.9030365682462709</v>
      </c>
      <c r="DO14" s="281">
        <v>3009.6429752800514</v>
      </c>
      <c r="DP14" s="281">
        <v>3009.6429752800514</v>
      </c>
      <c r="DQ14" s="341">
        <v>1.9358735466598098</v>
      </c>
      <c r="DR14" s="281">
        <v>3276.015675719962</v>
      </c>
      <c r="DS14" s="281">
        <v>3276.015675719962</v>
      </c>
      <c r="DT14" s="341">
        <v>2.0738161474177734</v>
      </c>
      <c r="DU14" s="281">
        <v>3442.5435019499791</v>
      </c>
      <c r="DV14" s="281">
        <v>3442.5435019499791</v>
      </c>
      <c r="DW14" s="341">
        <v>2.1623219171420911</v>
      </c>
      <c r="DX14" s="281">
        <v>2850.9863215299561</v>
      </c>
      <c r="DY14" s="281">
        <v>2850.9863215299561</v>
      </c>
      <c r="DZ14" s="341">
        <v>1.7458424040139759</v>
      </c>
      <c r="EA14" s="281">
        <v>2413.6194404300145</v>
      </c>
      <c r="EB14" s="281">
        <v>2413.6194404300145</v>
      </c>
      <c r="EC14" s="341">
        <v>1.4206040810099938</v>
      </c>
      <c r="ED14" s="281">
        <v>2432.6592834000116</v>
      </c>
      <c r="EE14" s="281">
        <v>2432.6592834000116</v>
      </c>
      <c r="EF14" s="341">
        <v>1.3838699183569845</v>
      </c>
      <c r="EG14" s="281">
        <v>2265.0182706500641</v>
      </c>
      <c r="EH14" s="281">
        <v>2265.0182706500641</v>
      </c>
      <c r="EI14" s="341">
        <v>1.2238315946583411</v>
      </c>
      <c r="EJ14" s="281">
        <v>2080.9288245199837</v>
      </c>
      <c r="EK14" s="281">
        <v>2080.9288245199837</v>
      </c>
      <c r="EL14" s="341">
        <v>1.0498785560033088</v>
      </c>
      <c r="EM14" s="281">
        <v>2042.1622063999835</v>
      </c>
      <c r="EN14" s="281">
        <v>2042.1622063999835</v>
      </c>
      <c r="EO14" s="341">
        <v>0.94595573335093819</v>
      </c>
      <c r="EP14" s="281">
        <v>1903.3750812400076</v>
      </c>
      <c r="EQ14" s="281">
        <v>1903.3750812400076</v>
      </c>
      <c r="ER14" s="341">
        <v>0.85423924626587444</v>
      </c>
      <c r="ES14" s="281">
        <v>1590.566134749977</v>
      </c>
      <c r="ET14" s="281">
        <v>1590.566134749977</v>
      </c>
      <c r="EU14" s="341">
        <v>0.69942993126672171</v>
      </c>
      <c r="EV14" s="281">
        <v>1589.9109221800027</v>
      </c>
      <c r="EW14" s="281">
        <v>1589.9109221800027</v>
      </c>
      <c r="EX14" s="341">
        <v>0.62540037001977189</v>
      </c>
      <c r="EY14" s="281">
        <v>1683.5348827899791</v>
      </c>
      <c r="EZ14" s="281">
        <v>1683.5348827899791</v>
      </c>
      <c r="FA14" s="341">
        <v>0.61774007602244874</v>
      </c>
      <c r="FB14" s="281">
        <v>1991.527601220009</v>
      </c>
      <c r="FC14" s="281">
        <v>1991.527601220009</v>
      </c>
      <c r="FD14" s="341">
        <v>0.70261819946162174</v>
      </c>
      <c r="FE14" s="281">
        <v>2281.3313609799629</v>
      </c>
      <c r="FF14" s="281">
        <v>2281.3313621499624</v>
      </c>
      <c r="FG14" s="341">
        <v>0.8217725214574314</v>
      </c>
      <c r="FH14" s="281">
        <v>2543.9557192099505</v>
      </c>
      <c r="FI14" s="281">
        <v>2543.9557192099505</v>
      </c>
      <c r="FJ14" s="341">
        <v>0.86065629433559765</v>
      </c>
      <c r="FK14" s="281">
        <v>3245.9306193900279</v>
      </c>
      <c r="FL14" s="281">
        <v>3245.9306193900279</v>
      </c>
      <c r="FM14" s="341">
        <v>1.0567783887354427</v>
      </c>
      <c r="FN14" s="281">
        <v>4248.60197271994</v>
      </c>
      <c r="FO14" s="281">
        <v>4248.60197271994</v>
      </c>
      <c r="FP14" s="341">
        <v>1.3184295090617997</v>
      </c>
      <c r="FQ14" s="281">
        <v>4879.2578194100597</v>
      </c>
      <c r="FR14" s="281">
        <v>4879.2578194100597</v>
      </c>
      <c r="FS14" s="341">
        <v>1.51178362811121</v>
      </c>
      <c r="FT14" s="281">
        <v>6229.9770939398977</v>
      </c>
      <c r="FU14" s="281">
        <v>6229.9770939398977</v>
      </c>
      <c r="FV14" s="341">
        <v>1.8688903928765903</v>
      </c>
      <c r="FW14" s="286">
        <v>7199.4458879100857</v>
      </c>
      <c r="FX14" s="286">
        <v>7199.4458879100857</v>
      </c>
      <c r="FY14" s="339">
        <v>2.0932525471791812</v>
      </c>
    </row>
    <row r="15" spans="1:181" s="13" customFormat="1" ht="14">
      <c r="A15" s="353" t="s">
        <v>6</v>
      </c>
      <c r="B15" s="318">
        <v>46920.127149269967</v>
      </c>
      <c r="C15" s="318">
        <v>4193.9298292422927</v>
      </c>
      <c r="D15" s="354">
        <v>100</v>
      </c>
      <c r="E15" s="318">
        <v>47838.972938030071</v>
      </c>
      <c r="F15" s="318">
        <v>4009.06875881001</v>
      </c>
      <c r="G15" s="354">
        <v>99.999999999999986</v>
      </c>
      <c r="H15" s="318">
        <v>47986.274350690044</v>
      </c>
      <c r="I15" s="318">
        <v>3806.7793702200001</v>
      </c>
      <c r="J15" s="354">
        <v>100.00000000000001</v>
      </c>
      <c r="K15" s="318">
        <v>48907.767921689992</v>
      </c>
      <c r="L15" s="318">
        <v>3501.528852015801</v>
      </c>
      <c r="M15" s="354">
        <v>99.999999999999986</v>
      </c>
      <c r="N15" s="318">
        <v>49535.927089589997</v>
      </c>
      <c r="O15" s="318">
        <v>3204.5504630160985</v>
      </c>
      <c r="P15" s="354">
        <v>100.00000000000001</v>
      </c>
      <c r="Q15" s="318">
        <v>51648.787305960141</v>
      </c>
      <c r="R15" s="318">
        <v>2980.7969110770009</v>
      </c>
      <c r="S15" s="354">
        <v>100</v>
      </c>
      <c r="T15" s="318">
        <v>53436.699937000107</v>
      </c>
      <c r="U15" s="318">
        <v>2763.2465314642468</v>
      </c>
      <c r="V15" s="354">
        <v>99.999999999999986</v>
      </c>
      <c r="W15" s="318">
        <v>57193.825923120188</v>
      </c>
      <c r="X15" s="318">
        <v>2571.2969180377995</v>
      </c>
      <c r="Y15" s="354">
        <v>100</v>
      </c>
      <c r="Z15" s="318">
        <v>59484.666224080109</v>
      </c>
      <c r="AA15" s="318">
        <v>2571.1175316399017</v>
      </c>
      <c r="AB15" s="354">
        <v>100</v>
      </c>
      <c r="AC15" s="318">
        <v>63507.302677469685</v>
      </c>
      <c r="AD15" s="318">
        <v>2623.6419471917998</v>
      </c>
      <c r="AE15" s="354">
        <v>100</v>
      </c>
      <c r="AF15" s="318">
        <v>65841.581121819894</v>
      </c>
      <c r="AG15" s="318">
        <v>2614.7653342102499</v>
      </c>
      <c r="AH15" s="354">
        <v>100</v>
      </c>
      <c r="AI15" s="318">
        <v>74051.300605869823</v>
      </c>
      <c r="AJ15" s="318">
        <v>2636.644855006698</v>
      </c>
      <c r="AK15" s="354">
        <v>100</v>
      </c>
      <c r="AL15" s="318">
        <v>76723.755422149727</v>
      </c>
      <c r="AM15" s="318">
        <v>2664.9512211942529</v>
      </c>
      <c r="AN15" s="354">
        <v>100</v>
      </c>
      <c r="AO15" s="318">
        <v>85721.242280499908</v>
      </c>
      <c r="AP15" s="318">
        <v>2755.4732663399986</v>
      </c>
      <c r="AQ15" s="354">
        <v>100</v>
      </c>
      <c r="AR15" s="318">
        <v>86884.772204430017</v>
      </c>
      <c r="AS15" s="318">
        <v>2945.8222656799999</v>
      </c>
      <c r="AT15" s="354">
        <v>100</v>
      </c>
      <c r="AU15" s="318">
        <v>95613.893780590181</v>
      </c>
      <c r="AV15" s="318">
        <v>3271.09748223</v>
      </c>
      <c r="AW15" s="354">
        <v>100.00000000000004</v>
      </c>
      <c r="AX15" s="318">
        <v>99668.624826970103</v>
      </c>
      <c r="AY15" s="318">
        <v>3391.1641488700034</v>
      </c>
      <c r="AZ15" s="354">
        <v>100</v>
      </c>
      <c r="BA15" s="318">
        <v>109020.39328522998</v>
      </c>
      <c r="BB15" s="318">
        <v>3300.8731581700004</v>
      </c>
      <c r="BC15" s="354">
        <v>100.00000000000003</v>
      </c>
      <c r="BD15" s="318">
        <v>109938.54408695997</v>
      </c>
      <c r="BE15" s="318">
        <v>3319.5915242700003</v>
      </c>
      <c r="BF15" s="354">
        <v>99.999999999999986</v>
      </c>
      <c r="BG15" s="318">
        <v>116850.80622140967</v>
      </c>
      <c r="BH15" s="318">
        <v>3701.3897111699926</v>
      </c>
      <c r="BI15" s="354">
        <v>99.999999999999986</v>
      </c>
      <c r="BJ15" s="318">
        <v>117805.78016711939</v>
      </c>
      <c r="BK15" s="318">
        <v>4200.4702046899856</v>
      </c>
      <c r="BL15" s="354">
        <v>99.999999999999986</v>
      </c>
      <c r="BM15" s="318">
        <v>119672.76208766025</v>
      </c>
      <c r="BN15" s="318">
        <v>4238.7769490499804</v>
      </c>
      <c r="BO15" s="354">
        <v>99.999999999999986</v>
      </c>
      <c r="BP15" s="318">
        <v>119681.6722815102</v>
      </c>
      <c r="BQ15" s="318">
        <v>4334.9265042300003</v>
      </c>
      <c r="BR15" s="354">
        <v>99.999999999999986</v>
      </c>
      <c r="BS15" s="318">
        <v>122346.73098800036</v>
      </c>
      <c r="BT15" s="318">
        <v>4615.1454281899751</v>
      </c>
      <c r="BU15" s="354">
        <v>99.999999999999986</v>
      </c>
      <c r="BV15" s="318">
        <v>124977.00985973969</v>
      </c>
      <c r="BW15" s="318">
        <v>5092.7540625299989</v>
      </c>
      <c r="BX15" s="354">
        <v>100.00000000000001</v>
      </c>
      <c r="BY15" s="318">
        <v>130474.81139750018</v>
      </c>
      <c r="BZ15" s="318">
        <v>4677.6809097599835</v>
      </c>
      <c r="CA15" s="354">
        <v>99.999999999999986</v>
      </c>
      <c r="CB15" s="318">
        <v>128522.54207479999</v>
      </c>
      <c r="CC15" s="318">
        <v>4757.0220174899996</v>
      </c>
      <c r="CD15" s="354">
        <v>99.999999999999986</v>
      </c>
      <c r="CE15" s="318">
        <v>130784.60052143002</v>
      </c>
      <c r="CF15" s="318">
        <v>3762.72555908</v>
      </c>
      <c r="CG15" s="354">
        <v>99.999999999999972</v>
      </c>
      <c r="CH15" s="318">
        <v>134010.04048456004</v>
      </c>
      <c r="CI15" s="318">
        <v>3891.09787336</v>
      </c>
      <c r="CJ15" s="354">
        <v>99.999999999999986</v>
      </c>
      <c r="CK15" s="318">
        <v>138715.49397171999</v>
      </c>
      <c r="CL15" s="318">
        <v>4097.7758051799992</v>
      </c>
      <c r="CM15" s="354">
        <v>100.00000000000001</v>
      </c>
      <c r="CN15" s="318">
        <v>135897.60092390698</v>
      </c>
      <c r="CO15" s="318">
        <v>4462.6053960500476</v>
      </c>
      <c r="CP15" s="354">
        <v>99.999999999999986</v>
      </c>
      <c r="CQ15" s="318">
        <v>138893.65156535606</v>
      </c>
      <c r="CR15" s="318">
        <v>4781.9842511300085</v>
      </c>
      <c r="CS15" s="354">
        <v>100.00000000000003</v>
      </c>
      <c r="CT15" s="318">
        <v>140896.77965963224</v>
      </c>
      <c r="CU15" s="318">
        <v>5107.9261547500428</v>
      </c>
      <c r="CV15" s="354">
        <v>100.00000000000003</v>
      </c>
      <c r="CW15" s="318">
        <v>144085.6818058526</v>
      </c>
      <c r="CX15" s="318">
        <v>5178.0340812899467</v>
      </c>
      <c r="CY15" s="354">
        <v>99.999999999999986</v>
      </c>
      <c r="CZ15" s="318">
        <v>144608.69172584004</v>
      </c>
      <c r="DA15" s="318">
        <v>5133.2499199800004</v>
      </c>
      <c r="DB15" s="354">
        <v>99.999999999999986</v>
      </c>
      <c r="DC15" s="318">
        <v>148419.92829855002</v>
      </c>
      <c r="DD15" s="318">
        <v>4784.1789042199998</v>
      </c>
      <c r="DE15" s="354">
        <v>100</v>
      </c>
      <c r="DF15" s="318">
        <v>148672.6615910788</v>
      </c>
      <c r="DG15" s="318">
        <v>4956.2571831599744</v>
      </c>
      <c r="DH15" s="354">
        <v>100</v>
      </c>
      <c r="DI15" s="318">
        <v>151675.19357632939</v>
      </c>
      <c r="DJ15" s="318">
        <v>4798.1417080701058</v>
      </c>
      <c r="DK15" s="354">
        <v>100.00000000000003</v>
      </c>
      <c r="DL15" s="318">
        <v>151118.84069838002</v>
      </c>
      <c r="DM15" s="318">
        <v>4856.1005289599998</v>
      </c>
      <c r="DN15" s="354">
        <v>99.999999999999972</v>
      </c>
      <c r="DO15" s="318">
        <v>155466.91985501544</v>
      </c>
      <c r="DP15" s="318">
        <v>5064.7958682800781</v>
      </c>
      <c r="DQ15" s="354">
        <v>99.999999999999972</v>
      </c>
      <c r="DR15" s="318">
        <v>157970.40059694374</v>
      </c>
      <c r="DS15" s="318">
        <v>5337.7756023300171</v>
      </c>
      <c r="DT15" s="354">
        <v>100</v>
      </c>
      <c r="DU15" s="318">
        <v>159205.87377202086</v>
      </c>
      <c r="DV15" s="318">
        <v>5194.2732490100307</v>
      </c>
      <c r="DW15" s="354">
        <v>99.999999999999972</v>
      </c>
      <c r="DX15" s="318">
        <v>163301.47068114937</v>
      </c>
      <c r="DY15" s="318">
        <v>4755.3857171500022</v>
      </c>
      <c r="DZ15" s="354">
        <v>99.999999999999986</v>
      </c>
      <c r="EA15" s="318">
        <v>169900.92262117294</v>
      </c>
      <c r="EB15" s="318">
        <v>4143.8747580500249</v>
      </c>
      <c r="EC15" s="354">
        <v>99.999999999999986</v>
      </c>
      <c r="ED15" s="318">
        <v>175786.7015628329</v>
      </c>
      <c r="EE15" s="318">
        <v>4158.9988338300245</v>
      </c>
      <c r="EF15" s="354">
        <v>99.999999999999986</v>
      </c>
      <c r="EG15" s="318">
        <v>185075.97618301338</v>
      </c>
      <c r="EH15" s="318">
        <v>3812.2247745500945</v>
      </c>
      <c r="EI15" s="354">
        <v>99.999999999999972</v>
      </c>
      <c r="EJ15" s="318">
        <v>198206.62233941516</v>
      </c>
      <c r="EK15" s="318">
        <v>3654.6617351499926</v>
      </c>
      <c r="EL15" s="354">
        <v>100</v>
      </c>
      <c r="EM15" s="318">
        <v>215883.48528380512</v>
      </c>
      <c r="EN15" s="318">
        <v>3512.4509030599984</v>
      </c>
      <c r="EO15" s="354">
        <v>100</v>
      </c>
      <c r="EP15" s="318">
        <v>222815.22296712635</v>
      </c>
      <c r="EQ15" s="318">
        <v>3499.0062895600304</v>
      </c>
      <c r="ER15" s="354">
        <v>100.00000000000003</v>
      </c>
      <c r="ES15" s="318">
        <v>227408.9317094764</v>
      </c>
      <c r="ET15" s="318">
        <v>3246.0514392399987</v>
      </c>
      <c r="EU15" s="354">
        <v>100.00000000000001</v>
      </c>
      <c r="EV15" s="318">
        <v>254222.89438839606</v>
      </c>
      <c r="EW15" s="318">
        <v>3409.4291422900214</v>
      </c>
      <c r="EX15" s="354">
        <v>100.00000000000001</v>
      </c>
      <c r="EY15" s="318">
        <v>272531.27134474588</v>
      </c>
      <c r="EZ15" s="318">
        <v>3431.6601741399918</v>
      </c>
      <c r="FA15" s="354">
        <v>100.00000000000001</v>
      </c>
      <c r="FB15" s="318">
        <v>283443.78251887136</v>
      </c>
      <c r="FC15" s="318">
        <v>3607.4507039900227</v>
      </c>
      <c r="FD15" s="354">
        <v>100.00000000000006</v>
      </c>
      <c r="FE15" s="318">
        <v>277611.05432607705</v>
      </c>
      <c r="FF15" s="318">
        <v>3865.3412991499758</v>
      </c>
      <c r="FG15" s="354">
        <v>100</v>
      </c>
      <c r="FH15" s="318">
        <v>295583.23525348899</v>
      </c>
      <c r="FI15" s="318">
        <v>4635.6502057799535</v>
      </c>
      <c r="FJ15" s="354">
        <v>100</v>
      </c>
      <c r="FK15" s="318">
        <v>307153.38750200585</v>
      </c>
      <c r="FL15" s="318">
        <v>5636.5640886100337</v>
      </c>
      <c r="FM15" s="354">
        <v>99.999999999999972</v>
      </c>
      <c r="FN15" s="318">
        <v>322247.18451146199</v>
      </c>
      <c r="FO15" s="318">
        <v>6981.8291142999478</v>
      </c>
      <c r="FP15" s="354">
        <v>99.999999999999972</v>
      </c>
      <c r="FQ15" s="318">
        <v>322748.42303366517</v>
      </c>
      <c r="FR15" s="318">
        <v>8619.9381105200537</v>
      </c>
      <c r="FS15" s="354">
        <v>99.999999999999986</v>
      </c>
      <c r="FT15" s="318">
        <v>333351.65709481423</v>
      </c>
      <c r="FU15" s="318">
        <v>11170.547977519873</v>
      </c>
      <c r="FV15" s="354">
        <v>100</v>
      </c>
      <c r="FW15" s="319">
        <v>343935.8474739177</v>
      </c>
      <c r="FX15" s="319">
        <v>11602.734492010099</v>
      </c>
      <c r="FY15" s="358">
        <v>100</v>
      </c>
    </row>
    <row r="16" spans="1:181" s="13" customFormat="1" ht="14">
      <c r="A16" s="350" t="s">
        <v>1449</v>
      </c>
      <c r="B16" s="281">
        <v>39716.766310659965</v>
      </c>
      <c r="C16" s="281">
        <v>435.3458142623017</v>
      </c>
      <c r="D16" s="341">
        <v>84.64761014885255</v>
      </c>
      <c r="E16" s="281">
        <v>41086.089238960056</v>
      </c>
      <c r="F16" s="281">
        <v>506.56966334000003</v>
      </c>
      <c r="G16" s="341">
        <v>85.884137379333779</v>
      </c>
      <c r="H16" s="281">
        <v>41480.054391280042</v>
      </c>
      <c r="I16" s="281">
        <v>494.71994259999991</v>
      </c>
      <c r="J16" s="341">
        <v>86.441498016991929</v>
      </c>
      <c r="K16" s="281">
        <v>43023.543859199985</v>
      </c>
      <c r="L16" s="281">
        <v>504.61515393779985</v>
      </c>
      <c r="M16" s="341">
        <v>87.968733163386858</v>
      </c>
      <c r="N16" s="281">
        <v>43963.161539640016</v>
      </c>
      <c r="O16" s="281">
        <v>508.13768973409981</v>
      </c>
      <c r="P16" s="341">
        <v>88.750052987054914</v>
      </c>
      <c r="Q16" s="281">
        <v>46412.20100394015</v>
      </c>
      <c r="R16" s="281">
        <v>524.943363043001</v>
      </c>
      <c r="S16" s="341">
        <v>89.861163107278401</v>
      </c>
      <c r="T16" s="281">
        <v>48228.306706430092</v>
      </c>
      <c r="U16" s="281">
        <v>520.29584571324801</v>
      </c>
      <c r="V16" s="341">
        <v>90.253153288450605</v>
      </c>
      <c r="W16" s="281">
        <v>52372.806389090205</v>
      </c>
      <c r="X16" s="281">
        <v>570.98111839079911</v>
      </c>
      <c r="Y16" s="341">
        <v>91.570734329767717</v>
      </c>
      <c r="Z16" s="281">
        <v>54652.622702670109</v>
      </c>
      <c r="AA16" s="281">
        <v>566.60625834190012</v>
      </c>
      <c r="AB16" s="341">
        <v>91.876825023767339</v>
      </c>
      <c r="AC16" s="281">
        <v>58738.635279629692</v>
      </c>
      <c r="AD16" s="281">
        <v>608.5775032787991</v>
      </c>
      <c r="AE16" s="341">
        <v>92.491151101065796</v>
      </c>
      <c r="AF16" s="281">
        <v>61105.756257059897</v>
      </c>
      <c r="AG16" s="281">
        <v>638.28866175924907</v>
      </c>
      <c r="AH16" s="341">
        <v>92.807243106756829</v>
      </c>
      <c r="AI16" s="281">
        <v>69502.250299009829</v>
      </c>
      <c r="AJ16" s="281">
        <v>699.21652601769892</v>
      </c>
      <c r="AK16" s="341">
        <v>93.856893437872429</v>
      </c>
      <c r="AL16" s="281">
        <v>71927.859776989717</v>
      </c>
      <c r="AM16" s="281">
        <v>674.15584353525196</v>
      </c>
      <c r="AN16" s="341">
        <v>93.749138557188701</v>
      </c>
      <c r="AO16" s="281">
        <v>80808.498457509908</v>
      </c>
      <c r="AP16" s="281">
        <v>751.20908223999709</v>
      </c>
      <c r="AQ16" s="341">
        <v>94.268930673082934</v>
      </c>
      <c r="AR16" s="281">
        <v>82042.966833630009</v>
      </c>
      <c r="AS16" s="281">
        <v>431.58891799000003</v>
      </c>
      <c r="AT16" s="341">
        <v>94.427325700517713</v>
      </c>
      <c r="AU16" s="281">
        <v>90361.447823910188</v>
      </c>
      <c r="AV16" s="281">
        <v>434.10972246000097</v>
      </c>
      <c r="AW16" s="341">
        <v>94.50660803676395</v>
      </c>
      <c r="AX16" s="281">
        <v>94050.972871120102</v>
      </c>
      <c r="AY16" s="281">
        <v>432.77474350000085</v>
      </c>
      <c r="AZ16" s="341">
        <v>94.3636706480073</v>
      </c>
      <c r="BA16" s="281">
        <v>103609.22223120999</v>
      </c>
      <c r="BB16" s="281">
        <v>470.00981722999995</v>
      </c>
      <c r="BC16" s="341">
        <v>95.036551519436614</v>
      </c>
      <c r="BD16" s="281">
        <v>104355.24760576998</v>
      </c>
      <c r="BE16" s="281">
        <v>455.96718734000001</v>
      </c>
      <c r="BF16" s="341">
        <v>94.921438584111442</v>
      </c>
      <c r="BG16" s="281">
        <v>110560.78173011969</v>
      </c>
      <c r="BH16" s="281">
        <v>456.10946325999936</v>
      </c>
      <c r="BI16" s="341">
        <v>94.617046561603004</v>
      </c>
      <c r="BJ16" s="281">
        <v>110571.3381463494</v>
      </c>
      <c r="BK16" s="281">
        <v>442.66587558999743</v>
      </c>
      <c r="BL16" s="341">
        <v>93.859009285871025</v>
      </c>
      <c r="BM16" s="281">
        <v>112682.99801677027</v>
      </c>
      <c r="BN16" s="281">
        <v>471.4562120000009</v>
      </c>
      <c r="BO16" s="341">
        <v>94.159269035864682</v>
      </c>
      <c r="BP16" s="281">
        <v>112581.23413098021</v>
      </c>
      <c r="BQ16" s="281">
        <v>490.18580100000122</v>
      </c>
      <c r="BR16" s="341">
        <v>94.067230165510523</v>
      </c>
      <c r="BS16" s="281">
        <v>114944.02384596039</v>
      </c>
      <c r="BT16" s="281">
        <v>506.33997216999916</v>
      </c>
      <c r="BU16" s="341">
        <v>93.94940340272268</v>
      </c>
      <c r="BV16" s="281">
        <v>117008.42348229971</v>
      </c>
      <c r="BW16" s="281">
        <v>512.74866436999935</v>
      </c>
      <c r="BX16" s="341">
        <v>93.623958209287423</v>
      </c>
      <c r="BY16" s="281">
        <v>123528.37985745021</v>
      </c>
      <c r="BZ16" s="281">
        <v>526.55468753000184</v>
      </c>
      <c r="CA16" s="341">
        <v>94.676036343223984</v>
      </c>
      <c r="CB16" s="281">
        <v>120916.55530599999</v>
      </c>
      <c r="CC16" s="281">
        <v>517.32236439999997</v>
      </c>
      <c r="CD16" s="341">
        <v>94.081982315309858</v>
      </c>
      <c r="CE16" s="281">
        <v>125544.13902806002</v>
      </c>
      <c r="CF16" s="281">
        <v>824.80413365000004</v>
      </c>
      <c r="CG16" s="341">
        <v>95.993059219146133</v>
      </c>
      <c r="CH16" s="281">
        <v>128478.87865940001</v>
      </c>
      <c r="CI16" s="281">
        <v>806.65379331999998</v>
      </c>
      <c r="CJ16" s="341">
        <v>95.872576558323402</v>
      </c>
      <c r="CK16" s="281">
        <v>133059.51706909999</v>
      </c>
      <c r="CL16" s="281">
        <v>848.55896580999979</v>
      </c>
      <c r="CM16" s="341">
        <v>95.92260623476345</v>
      </c>
      <c r="CN16" s="281">
        <v>129338.28048530701</v>
      </c>
      <c r="CO16" s="281">
        <v>823.39619653004002</v>
      </c>
      <c r="CP16" s="341">
        <v>95.173336104533064</v>
      </c>
      <c r="CQ16" s="281">
        <v>132101.27338023612</v>
      </c>
      <c r="CR16" s="281">
        <v>859.84957253004416</v>
      </c>
      <c r="CS16" s="341">
        <v>95.109655402843373</v>
      </c>
      <c r="CT16" s="281">
        <v>133667.89239832226</v>
      </c>
      <c r="CU16" s="281">
        <v>849.85410295004226</v>
      </c>
      <c r="CV16" s="341">
        <v>94.869373679957064</v>
      </c>
      <c r="CW16" s="281">
        <v>137107.45301204268</v>
      </c>
      <c r="CX16" s="281">
        <v>836.89563419003503</v>
      </c>
      <c r="CY16" s="341">
        <v>95.156889493563483</v>
      </c>
      <c r="CZ16" s="281">
        <v>137173.91916319999</v>
      </c>
      <c r="DA16" s="281">
        <v>816.4176815400001</v>
      </c>
      <c r="DB16" s="341">
        <v>94.858695923523427</v>
      </c>
      <c r="DC16" s="281">
        <v>141907.96778934001</v>
      </c>
      <c r="DD16" s="281">
        <v>808.75079593999999</v>
      </c>
      <c r="DE16" s="341">
        <v>95.612475639988816</v>
      </c>
      <c r="DF16" s="281">
        <v>141852.34245201881</v>
      </c>
      <c r="DG16" s="281">
        <v>793.03695913001684</v>
      </c>
      <c r="DH16" s="341">
        <v>95.412526374338327</v>
      </c>
      <c r="DI16" s="281">
        <v>145260.97108398931</v>
      </c>
      <c r="DJ16" s="281">
        <v>780.1918727200366</v>
      </c>
      <c r="DK16" s="341">
        <v>95.77108006846737</v>
      </c>
      <c r="DL16" s="281">
        <v>144655.06142199002</v>
      </c>
      <c r="DM16" s="281">
        <v>755.81862296999998</v>
      </c>
      <c r="DN16" s="341">
        <v>95.722717798443711</v>
      </c>
      <c r="DO16" s="281">
        <v>148645.05256204537</v>
      </c>
      <c r="DP16" s="281">
        <v>779.07338943002264</v>
      </c>
      <c r="DQ16" s="341">
        <v>95.612013604352626</v>
      </c>
      <c r="DR16" s="281">
        <v>150947.13292006377</v>
      </c>
      <c r="DS16" s="281">
        <v>760.16883888004872</v>
      </c>
      <c r="DT16" s="341">
        <v>95.554060982095251</v>
      </c>
      <c r="DU16" s="281">
        <v>152639.25550300084</v>
      </c>
      <c r="DV16" s="281">
        <v>780.21819893005147</v>
      </c>
      <c r="DW16" s="341">
        <v>95.875391960460405</v>
      </c>
      <c r="DX16" s="281">
        <v>157293.23709016939</v>
      </c>
      <c r="DY16" s="281">
        <v>811.39654424004027</v>
      </c>
      <c r="DZ16" s="341">
        <v>96.320771903695089</v>
      </c>
      <c r="EA16" s="281">
        <v>164781.96662975292</v>
      </c>
      <c r="EB16" s="281">
        <v>831.10541714001033</v>
      </c>
      <c r="EC16" s="341">
        <v>96.987093470449409</v>
      </c>
      <c r="ED16" s="281">
        <v>170687.56509707289</v>
      </c>
      <c r="EE16" s="281">
        <v>833.20844572000965</v>
      </c>
      <c r="EF16" s="341">
        <v>97.099247883698766</v>
      </c>
      <c r="EG16" s="281">
        <v>180550.3816735633</v>
      </c>
      <c r="EH16" s="281">
        <v>813.03307149002671</v>
      </c>
      <c r="EI16" s="341">
        <v>97.554736923297426</v>
      </c>
      <c r="EJ16" s="281">
        <v>193870.01235636519</v>
      </c>
      <c r="EK16" s="281">
        <v>826.40488468001081</v>
      </c>
      <c r="EL16" s="341">
        <v>97.812076139603533</v>
      </c>
      <c r="EM16" s="281">
        <v>211860.11513975516</v>
      </c>
      <c r="EN16" s="281">
        <v>859.97114332001399</v>
      </c>
      <c r="EO16" s="341">
        <v>98.136323332578797</v>
      </c>
      <c r="EP16" s="281">
        <v>218775.73385259637</v>
      </c>
      <c r="EQ16" s="281">
        <v>923.61643797002216</v>
      </c>
      <c r="ER16" s="341">
        <v>98.187067714342859</v>
      </c>
      <c r="ES16" s="281">
        <v>223641.86203935643</v>
      </c>
      <c r="ET16" s="281">
        <v>978.6147295600183</v>
      </c>
      <c r="EU16" s="341">
        <v>98.343482095535038</v>
      </c>
      <c r="EV16" s="281">
        <v>250257.80687810606</v>
      </c>
      <c r="EW16" s="281">
        <v>1079.8059506600184</v>
      </c>
      <c r="EX16" s="341">
        <v>98.440310610171792</v>
      </c>
      <c r="EY16" s="281">
        <v>268125.29173522588</v>
      </c>
      <c r="EZ16" s="281">
        <v>896.69493353001235</v>
      </c>
      <c r="FA16" s="341">
        <v>98.383312275402503</v>
      </c>
      <c r="FB16" s="281">
        <v>278583.78745607141</v>
      </c>
      <c r="FC16" s="281">
        <v>624.54164857001206</v>
      </c>
      <c r="FD16" s="341">
        <v>98.285376020736535</v>
      </c>
      <c r="FE16" s="281">
        <v>272462.58411007712</v>
      </c>
      <c r="FF16" s="281">
        <v>650.20951869001362</v>
      </c>
      <c r="FG16" s="341">
        <v>98.145437605682446</v>
      </c>
      <c r="FH16" s="281">
        <v>289065.49899130902</v>
      </c>
      <c r="FI16" s="281">
        <v>747.26973291000559</v>
      </c>
      <c r="FJ16" s="341">
        <v>97.794957397840776</v>
      </c>
      <c r="FK16" s="281">
        <v>299071.93324322579</v>
      </c>
      <c r="FL16" s="281">
        <v>727.90351030000284</v>
      </c>
      <c r="FM16" s="341">
        <v>97.368919052300114</v>
      </c>
      <c r="FN16" s="281">
        <v>312226.48393448198</v>
      </c>
      <c r="FO16" s="281">
        <v>735.9721260100049</v>
      </c>
      <c r="FP16" s="341">
        <v>96.890368307741227</v>
      </c>
      <c r="FQ16" s="281">
        <v>310122.36327406514</v>
      </c>
      <c r="FR16" s="281">
        <v>1230.2726561599866</v>
      </c>
      <c r="FS16" s="341">
        <v>96.08795617313271</v>
      </c>
      <c r="FT16" s="281">
        <v>317637.00361011433</v>
      </c>
      <c r="FU16" s="281">
        <v>1340.6088937399845</v>
      </c>
      <c r="FV16" s="341">
        <v>95.285863096750646</v>
      </c>
      <c r="FW16" s="286">
        <v>326742.72553608764</v>
      </c>
      <c r="FX16" s="286">
        <v>966.54350841001258</v>
      </c>
      <c r="FY16" s="339">
        <v>95.001067186189744</v>
      </c>
    </row>
    <row r="17" spans="1:181" s="13" customFormat="1" ht="14.5" thickBot="1">
      <c r="A17" s="355" t="s">
        <v>1450</v>
      </c>
      <c r="B17" s="292">
        <v>7203.3608386100004</v>
      </c>
      <c r="C17" s="292">
        <v>3758.5840149799906</v>
      </c>
      <c r="D17" s="356">
        <v>15.352389851147446</v>
      </c>
      <c r="E17" s="292">
        <v>6752.883699070012</v>
      </c>
      <c r="F17" s="292">
        <v>3502.4990954700102</v>
      </c>
      <c r="G17" s="356">
        <v>14.115862620666213</v>
      </c>
      <c r="H17" s="292">
        <v>6506.2199594100002</v>
      </c>
      <c r="I17" s="292">
        <v>3312.05942762</v>
      </c>
      <c r="J17" s="356">
        <v>13.558501983008064</v>
      </c>
      <c r="K17" s="292">
        <v>5884.2240624900005</v>
      </c>
      <c r="L17" s="292">
        <v>2996.9136980780013</v>
      </c>
      <c r="M17" s="356">
        <v>12.031266836613126</v>
      </c>
      <c r="N17" s="292">
        <v>5572.7655499499897</v>
      </c>
      <c r="O17" s="292">
        <v>2696.4127732819989</v>
      </c>
      <c r="P17" s="356">
        <v>11.249947012945094</v>
      </c>
      <c r="Q17" s="292">
        <v>5236.5863020199904</v>
      </c>
      <c r="R17" s="292">
        <v>2455.8535480340001</v>
      </c>
      <c r="S17" s="356">
        <v>10.138836892721587</v>
      </c>
      <c r="T17" s="292">
        <v>5208.39323057001</v>
      </c>
      <c r="U17" s="292">
        <v>2242.9506857509987</v>
      </c>
      <c r="V17" s="356">
        <v>9.7468467115493915</v>
      </c>
      <c r="W17" s="292">
        <v>4821.0195340299906</v>
      </c>
      <c r="X17" s="292">
        <v>2000.3157996469999</v>
      </c>
      <c r="Y17" s="356">
        <v>8.4292656702322972</v>
      </c>
      <c r="Z17" s="292">
        <v>4832.0435214100025</v>
      </c>
      <c r="AA17" s="292">
        <v>2004.5112732980015</v>
      </c>
      <c r="AB17" s="356">
        <v>8.1231749762326704</v>
      </c>
      <c r="AC17" s="292">
        <v>4768.6673978399967</v>
      </c>
      <c r="AD17" s="292">
        <v>2015.0644439130008</v>
      </c>
      <c r="AE17" s="356">
        <v>7.5088488989342057</v>
      </c>
      <c r="AF17" s="292">
        <v>4735.8248647599994</v>
      </c>
      <c r="AG17" s="292">
        <v>1976.4766724510009</v>
      </c>
      <c r="AH17" s="356">
        <v>7.1927568932431782</v>
      </c>
      <c r="AI17" s="292">
        <v>4549.0503068599992</v>
      </c>
      <c r="AJ17" s="292">
        <v>1937.4283289889991</v>
      </c>
      <c r="AK17" s="356">
        <v>6.1431065621275662</v>
      </c>
      <c r="AL17" s="292">
        <v>4795.8956451600006</v>
      </c>
      <c r="AM17" s="292">
        <v>1990.7953776590007</v>
      </c>
      <c r="AN17" s="356">
        <v>6.250861442811301</v>
      </c>
      <c r="AO17" s="292">
        <v>4912.7438229899954</v>
      </c>
      <c r="AP17" s="292">
        <v>2004.2641841000018</v>
      </c>
      <c r="AQ17" s="356">
        <v>5.7310693269170683</v>
      </c>
      <c r="AR17" s="292">
        <v>4841.8053707999998</v>
      </c>
      <c r="AS17" s="292">
        <v>2514.2333476899994</v>
      </c>
      <c r="AT17" s="356">
        <v>5.5726742994822853</v>
      </c>
      <c r="AU17" s="292">
        <v>5252.4459566799987</v>
      </c>
      <c r="AV17" s="292">
        <v>2836.9877597699988</v>
      </c>
      <c r="AW17" s="356">
        <v>5.4933919632360544</v>
      </c>
      <c r="AX17" s="292">
        <v>5617.6519558499986</v>
      </c>
      <c r="AY17" s="292">
        <v>2958.3894053700028</v>
      </c>
      <c r="AZ17" s="356">
        <v>5.6363293519926989</v>
      </c>
      <c r="BA17" s="292">
        <v>5411.1710540200002</v>
      </c>
      <c r="BB17" s="292">
        <v>2830.8633409399999</v>
      </c>
      <c r="BC17" s="356">
        <v>4.9634484805634091</v>
      </c>
      <c r="BD17" s="292">
        <v>5583.2964811900001</v>
      </c>
      <c r="BE17" s="292">
        <v>2863.62433693</v>
      </c>
      <c r="BF17" s="356">
        <v>5.0785614158885757</v>
      </c>
      <c r="BG17" s="292">
        <v>6290.0244912899716</v>
      </c>
      <c r="BH17" s="292">
        <v>3245.2802479099928</v>
      </c>
      <c r="BI17" s="356">
        <v>5.3829534383969859</v>
      </c>
      <c r="BJ17" s="292">
        <v>7234.4420207699686</v>
      </c>
      <c r="BK17" s="292">
        <v>3757.8043290999885</v>
      </c>
      <c r="BL17" s="356">
        <v>6.1409907141289519</v>
      </c>
      <c r="BM17" s="292">
        <v>6989.7640708899607</v>
      </c>
      <c r="BN17" s="292">
        <v>3767.3207370499795</v>
      </c>
      <c r="BO17" s="356">
        <v>5.8407309641353153</v>
      </c>
      <c r="BP17" s="292">
        <v>7100.4381505299789</v>
      </c>
      <c r="BQ17" s="292">
        <v>3844.7407032299989</v>
      </c>
      <c r="BR17" s="356">
        <v>5.9327698344894673</v>
      </c>
      <c r="BS17" s="292">
        <v>7402.7071420399661</v>
      </c>
      <c r="BT17" s="292">
        <v>4108.8054560199762</v>
      </c>
      <c r="BU17" s="356">
        <v>6.0505965972773037</v>
      </c>
      <c r="BV17" s="292">
        <v>7968.5863774399859</v>
      </c>
      <c r="BW17" s="292">
        <v>4580.0053981599995</v>
      </c>
      <c r="BX17" s="356">
        <v>6.3760417907125815</v>
      </c>
      <c r="BY17" s="292">
        <v>6946.4315400499663</v>
      </c>
      <c r="BZ17" s="292">
        <v>4151.1262222299811</v>
      </c>
      <c r="CA17" s="356">
        <v>5.3239636567760211</v>
      </c>
      <c r="CB17" s="292">
        <v>7605.9867687999995</v>
      </c>
      <c r="CC17" s="292">
        <v>4239.6996530899996</v>
      </c>
      <c r="CD17" s="356">
        <v>5.918017684690148</v>
      </c>
      <c r="CE17" s="292">
        <v>5240.4614933699995</v>
      </c>
      <c r="CF17" s="292">
        <v>2937.92142543</v>
      </c>
      <c r="CG17" s="356">
        <v>4.0069407808538671</v>
      </c>
      <c r="CH17" s="292">
        <v>5531.1618251599994</v>
      </c>
      <c r="CI17" s="292">
        <v>3084.4440800399998</v>
      </c>
      <c r="CJ17" s="356">
        <v>4.1274234416765747</v>
      </c>
      <c r="CK17" s="292">
        <v>5655.9769026199992</v>
      </c>
      <c r="CL17" s="292">
        <v>3249.2168393699994</v>
      </c>
      <c r="CM17" s="356">
        <v>4.0773937652365548</v>
      </c>
      <c r="CN17" s="292">
        <v>6559.3204385999834</v>
      </c>
      <c r="CO17" s="292">
        <v>3639.2091995200071</v>
      </c>
      <c r="CP17" s="356">
        <v>4.8266638954669538</v>
      </c>
      <c r="CQ17" s="292">
        <v>6792.3781851199728</v>
      </c>
      <c r="CR17" s="292">
        <v>3922.1346785999644</v>
      </c>
      <c r="CS17" s="356">
        <v>4.8903445971566502</v>
      </c>
      <c r="CT17" s="292">
        <v>7228.8872613099993</v>
      </c>
      <c r="CU17" s="292">
        <v>4258.0720518000007</v>
      </c>
      <c r="CV17" s="356">
        <v>5.1306263200429401</v>
      </c>
      <c r="CW17" s="292">
        <v>6978.2287938099198</v>
      </c>
      <c r="CX17" s="292">
        <v>4341.1384470999128</v>
      </c>
      <c r="CY17" s="356">
        <v>4.8431105064365054</v>
      </c>
      <c r="CZ17" s="292">
        <v>7434.7725626399997</v>
      </c>
      <c r="DA17" s="292">
        <v>4316.8322384399999</v>
      </c>
      <c r="DB17" s="356">
        <v>5.1413040764765352</v>
      </c>
      <c r="DC17" s="292">
        <v>6511.9605092100001</v>
      </c>
      <c r="DD17" s="292">
        <v>3975.4281082799998</v>
      </c>
      <c r="DE17" s="356">
        <v>4.3875243600111737</v>
      </c>
      <c r="DF17" s="292">
        <v>6820.3191390599723</v>
      </c>
      <c r="DG17" s="292">
        <v>4163.2202240299575</v>
      </c>
      <c r="DH17" s="356">
        <v>4.5874736256616737</v>
      </c>
      <c r="DI17" s="292">
        <v>6414.2224923400881</v>
      </c>
      <c r="DJ17" s="292">
        <v>4017.9498353500694</v>
      </c>
      <c r="DK17" s="356">
        <v>4.2289199315326274</v>
      </c>
      <c r="DL17" s="292">
        <v>6463.7792763899997</v>
      </c>
      <c r="DM17" s="292">
        <v>4100.2819059899994</v>
      </c>
      <c r="DN17" s="356">
        <v>4.2772822015562815</v>
      </c>
      <c r="DO17" s="292">
        <v>6821.8672929700406</v>
      </c>
      <c r="DP17" s="292">
        <v>4285.7224788500553</v>
      </c>
      <c r="DQ17" s="356">
        <v>4.3879863956473457</v>
      </c>
      <c r="DR17" s="292">
        <v>7023.2676768799693</v>
      </c>
      <c r="DS17" s="292">
        <v>4577.6067634499686</v>
      </c>
      <c r="DT17" s="356">
        <v>4.445939017904756</v>
      </c>
      <c r="DU17" s="292">
        <v>6566.6182690200021</v>
      </c>
      <c r="DV17" s="292">
        <v>4414.0550500799791</v>
      </c>
      <c r="DW17" s="356">
        <v>4.1246080395395763</v>
      </c>
      <c r="DX17" s="292">
        <v>6008.2335909799476</v>
      </c>
      <c r="DY17" s="292">
        <v>3943.9891729099618</v>
      </c>
      <c r="DZ17" s="356">
        <v>3.6792280963048949</v>
      </c>
      <c r="EA17" s="292">
        <v>5118.955991420019</v>
      </c>
      <c r="EB17" s="292">
        <v>3312.7693409100143</v>
      </c>
      <c r="EC17" s="356">
        <v>3.0129065295505923</v>
      </c>
      <c r="ED17" s="292">
        <v>5099.1364657599852</v>
      </c>
      <c r="EE17" s="292">
        <v>3325.7903881100156</v>
      </c>
      <c r="EF17" s="356">
        <v>2.9007521163012204</v>
      </c>
      <c r="EG17" s="292">
        <v>4525.5945094500639</v>
      </c>
      <c r="EH17" s="292">
        <v>2999.191703060068</v>
      </c>
      <c r="EI17" s="356">
        <v>2.4452630767025676</v>
      </c>
      <c r="EJ17" s="292">
        <v>4336.6099830499734</v>
      </c>
      <c r="EK17" s="292">
        <v>2828.2568504699821</v>
      </c>
      <c r="EL17" s="356">
        <v>2.1879238603964644</v>
      </c>
      <c r="EM17" s="292">
        <v>4023.3701440499835</v>
      </c>
      <c r="EN17" s="292">
        <v>2652.4797597399843</v>
      </c>
      <c r="EO17" s="356">
        <v>1.8636766674212129</v>
      </c>
      <c r="EP17" s="292">
        <v>4039.4891145300171</v>
      </c>
      <c r="EQ17" s="292">
        <v>2575.3898515900082</v>
      </c>
      <c r="ER17" s="356">
        <v>1.8129322856571581</v>
      </c>
      <c r="ES17" s="292">
        <v>3767.0696701199777</v>
      </c>
      <c r="ET17" s="292">
        <v>2267.4367096799806</v>
      </c>
      <c r="EU17" s="356">
        <v>1.6565179044649629</v>
      </c>
      <c r="EV17" s="292">
        <v>3965.0875102900163</v>
      </c>
      <c r="EW17" s="292">
        <v>2329.623191630003</v>
      </c>
      <c r="EX17" s="356">
        <v>1.5596893898282207</v>
      </c>
      <c r="EY17" s="292">
        <v>4405.9796095199808</v>
      </c>
      <c r="EZ17" s="292">
        <v>2534.9652406099794</v>
      </c>
      <c r="FA17" s="356">
        <v>1.6166877245974889</v>
      </c>
      <c r="FB17" s="292">
        <v>4859.9950628000215</v>
      </c>
      <c r="FC17" s="292">
        <v>2982.9090554200102</v>
      </c>
      <c r="FD17" s="356">
        <v>1.714623979263489</v>
      </c>
      <c r="FE17" s="292">
        <v>5148.4702159999615</v>
      </c>
      <c r="FF17" s="292">
        <v>3215.1317804599621</v>
      </c>
      <c r="FG17" s="356">
        <v>1.854562394317576</v>
      </c>
      <c r="FH17" s="292">
        <v>6517.7362621799475</v>
      </c>
      <c r="FI17" s="292">
        <v>3888.3804728699479</v>
      </c>
      <c r="FJ17" s="356">
        <v>2.2050426021592218</v>
      </c>
      <c r="FK17" s="292">
        <v>8081.4542587800279</v>
      </c>
      <c r="FL17" s="292">
        <v>4908.6605783100313</v>
      </c>
      <c r="FM17" s="356">
        <v>2.6310809476998696</v>
      </c>
      <c r="FN17" s="292">
        <v>10020.700576979954</v>
      </c>
      <c r="FO17" s="292">
        <v>6245.8569882899437</v>
      </c>
      <c r="FP17" s="356">
        <v>3.1096316922587506</v>
      </c>
      <c r="FQ17" s="292">
        <v>12626.059759600059</v>
      </c>
      <c r="FR17" s="292">
        <v>7389.6654543600671</v>
      </c>
      <c r="FS17" s="356">
        <v>3.9120438268673006</v>
      </c>
      <c r="FT17" s="292">
        <v>15714.653484699877</v>
      </c>
      <c r="FU17" s="292">
        <v>9829.9390837798874</v>
      </c>
      <c r="FV17" s="356">
        <v>4.7141369032493525</v>
      </c>
      <c r="FW17" s="294">
        <v>17193.12193783003</v>
      </c>
      <c r="FX17" s="294">
        <v>10636.190983600089</v>
      </c>
      <c r="FY17" s="359">
        <v>4.9989328138102458</v>
      </c>
    </row>
    <row r="18" spans="1:181" s="13" customFormat="1" ht="14.5" thickTop="1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</row>
    <row r="19" spans="1:181" s="13" customFormat="1" ht="14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</row>
    <row r="20" spans="1:181" s="13" customFormat="1" ht="14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</row>
    <row r="21" spans="1:181" s="13" customFormat="1" ht="14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</row>
    <row r="22" spans="1:181" s="13" customFormat="1" ht="14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</row>
  </sheetData>
  <sheetProtection sheet="1" objects="1" scenarios="1"/>
  <mergeCells count="60">
    <mergeCell ref="AC3:AE3"/>
    <mergeCell ref="FW3:FY3"/>
    <mergeCell ref="DL3:DN3"/>
    <mergeCell ref="EY3:FA3"/>
    <mergeCell ref="EG3:EI3"/>
    <mergeCell ref="DO3:DQ3"/>
    <mergeCell ref="DR3:DT3"/>
    <mergeCell ref="FB3:FD3"/>
    <mergeCell ref="EM3:EO3"/>
    <mergeCell ref="EJ3:EL3"/>
    <mergeCell ref="ES3:EU3"/>
    <mergeCell ref="FT3:FV3"/>
    <mergeCell ref="FN3:FP3"/>
    <mergeCell ref="FK3:FM3"/>
    <mergeCell ref="FE3:FG3"/>
    <mergeCell ref="FQ3:FS3"/>
    <mergeCell ref="CQ3:CS3"/>
    <mergeCell ref="BV3:BX3"/>
    <mergeCell ref="BS3:BU3"/>
    <mergeCell ref="BJ3:BL3"/>
    <mergeCell ref="CZ3:DB3"/>
    <mergeCell ref="EP3:ER3"/>
    <mergeCell ref="CW3:CY3"/>
    <mergeCell ref="FH3:FJ3"/>
    <mergeCell ref="EV3:EX3"/>
    <mergeCell ref="ED3:EF3"/>
    <mergeCell ref="DX3:DZ3"/>
    <mergeCell ref="EA3:EC3"/>
    <mergeCell ref="DU3:DW3"/>
    <mergeCell ref="C3:D3"/>
    <mergeCell ref="K3:M3"/>
    <mergeCell ref="Q3:S3"/>
    <mergeCell ref="E3:G3"/>
    <mergeCell ref="T3:V3"/>
    <mergeCell ref="N3:P3"/>
    <mergeCell ref="W3:Y3"/>
    <mergeCell ref="H3:J3"/>
    <mergeCell ref="CN3:CP3"/>
    <mergeCell ref="CB3:CD3"/>
    <mergeCell ref="DI3:DK3"/>
    <mergeCell ref="DC3:DE3"/>
    <mergeCell ref="CH3:CJ3"/>
    <mergeCell ref="DF3:DH3"/>
    <mergeCell ref="CT3:CV3"/>
    <mergeCell ref="AF3:AH3"/>
    <mergeCell ref="AO3:AQ3"/>
    <mergeCell ref="AL3:AN3"/>
    <mergeCell ref="BY3:CA3"/>
    <mergeCell ref="Z3:AB3"/>
    <mergeCell ref="AI3:AK3"/>
    <mergeCell ref="CK3:CM3"/>
    <mergeCell ref="AR3:AT3"/>
    <mergeCell ref="BD3:BF3"/>
    <mergeCell ref="CE3:CG3"/>
    <mergeCell ref="BM3:BO3"/>
    <mergeCell ref="BG3:BI3"/>
    <mergeCell ref="AU3:AW3"/>
    <mergeCell ref="BA3:BC3"/>
    <mergeCell ref="BP3:BR3"/>
    <mergeCell ref="AX3:AZ3"/>
  </mergeCells>
  <hyperlinks>
    <hyperlink ref="A4" location="Índice!A1" display="Índice!A1" xr:uid="{AE4CE6AA-A283-4B6B-89E2-E7B0D8A814B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1512-085B-4F31-8B26-5375E3DFA1E9}">
  <sheetPr codeName="Plan20">
    <tabColor rgb="FFFFC000"/>
  </sheetPr>
  <dimension ref="A1:FY22"/>
  <sheetViews>
    <sheetView showGridLines="0" showRowColHeaders="0" zoomScaleNormal="100" workbookViewId="0">
      <pane xSplit="1" ySplit="5" topLeftCell="FR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81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  <c r="BJ1" s="366"/>
      <c r="BK1" s="366"/>
      <c r="BL1" s="366"/>
      <c r="BM1" s="366"/>
      <c r="BN1" s="366"/>
      <c r="BO1" s="366"/>
      <c r="BP1" s="366"/>
      <c r="BQ1" s="366"/>
      <c r="BR1" s="366"/>
      <c r="BS1" s="366"/>
      <c r="BT1" s="366"/>
      <c r="BU1" s="366"/>
      <c r="BV1" s="366"/>
      <c r="BW1" s="366"/>
      <c r="BX1" s="366"/>
      <c r="BY1" s="366"/>
      <c r="BZ1" s="366"/>
      <c r="CA1" s="366"/>
      <c r="CB1" s="366"/>
      <c r="CC1" s="366"/>
      <c r="CD1" s="366"/>
      <c r="CE1" s="366"/>
      <c r="CF1" s="366"/>
      <c r="CG1" s="366"/>
      <c r="CH1" s="366"/>
      <c r="CI1" s="366"/>
      <c r="CJ1" s="366"/>
      <c r="CK1" s="366"/>
      <c r="CL1" s="366"/>
      <c r="CM1" s="366"/>
      <c r="CN1" s="366"/>
      <c r="CO1" s="366"/>
      <c r="CP1" s="366"/>
      <c r="CQ1" s="366"/>
      <c r="CR1" s="366"/>
      <c r="CS1" s="366"/>
      <c r="CT1" s="366"/>
      <c r="CU1" s="366"/>
      <c r="CV1" s="366"/>
      <c r="CW1" s="366"/>
      <c r="CX1" s="366"/>
      <c r="CY1" s="366"/>
      <c r="CZ1" s="366"/>
      <c r="DA1" s="366"/>
      <c r="DB1" s="366"/>
      <c r="DC1" s="366"/>
      <c r="DD1" s="366"/>
      <c r="DE1" s="366"/>
      <c r="DF1" s="366"/>
      <c r="DG1" s="366"/>
      <c r="DH1" s="366"/>
      <c r="DI1" s="366"/>
      <c r="DJ1" s="366"/>
      <c r="DK1" s="366"/>
      <c r="DL1" s="366"/>
      <c r="DM1" s="366"/>
      <c r="DN1" s="366"/>
      <c r="DO1" s="366"/>
      <c r="DP1" s="366"/>
      <c r="DQ1" s="366"/>
      <c r="DR1" s="366"/>
      <c r="DS1" s="366"/>
      <c r="DT1" s="366"/>
      <c r="DU1" s="366"/>
      <c r="DV1" s="366"/>
      <c r="DW1" s="366"/>
      <c r="DX1" s="366"/>
      <c r="DY1" s="366"/>
      <c r="DZ1" s="366"/>
      <c r="EA1" s="366"/>
      <c r="EB1" s="366"/>
      <c r="EC1" s="366"/>
      <c r="ED1" s="366"/>
      <c r="EE1" s="366"/>
      <c r="EF1" s="366"/>
      <c r="EG1" s="366"/>
      <c r="EH1" s="366"/>
      <c r="EI1" s="366"/>
      <c r="EJ1" s="366"/>
      <c r="EK1" s="366"/>
      <c r="EL1" s="366"/>
      <c r="EM1" s="366"/>
      <c r="EN1" s="366"/>
      <c r="EO1" s="366"/>
      <c r="EP1" s="366"/>
      <c r="EQ1" s="366"/>
      <c r="ER1" s="366"/>
      <c r="ES1" s="366"/>
      <c r="ET1" s="366"/>
      <c r="EU1" s="366"/>
      <c r="EV1" s="366"/>
      <c r="EW1" s="366"/>
      <c r="EX1" s="366"/>
      <c r="EY1" s="366"/>
      <c r="EZ1" s="366"/>
      <c r="FA1" s="366"/>
      <c r="FB1" s="366"/>
      <c r="FC1" s="366"/>
      <c r="FD1" s="366"/>
      <c r="FE1" s="366"/>
      <c r="FF1" s="366"/>
      <c r="FG1" s="366"/>
      <c r="FH1" s="366"/>
      <c r="FI1" s="366"/>
      <c r="FJ1" s="366"/>
      <c r="FK1" s="366"/>
      <c r="FL1" s="366"/>
      <c r="FM1" s="366"/>
      <c r="FN1" s="366"/>
      <c r="FO1" s="366"/>
      <c r="FP1" s="366"/>
      <c r="FQ1" s="366"/>
      <c r="FR1" s="366"/>
      <c r="FS1" s="366"/>
      <c r="FT1" s="366"/>
      <c r="FU1" s="366"/>
      <c r="FV1" s="366"/>
      <c r="FW1" s="366"/>
      <c r="FX1" s="366"/>
      <c r="FY1" s="366"/>
    </row>
    <row r="2" spans="1:181" s="71" customFormat="1" ht="53.25" customHeight="1">
      <c r="A2" s="361" t="s">
        <v>633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</row>
    <row r="3" spans="1:181" s="71" customFormat="1" ht="16.399999999999999" customHeight="1">
      <c r="A3" s="362" t="s">
        <v>1312</v>
      </c>
      <c r="B3" s="367"/>
      <c r="C3" s="1299" t="s">
        <v>29</v>
      </c>
      <c r="D3" s="1299"/>
      <c r="E3" s="1299" t="s">
        <v>1294</v>
      </c>
      <c r="F3" s="1297"/>
      <c r="G3" s="1297"/>
      <c r="H3" s="1299" t="s">
        <v>1295</v>
      </c>
      <c r="I3" s="1297"/>
      <c r="J3" s="1297"/>
      <c r="K3" s="1299" t="s">
        <v>1296</v>
      </c>
      <c r="L3" s="1297"/>
      <c r="M3" s="1297"/>
      <c r="N3" s="1297" t="s">
        <v>1297</v>
      </c>
      <c r="O3" s="1297"/>
      <c r="P3" s="1297"/>
      <c r="Q3" s="1297" t="s">
        <v>1298</v>
      </c>
      <c r="R3" s="1297"/>
      <c r="S3" s="1297"/>
      <c r="T3" s="1297" t="s">
        <v>1299</v>
      </c>
      <c r="U3" s="1297"/>
      <c r="V3" s="1297"/>
      <c r="W3" s="1297" t="s">
        <v>1300</v>
      </c>
      <c r="X3" s="1297"/>
      <c r="Y3" s="1297"/>
      <c r="Z3" s="1297" t="s">
        <v>978</v>
      </c>
      <c r="AA3" s="1297"/>
      <c r="AB3" s="1297"/>
      <c r="AC3" s="1297" t="s">
        <v>979</v>
      </c>
      <c r="AD3" s="1297"/>
      <c r="AE3" s="1297"/>
      <c r="AF3" s="1297" t="s">
        <v>980</v>
      </c>
      <c r="AG3" s="1297"/>
      <c r="AH3" s="1297"/>
      <c r="AI3" s="1297" t="s">
        <v>981</v>
      </c>
      <c r="AJ3" s="1297"/>
      <c r="AK3" s="1297"/>
      <c r="AL3" s="1297" t="s">
        <v>7</v>
      </c>
      <c r="AM3" s="1297"/>
      <c r="AN3" s="1297"/>
      <c r="AO3" s="1297" t="s">
        <v>644</v>
      </c>
      <c r="AP3" s="1297"/>
      <c r="AQ3" s="1297"/>
      <c r="AR3" s="1297" t="s">
        <v>645</v>
      </c>
      <c r="AS3" s="1297"/>
      <c r="AT3" s="1297"/>
      <c r="AU3" s="1297" t="s">
        <v>646</v>
      </c>
      <c r="AV3" s="1297"/>
      <c r="AW3" s="1297"/>
      <c r="AX3" s="1297" t="s">
        <v>652</v>
      </c>
      <c r="AY3" s="1297"/>
      <c r="AZ3" s="1297"/>
      <c r="BA3" s="1297" t="s">
        <v>653</v>
      </c>
      <c r="BB3" s="1297"/>
      <c r="BC3" s="1297"/>
      <c r="BD3" s="1297" t="s">
        <v>654</v>
      </c>
      <c r="BE3" s="1297"/>
      <c r="BF3" s="1297"/>
      <c r="BG3" s="1297" t="s">
        <v>655</v>
      </c>
      <c r="BH3" s="1297"/>
      <c r="BI3" s="1297"/>
      <c r="BJ3" s="1297" t="s">
        <v>1248</v>
      </c>
      <c r="BK3" s="1297"/>
      <c r="BL3" s="1297"/>
      <c r="BM3" s="1297" t="s">
        <v>1249</v>
      </c>
      <c r="BN3" s="1297"/>
      <c r="BO3" s="1297"/>
      <c r="BP3" s="1297" t="s">
        <v>1250</v>
      </c>
      <c r="BQ3" s="1297"/>
      <c r="BR3" s="1297"/>
      <c r="BS3" s="1297" t="s">
        <v>1251</v>
      </c>
      <c r="BT3" s="1297"/>
      <c r="BU3" s="1297"/>
      <c r="BV3" s="1297" t="s">
        <v>1252</v>
      </c>
      <c r="BW3" s="1297"/>
      <c r="BX3" s="1297"/>
      <c r="BY3" s="1297" t="s">
        <v>1253</v>
      </c>
      <c r="BZ3" s="1297"/>
      <c r="CA3" s="1297"/>
      <c r="CB3" s="1297" t="s">
        <v>1254</v>
      </c>
      <c r="CC3" s="1297"/>
      <c r="CD3" s="1297"/>
      <c r="CE3" s="1297" t="s">
        <v>1255</v>
      </c>
      <c r="CF3" s="1297"/>
      <c r="CG3" s="1297"/>
      <c r="CH3" s="1297" t="s">
        <v>968</v>
      </c>
      <c r="CI3" s="1297"/>
      <c r="CJ3" s="1297"/>
      <c r="CK3" s="1297" t="s">
        <v>969</v>
      </c>
      <c r="CL3" s="1297"/>
      <c r="CM3" s="1297"/>
      <c r="CN3" s="1297" t="s">
        <v>970</v>
      </c>
      <c r="CO3" s="1297"/>
      <c r="CP3" s="1297"/>
      <c r="CQ3" s="1297" t="s">
        <v>971</v>
      </c>
      <c r="CR3" s="1297"/>
      <c r="CS3" s="1297"/>
      <c r="CT3" s="1297" t="s">
        <v>1256</v>
      </c>
      <c r="CU3" s="1297"/>
      <c r="CV3" s="1297"/>
      <c r="CW3" s="1297" t="s">
        <v>1257</v>
      </c>
      <c r="CX3" s="1297"/>
      <c r="CY3" s="1297"/>
      <c r="CZ3" s="1297" t="s">
        <v>1258</v>
      </c>
      <c r="DA3" s="1297"/>
      <c r="DB3" s="1297"/>
      <c r="DC3" s="1297" t="s">
        <v>1259</v>
      </c>
      <c r="DD3" s="1297"/>
      <c r="DE3" s="1297"/>
      <c r="DF3" s="1297" t="s">
        <v>1016</v>
      </c>
      <c r="DG3" s="1297"/>
      <c r="DH3" s="1297"/>
      <c r="DI3" s="1297" t="s">
        <v>1017</v>
      </c>
      <c r="DJ3" s="1297"/>
      <c r="DK3" s="1297"/>
      <c r="DL3" s="1297" t="s">
        <v>1018</v>
      </c>
      <c r="DM3" s="1297"/>
      <c r="DN3" s="1297"/>
      <c r="DO3" s="1297" t="s">
        <v>888</v>
      </c>
      <c r="DP3" s="1297"/>
      <c r="DQ3" s="1297"/>
      <c r="DR3" s="1297" t="s">
        <v>910</v>
      </c>
      <c r="DS3" s="1297"/>
      <c r="DT3" s="1297"/>
      <c r="DU3" s="1297" t="s">
        <v>912</v>
      </c>
      <c r="DV3" s="1297"/>
      <c r="DW3" s="1297"/>
      <c r="DX3" s="1297" t="s">
        <v>914</v>
      </c>
      <c r="DY3" s="1297"/>
      <c r="DZ3" s="1297"/>
      <c r="EA3" s="1297" t="s">
        <v>1260</v>
      </c>
      <c r="EB3" s="1297"/>
      <c r="EC3" s="1297"/>
      <c r="ED3" s="1297" t="s">
        <v>1261</v>
      </c>
      <c r="EE3" s="1297"/>
      <c r="EF3" s="1297"/>
      <c r="EG3" s="1297" t="s">
        <v>1262</v>
      </c>
      <c r="EH3" s="1297"/>
      <c r="EI3" s="1297"/>
      <c r="EJ3" s="1297" t="s">
        <v>1263</v>
      </c>
      <c r="EK3" s="1297"/>
      <c r="EL3" s="1297"/>
      <c r="EM3" s="1297" t="s">
        <v>1264</v>
      </c>
      <c r="EN3" s="1297"/>
      <c r="EO3" s="1297"/>
      <c r="EP3" s="1297" t="s">
        <v>1265</v>
      </c>
      <c r="EQ3" s="1297"/>
      <c r="ER3" s="1297"/>
      <c r="ES3" s="1297" t="s">
        <v>1266</v>
      </c>
      <c r="ET3" s="1297"/>
      <c r="EU3" s="1297"/>
      <c r="EV3" s="1297" t="s">
        <v>1267</v>
      </c>
      <c r="EW3" s="1297"/>
      <c r="EX3" s="1297"/>
      <c r="EY3" s="1297" t="s">
        <v>1268</v>
      </c>
      <c r="EZ3" s="1297"/>
      <c r="FA3" s="1297"/>
      <c r="FB3" s="1297" t="s">
        <v>1075</v>
      </c>
      <c r="FC3" s="1297"/>
      <c r="FD3" s="1297"/>
      <c r="FE3" s="1297" t="s">
        <v>1077</v>
      </c>
      <c r="FF3" s="1297"/>
      <c r="FG3" s="1297"/>
      <c r="FH3" s="1297" t="s">
        <v>1079</v>
      </c>
      <c r="FI3" s="1297"/>
      <c r="FJ3" s="1297"/>
      <c r="FK3" s="1297" t="s">
        <v>1081</v>
      </c>
      <c r="FL3" s="1297"/>
      <c r="FM3" s="1297"/>
      <c r="FN3" s="1297" t="s">
        <v>1141</v>
      </c>
      <c r="FO3" s="1297"/>
      <c r="FP3" s="1297"/>
      <c r="FQ3" s="1297" t="s">
        <v>1142</v>
      </c>
      <c r="FR3" s="1297"/>
      <c r="FS3" s="1297"/>
      <c r="FT3" s="1297" t="s">
        <v>1143</v>
      </c>
      <c r="FU3" s="1297"/>
      <c r="FV3" s="1297"/>
      <c r="FW3" s="1298" t="s">
        <v>1144</v>
      </c>
      <c r="FX3" s="1298"/>
      <c r="FY3" s="1298"/>
    </row>
    <row r="4" spans="1:181" s="71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351" t="s">
        <v>1447</v>
      </c>
      <c r="EB4" s="351" t="s">
        <v>863</v>
      </c>
      <c r="EC4" s="351" t="s">
        <v>1448</v>
      </c>
      <c r="ED4" s="351" t="s">
        <v>1447</v>
      </c>
      <c r="EE4" s="351" t="s">
        <v>863</v>
      </c>
      <c r="EF4" s="351" t="s">
        <v>1448</v>
      </c>
      <c r="EG4" s="351" t="s">
        <v>1447</v>
      </c>
      <c r="EH4" s="351" t="s">
        <v>863</v>
      </c>
      <c r="EI4" s="351" t="s">
        <v>1448</v>
      </c>
      <c r="EJ4" s="351" t="s">
        <v>1447</v>
      </c>
      <c r="EK4" s="351" t="s">
        <v>863</v>
      </c>
      <c r="EL4" s="351" t="s">
        <v>1448</v>
      </c>
      <c r="EM4" s="351" t="s">
        <v>1447</v>
      </c>
      <c r="EN4" s="351" t="s">
        <v>863</v>
      </c>
      <c r="EO4" s="351" t="s">
        <v>1448</v>
      </c>
      <c r="EP4" s="351" t="s">
        <v>1447</v>
      </c>
      <c r="EQ4" s="351" t="s">
        <v>863</v>
      </c>
      <c r="ER4" s="351" t="s">
        <v>1448</v>
      </c>
      <c r="ES4" s="351" t="s">
        <v>1447</v>
      </c>
      <c r="ET4" s="351" t="s">
        <v>863</v>
      </c>
      <c r="EU4" s="351" t="s">
        <v>1448</v>
      </c>
      <c r="EV4" s="351" t="s">
        <v>1447</v>
      </c>
      <c r="EW4" s="351" t="s">
        <v>863</v>
      </c>
      <c r="EX4" s="351" t="s">
        <v>1448</v>
      </c>
      <c r="EY4" s="351" t="s">
        <v>1447</v>
      </c>
      <c r="EZ4" s="351" t="s">
        <v>863</v>
      </c>
      <c r="FA4" s="351" t="s">
        <v>1448</v>
      </c>
      <c r="FB4" s="351" t="s">
        <v>1447</v>
      </c>
      <c r="FC4" s="351" t="s">
        <v>863</v>
      </c>
      <c r="FD4" s="351" t="s">
        <v>1448</v>
      </c>
      <c r="FE4" s="351" t="s">
        <v>1447</v>
      </c>
      <c r="FF4" s="351" t="s">
        <v>863</v>
      </c>
      <c r="FG4" s="351" t="s">
        <v>1448</v>
      </c>
      <c r="FH4" s="351" t="s">
        <v>1447</v>
      </c>
      <c r="FI4" s="351" t="s">
        <v>863</v>
      </c>
      <c r="FJ4" s="351" t="s">
        <v>1448</v>
      </c>
      <c r="FK4" s="351" t="s">
        <v>1447</v>
      </c>
      <c r="FL4" s="351" t="s">
        <v>863</v>
      </c>
      <c r="FM4" s="351" t="s">
        <v>1448</v>
      </c>
      <c r="FN4" s="351" t="s">
        <v>1447</v>
      </c>
      <c r="FO4" s="351" t="s">
        <v>863</v>
      </c>
      <c r="FP4" s="351" t="s">
        <v>1448</v>
      </c>
      <c r="FQ4" s="351" t="s">
        <v>1447</v>
      </c>
      <c r="FR4" s="351" t="s">
        <v>863</v>
      </c>
      <c r="FS4" s="351" t="s">
        <v>1448</v>
      </c>
      <c r="FT4" s="351" t="s">
        <v>1447</v>
      </c>
      <c r="FU4" s="351" t="s">
        <v>863</v>
      </c>
      <c r="FV4" s="351" t="s">
        <v>1448</v>
      </c>
      <c r="FW4" s="252" t="s">
        <v>1447</v>
      </c>
      <c r="FX4" s="252" t="s">
        <v>863</v>
      </c>
      <c r="FY4" s="252" t="s">
        <v>1448</v>
      </c>
    </row>
    <row r="5" spans="1:181" s="13" customFormat="1" ht="4.5" customHeight="1">
      <c r="A5" s="365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  <c r="EZ5" s="352"/>
      <c r="FA5" s="352"/>
      <c r="FB5" s="352"/>
      <c r="FC5" s="352"/>
      <c r="FD5" s="352"/>
      <c r="FE5" s="352"/>
      <c r="FF5" s="352"/>
      <c r="FG5" s="352"/>
      <c r="FH5" s="352"/>
      <c r="FI5" s="352"/>
      <c r="FJ5" s="352"/>
      <c r="FK5" s="352"/>
      <c r="FL5" s="352"/>
      <c r="FM5" s="352"/>
      <c r="FN5" s="352"/>
      <c r="FO5" s="352"/>
      <c r="FP5" s="352"/>
      <c r="FQ5" s="352"/>
      <c r="FR5" s="352"/>
      <c r="FS5" s="352"/>
      <c r="FT5" s="352"/>
      <c r="FU5" s="352"/>
      <c r="FV5" s="352"/>
      <c r="FW5" s="357"/>
      <c r="FX5" s="357"/>
      <c r="FY5" s="357"/>
    </row>
    <row r="6" spans="1:181" s="13" customFormat="1" ht="14">
      <c r="A6" s="349" t="s">
        <v>77</v>
      </c>
      <c r="B6" s="281">
        <v>7006.9077917200002</v>
      </c>
      <c r="C6" s="281">
        <v>0</v>
      </c>
      <c r="D6" s="341">
        <v>40.754234980779373</v>
      </c>
      <c r="E6" s="281">
        <v>9814.8557608499905</v>
      </c>
      <c r="F6" s="281">
        <v>0</v>
      </c>
      <c r="G6" s="341">
        <v>43.657320975313432</v>
      </c>
      <c r="H6" s="281">
        <v>13895.37669893</v>
      </c>
      <c r="I6" s="281">
        <v>0</v>
      </c>
      <c r="J6" s="341">
        <v>53.514391460769758</v>
      </c>
      <c r="K6" s="281">
        <v>12952.24800885</v>
      </c>
      <c r="L6" s="281">
        <v>0</v>
      </c>
      <c r="M6" s="341">
        <v>49.611520107581534</v>
      </c>
      <c r="N6" s="281">
        <v>14434.345120780001</v>
      </c>
      <c r="O6" s="281">
        <v>0</v>
      </c>
      <c r="P6" s="341">
        <v>51.797443856237656</v>
      </c>
      <c r="Q6" s="281">
        <v>15785.26409131</v>
      </c>
      <c r="R6" s="281">
        <v>0</v>
      </c>
      <c r="S6" s="341">
        <v>54.615528971207162</v>
      </c>
      <c r="T6" s="281">
        <v>16325.398974459998</v>
      </c>
      <c r="U6" s="281">
        <v>0</v>
      </c>
      <c r="V6" s="341">
        <v>55.093443333527027</v>
      </c>
      <c r="W6" s="281">
        <v>17611.69280927</v>
      </c>
      <c r="X6" s="281">
        <v>0</v>
      </c>
      <c r="Y6" s="341">
        <v>55.973038498761028</v>
      </c>
      <c r="Z6" s="281">
        <v>17558.606451430001</v>
      </c>
      <c r="AA6" s="281">
        <v>0</v>
      </c>
      <c r="AB6" s="341">
        <v>54.574427089073687</v>
      </c>
      <c r="AC6" s="281">
        <v>17508.16918827</v>
      </c>
      <c r="AD6" s="281">
        <v>0</v>
      </c>
      <c r="AE6" s="341">
        <v>55.899220607936741</v>
      </c>
      <c r="AF6" s="281">
        <v>17685.676443009997</v>
      </c>
      <c r="AG6" s="281">
        <v>0</v>
      </c>
      <c r="AH6" s="341">
        <v>55.589385139494659</v>
      </c>
      <c r="AI6" s="281">
        <v>17884.443068569999</v>
      </c>
      <c r="AJ6" s="281">
        <v>0</v>
      </c>
      <c r="AK6" s="341">
        <v>54.306250901374874</v>
      </c>
      <c r="AL6" s="281">
        <v>18161.075696009997</v>
      </c>
      <c r="AM6" s="281">
        <v>0</v>
      </c>
      <c r="AN6" s="341">
        <v>55.019347360602211</v>
      </c>
      <c r="AO6" s="281">
        <v>23497.461155349974</v>
      </c>
      <c r="AP6" s="281">
        <v>0</v>
      </c>
      <c r="AQ6" s="341">
        <v>57.905808223170233</v>
      </c>
      <c r="AR6" s="281">
        <v>35100.293368419996</v>
      </c>
      <c r="AS6" s="281">
        <v>0</v>
      </c>
      <c r="AT6" s="341">
        <v>82.621492919864849</v>
      </c>
      <c r="AU6" s="281">
        <v>40642.267011459902</v>
      </c>
      <c r="AV6" s="281">
        <v>0</v>
      </c>
      <c r="AW6" s="341">
        <v>83.822103244203333</v>
      </c>
      <c r="AX6" s="281">
        <v>39036.042611519995</v>
      </c>
      <c r="AY6" s="281">
        <v>0</v>
      </c>
      <c r="AZ6" s="341">
        <v>78.707322067821522</v>
      </c>
      <c r="BA6" s="281">
        <v>36954.92427127</v>
      </c>
      <c r="BB6" s="281">
        <v>0</v>
      </c>
      <c r="BC6" s="341">
        <v>79.303794686884629</v>
      </c>
      <c r="BD6" s="281">
        <v>36572.30411813</v>
      </c>
      <c r="BE6" s="281">
        <v>0</v>
      </c>
      <c r="BF6" s="341">
        <v>78.011389882540954</v>
      </c>
      <c r="BG6" s="281">
        <v>36200.820383389997</v>
      </c>
      <c r="BH6" s="281">
        <v>0</v>
      </c>
      <c r="BI6" s="341">
        <v>77.369619607708074</v>
      </c>
      <c r="BJ6" s="281">
        <v>33758.64121994</v>
      </c>
      <c r="BK6" s="281">
        <v>0</v>
      </c>
      <c r="BL6" s="341">
        <v>75.500280729783185</v>
      </c>
      <c r="BM6" s="281">
        <v>39976.616211029999</v>
      </c>
      <c r="BN6" s="281">
        <v>0</v>
      </c>
      <c r="BO6" s="341">
        <v>84.022663118350167</v>
      </c>
      <c r="BP6" s="281">
        <v>44421.501778400001</v>
      </c>
      <c r="BQ6" s="281">
        <v>0</v>
      </c>
      <c r="BR6" s="341">
        <v>86.697493982661427</v>
      </c>
      <c r="BS6" s="281">
        <v>27974.395678599998</v>
      </c>
      <c r="BT6" s="281">
        <v>0</v>
      </c>
      <c r="BU6" s="341">
        <v>54.299295709198539</v>
      </c>
      <c r="BV6" s="281">
        <v>29061.8459239</v>
      </c>
      <c r="BW6" s="281">
        <v>0</v>
      </c>
      <c r="BX6" s="341">
        <v>54.377098978106154</v>
      </c>
      <c r="BY6" s="281">
        <v>29608.24389745</v>
      </c>
      <c r="BZ6" s="281">
        <v>0</v>
      </c>
      <c r="CA6" s="341">
        <v>55.782232286345391</v>
      </c>
      <c r="CB6" s="281">
        <v>28016.573101999998</v>
      </c>
      <c r="CC6" s="281">
        <v>0</v>
      </c>
      <c r="CD6" s="341">
        <v>55.67032038874472</v>
      </c>
      <c r="CE6" s="281">
        <v>27460.222163999999</v>
      </c>
      <c r="CF6" s="281">
        <v>0</v>
      </c>
      <c r="CG6" s="341">
        <v>56.822284006295611</v>
      </c>
      <c r="CH6" s="281">
        <v>27379.630394</v>
      </c>
      <c r="CI6" s="281">
        <v>0</v>
      </c>
      <c r="CJ6" s="341">
        <v>60.280210036846135</v>
      </c>
      <c r="CK6" s="281">
        <v>30326.366888</v>
      </c>
      <c r="CL6" s="281">
        <v>0</v>
      </c>
      <c r="CM6" s="341">
        <v>61.954948941449572</v>
      </c>
      <c r="CN6" s="281">
        <v>37174.437009280031</v>
      </c>
      <c r="CO6" s="281">
        <v>0</v>
      </c>
      <c r="CP6" s="341">
        <v>83.670704655773847</v>
      </c>
      <c r="CQ6" s="281">
        <v>34823.405245390088</v>
      </c>
      <c r="CR6" s="281">
        <v>0</v>
      </c>
      <c r="CS6" s="341">
        <v>81.962084010397021</v>
      </c>
      <c r="CT6" s="281">
        <v>36163.517391499692</v>
      </c>
      <c r="CU6" s="281">
        <v>0</v>
      </c>
      <c r="CV6" s="341">
        <v>83.792915397837149</v>
      </c>
      <c r="CW6" s="281">
        <v>37711.259136950212</v>
      </c>
      <c r="CX6" s="281">
        <v>0</v>
      </c>
      <c r="CY6" s="341">
        <v>85.991018915051384</v>
      </c>
      <c r="CZ6" s="281">
        <v>36352.718508999998</v>
      </c>
      <c r="DA6" s="281">
        <v>0</v>
      </c>
      <c r="DB6" s="341">
        <v>84.885534994284001</v>
      </c>
      <c r="DC6" s="281">
        <v>31814.675343999999</v>
      </c>
      <c r="DD6" s="281">
        <v>0</v>
      </c>
      <c r="DE6" s="341">
        <v>82.054400946504259</v>
      </c>
      <c r="DF6" s="281">
        <v>29496.885902699934</v>
      </c>
      <c r="DG6" s="281">
        <v>0</v>
      </c>
      <c r="DH6" s="341">
        <v>81.785318506438628</v>
      </c>
      <c r="DI6" s="281">
        <v>23098.018888489954</v>
      </c>
      <c r="DJ6" s="281">
        <v>0</v>
      </c>
      <c r="DK6" s="341">
        <v>78.218003534611185</v>
      </c>
      <c r="DL6" s="281">
        <v>21698.312375000001</v>
      </c>
      <c r="DM6" s="281">
        <v>0</v>
      </c>
      <c r="DN6" s="341">
        <v>78.688929798073474</v>
      </c>
      <c r="DO6" s="281">
        <v>18211.000420889981</v>
      </c>
      <c r="DP6" s="281">
        <v>0</v>
      </c>
      <c r="DQ6" s="341">
        <v>76.0179256548154</v>
      </c>
      <c r="DR6" s="281">
        <v>18209.252319260027</v>
      </c>
      <c r="DS6" s="281">
        <v>0</v>
      </c>
      <c r="DT6" s="341">
        <v>76.132700689356852</v>
      </c>
      <c r="DU6" s="281">
        <v>17618.111226700064</v>
      </c>
      <c r="DV6" s="281">
        <v>0</v>
      </c>
      <c r="DW6" s="341">
        <v>75.981334737098095</v>
      </c>
      <c r="DX6" s="281">
        <v>15876.405573549993</v>
      </c>
      <c r="DY6" s="281">
        <v>0</v>
      </c>
      <c r="DZ6" s="341">
        <v>72.610991642657481</v>
      </c>
      <c r="EA6" s="281">
        <v>13530.384953850005</v>
      </c>
      <c r="EB6" s="281">
        <v>0</v>
      </c>
      <c r="EC6" s="341">
        <v>82.970496609928958</v>
      </c>
      <c r="ED6" s="281">
        <v>13365.191991690001</v>
      </c>
      <c r="EE6" s="281">
        <v>0</v>
      </c>
      <c r="EF6" s="341">
        <v>81.501836687487994</v>
      </c>
      <c r="EG6" s="281">
        <v>10116.455246619997</v>
      </c>
      <c r="EH6" s="281">
        <v>0</v>
      </c>
      <c r="EI6" s="341">
        <v>77.63876455391177</v>
      </c>
      <c r="EJ6" s="281">
        <v>12496.636349620028</v>
      </c>
      <c r="EK6" s="281">
        <v>0</v>
      </c>
      <c r="EL6" s="341">
        <v>78.945150160592988</v>
      </c>
      <c r="EM6" s="281">
        <v>13153.422907219991</v>
      </c>
      <c r="EN6" s="281">
        <v>0</v>
      </c>
      <c r="EO6" s="341">
        <v>79.498159270191792</v>
      </c>
      <c r="EP6" s="281">
        <v>12605.985638250009</v>
      </c>
      <c r="EQ6" s="281">
        <v>0</v>
      </c>
      <c r="ER6" s="341">
        <v>80.316583365083488</v>
      </c>
      <c r="ES6" s="281">
        <v>10911.656248499983</v>
      </c>
      <c r="ET6" s="281">
        <v>0</v>
      </c>
      <c r="EU6" s="341">
        <v>81.109015151331491</v>
      </c>
      <c r="EV6" s="281">
        <v>8174.9262757899969</v>
      </c>
      <c r="EW6" s="281">
        <v>0</v>
      </c>
      <c r="EX6" s="341">
        <v>80.085021045694518</v>
      </c>
      <c r="EY6" s="281">
        <v>11576.989803380011</v>
      </c>
      <c r="EZ6" s="281">
        <v>0</v>
      </c>
      <c r="FA6" s="341">
        <v>85.655244261229853</v>
      </c>
      <c r="FB6" s="281">
        <v>12012.731793249986</v>
      </c>
      <c r="FC6" s="281">
        <v>0</v>
      </c>
      <c r="FD6" s="341">
        <v>87.658853144763654</v>
      </c>
      <c r="FE6" s="281">
        <v>12791.986875039993</v>
      </c>
      <c r="FF6" s="281">
        <v>0</v>
      </c>
      <c r="FG6" s="341">
        <v>89.345415401150504</v>
      </c>
      <c r="FH6" s="281">
        <v>12223.373898369959</v>
      </c>
      <c r="FI6" s="281">
        <v>0</v>
      </c>
      <c r="FJ6" s="341">
        <v>88.343468388199227</v>
      </c>
      <c r="FK6" s="281">
        <v>11644.264326300001</v>
      </c>
      <c r="FL6" s="281">
        <v>0</v>
      </c>
      <c r="FM6" s="341">
        <v>88.826596801358974</v>
      </c>
      <c r="FN6" s="281">
        <v>11016.339730260006</v>
      </c>
      <c r="FO6" s="281">
        <v>0</v>
      </c>
      <c r="FP6" s="341">
        <v>87.199039737926142</v>
      </c>
      <c r="FQ6" s="281">
        <v>10940.223101879988</v>
      </c>
      <c r="FR6" s="281">
        <v>0</v>
      </c>
      <c r="FS6" s="341">
        <v>86.143087678752522</v>
      </c>
      <c r="FT6" s="281">
        <v>11954.514304059972</v>
      </c>
      <c r="FU6" s="281">
        <v>0</v>
      </c>
      <c r="FV6" s="341">
        <v>86.893819170714536</v>
      </c>
      <c r="FW6" s="286">
        <v>11746.999494959964</v>
      </c>
      <c r="FX6" s="286">
        <v>0</v>
      </c>
      <c r="FY6" s="339">
        <v>86.518154208250891</v>
      </c>
    </row>
    <row r="7" spans="1:181" s="13" customFormat="1" ht="14">
      <c r="A7" s="349" t="s">
        <v>78</v>
      </c>
      <c r="B7" s="281">
        <v>2848.2718379299999</v>
      </c>
      <c r="C7" s="281">
        <v>14.24135918965</v>
      </c>
      <c r="D7" s="341">
        <v>16.566386089639316</v>
      </c>
      <c r="E7" s="281">
        <v>3806.1513458899999</v>
      </c>
      <c r="F7" s="281">
        <v>19.030742789999998</v>
      </c>
      <c r="G7" s="341">
        <v>16.930087923548914</v>
      </c>
      <c r="H7" s="281">
        <v>3366.5903835100003</v>
      </c>
      <c r="I7" s="281">
        <v>16.832936170000004</v>
      </c>
      <c r="J7" s="341">
        <v>12.965538076063119</v>
      </c>
      <c r="K7" s="281">
        <v>4017.2068755500004</v>
      </c>
      <c r="L7" s="281">
        <v>20.086014420000001</v>
      </c>
      <c r="M7" s="341">
        <v>15.387270190200672</v>
      </c>
      <c r="N7" s="281">
        <v>4160.6902193599999</v>
      </c>
      <c r="O7" s="281">
        <v>20.803431289999999</v>
      </c>
      <c r="P7" s="341">
        <v>14.930578161820401</v>
      </c>
      <c r="Q7" s="281">
        <v>4349.0638587600006</v>
      </c>
      <c r="R7" s="281">
        <v>21.745299809999999</v>
      </c>
      <c r="S7" s="341">
        <v>15.047351872085452</v>
      </c>
      <c r="T7" s="281">
        <v>5085.5315093900008</v>
      </c>
      <c r="U7" s="281">
        <v>25.427639670000001</v>
      </c>
      <c r="V7" s="341">
        <v>17.162180383570792</v>
      </c>
      <c r="W7" s="281">
        <v>4953.0656650800101</v>
      </c>
      <c r="X7" s="281">
        <v>24.765310289999999</v>
      </c>
      <c r="Y7" s="341">
        <v>15.741708543342819</v>
      </c>
      <c r="Z7" s="281">
        <v>5287.7929552099931</v>
      </c>
      <c r="AA7" s="281">
        <v>26.438943490000007</v>
      </c>
      <c r="AB7" s="341">
        <v>16.435146598591423</v>
      </c>
      <c r="AC7" s="281">
        <v>4423.2853190799997</v>
      </c>
      <c r="AD7" s="281">
        <v>22.116409409999999</v>
      </c>
      <c r="AE7" s="341">
        <v>14.122447595991764</v>
      </c>
      <c r="AF7" s="281">
        <v>3813.2808156399997</v>
      </c>
      <c r="AG7" s="281">
        <v>19.066390139999999</v>
      </c>
      <c r="AH7" s="341">
        <v>11.985854009527548</v>
      </c>
      <c r="AI7" s="281">
        <v>4298.4782881199999</v>
      </c>
      <c r="AJ7" s="281">
        <v>21.492378609999999</v>
      </c>
      <c r="AK7" s="341">
        <v>13.052362856017186</v>
      </c>
      <c r="AL7" s="281">
        <v>4417.8708905200001</v>
      </c>
      <c r="AM7" s="281">
        <v>22.089339949999999</v>
      </c>
      <c r="AN7" s="341">
        <v>13.384029513913386</v>
      </c>
      <c r="AO7" s="281">
        <v>5855.5437726700002</v>
      </c>
      <c r="AP7" s="281">
        <v>29.27770409</v>
      </c>
      <c r="AQ7" s="341">
        <v>14.430069380725724</v>
      </c>
      <c r="AR7" s="281">
        <v>1974.04062426</v>
      </c>
      <c r="AS7" s="281">
        <v>9.8701969800000011</v>
      </c>
      <c r="AT7" s="341">
        <v>4.6466330565648164</v>
      </c>
      <c r="AU7" s="281">
        <v>2235.8040351999998</v>
      </c>
      <c r="AV7" s="281">
        <v>11.1790129</v>
      </c>
      <c r="AW7" s="341">
        <v>4.6112043065780961</v>
      </c>
      <c r="AX7" s="281">
        <v>5130.7022832000002</v>
      </c>
      <c r="AY7" s="281">
        <v>25.65350329</v>
      </c>
      <c r="AZ7" s="341">
        <v>10.344896921460899</v>
      </c>
      <c r="BA7" s="281">
        <v>6427.4597193599993</v>
      </c>
      <c r="BB7" s="281">
        <v>32.137289530000004</v>
      </c>
      <c r="BC7" s="341">
        <v>13.793072398165391</v>
      </c>
      <c r="BD7" s="281">
        <v>6463.4416441899994</v>
      </c>
      <c r="BE7" s="281">
        <v>32.317200290000002</v>
      </c>
      <c r="BF7" s="341">
        <v>13.786992048936819</v>
      </c>
      <c r="BG7" s="281">
        <v>6392.6340799</v>
      </c>
      <c r="BH7" s="281">
        <v>31.9631632</v>
      </c>
      <c r="BI7" s="341">
        <v>13.6625541027813</v>
      </c>
      <c r="BJ7" s="281">
        <v>3699.9797853200002</v>
      </c>
      <c r="BK7" s="281">
        <v>18.49989179</v>
      </c>
      <c r="BL7" s="341">
        <v>8.2749039176725319</v>
      </c>
      <c r="BM7" s="281">
        <v>3253.74072299</v>
      </c>
      <c r="BN7" s="281">
        <v>16.268698400000002</v>
      </c>
      <c r="BO7" s="341">
        <v>6.8386968821742116</v>
      </c>
      <c r="BP7" s="281">
        <v>3221.1840847100002</v>
      </c>
      <c r="BQ7" s="281">
        <v>16.105915509999999</v>
      </c>
      <c r="BR7" s="341">
        <v>6.2867885285450802</v>
      </c>
      <c r="BS7" s="281">
        <v>20360.790717619999</v>
      </c>
      <c r="BT7" s="281">
        <v>101.80394914</v>
      </c>
      <c r="BU7" s="341">
        <v>39.52101803203216</v>
      </c>
      <c r="BV7" s="281">
        <v>20027.509277669997</v>
      </c>
      <c r="BW7" s="281">
        <v>100.13754172</v>
      </c>
      <c r="BX7" s="341">
        <v>37.473113618746197</v>
      </c>
      <c r="BY7" s="281">
        <v>16508.03616096</v>
      </c>
      <c r="BZ7" s="281">
        <v>82.540176389999999</v>
      </c>
      <c r="CA7" s="341">
        <v>31.101307828708087</v>
      </c>
      <c r="CB7" s="281">
        <v>16038.624784</v>
      </c>
      <c r="CC7" s="281">
        <v>80.193119319999994</v>
      </c>
      <c r="CD7" s="341">
        <v>31.869542969065069</v>
      </c>
      <c r="CE7" s="281">
        <v>15206.878031229999</v>
      </c>
      <c r="CF7" s="281">
        <v>76.041484020000013</v>
      </c>
      <c r="CG7" s="341">
        <v>31.46695380609334</v>
      </c>
      <c r="CH7" s="281">
        <v>12559.288685899999</v>
      </c>
      <c r="CI7" s="281">
        <v>63.432723039999999</v>
      </c>
      <c r="CJ7" s="341">
        <v>27.651087651838562</v>
      </c>
      <c r="CK7" s="281">
        <v>13037.3367865</v>
      </c>
      <c r="CL7" s="281">
        <v>65.984608499999993</v>
      </c>
      <c r="CM7" s="341">
        <v>26.634497232166098</v>
      </c>
      <c r="CN7" s="281">
        <v>1925.8375718900027</v>
      </c>
      <c r="CO7" s="281">
        <v>10.309657759999975</v>
      </c>
      <c r="CP7" s="341">
        <v>4.3345965576392151</v>
      </c>
      <c r="CQ7" s="281">
        <v>2474.4666030399967</v>
      </c>
      <c r="CR7" s="281">
        <v>12.955046930000005</v>
      </c>
      <c r="CS7" s="341">
        <v>5.8240266329535419</v>
      </c>
      <c r="CT7" s="281">
        <v>1819.6484288800034</v>
      </c>
      <c r="CU7" s="281">
        <v>9.8100656899999947</v>
      </c>
      <c r="CV7" s="341">
        <v>4.2162283387508284</v>
      </c>
      <c r="CW7" s="281">
        <v>899.39767622999955</v>
      </c>
      <c r="CX7" s="281">
        <v>5.2591935800000096</v>
      </c>
      <c r="CY7" s="341">
        <v>2.0508496496492694</v>
      </c>
      <c r="CZ7" s="281">
        <v>1156.2340930999999</v>
      </c>
      <c r="DA7" s="281">
        <v>6.4027149000000003</v>
      </c>
      <c r="DB7" s="341">
        <v>2.6998682243564662</v>
      </c>
      <c r="DC7" s="281">
        <v>1813.468464</v>
      </c>
      <c r="DD7" s="281">
        <v>9.6703990600000012</v>
      </c>
      <c r="DE7" s="341">
        <v>4.6771833073871152</v>
      </c>
      <c r="DF7" s="281">
        <v>1634.7112544499994</v>
      </c>
      <c r="DG7" s="281">
        <v>8.6393392499999955</v>
      </c>
      <c r="DH7" s="341">
        <v>4.532525265625261</v>
      </c>
      <c r="DI7" s="281">
        <v>1210.1634867599998</v>
      </c>
      <c r="DJ7" s="281">
        <v>6.5654334399999996</v>
      </c>
      <c r="DK7" s="341">
        <v>4.0980385522162539</v>
      </c>
      <c r="DL7" s="281">
        <v>657.08785890000001</v>
      </c>
      <c r="DM7" s="281">
        <v>3.7600689299999996</v>
      </c>
      <c r="DN7" s="341">
        <v>2.3829291193964806</v>
      </c>
      <c r="DO7" s="281">
        <v>545.68232893000015</v>
      </c>
      <c r="DP7" s="281">
        <v>2.9318385099999955</v>
      </c>
      <c r="DQ7" s="341">
        <v>2.2778341526017076</v>
      </c>
      <c r="DR7" s="281">
        <v>522.80583811999986</v>
      </c>
      <c r="DS7" s="281">
        <v>2.7804627900000005</v>
      </c>
      <c r="DT7" s="341">
        <v>2.1858459476745704</v>
      </c>
      <c r="DU7" s="281">
        <v>470.99376234999966</v>
      </c>
      <c r="DV7" s="281">
        <v>2.4760151000000015</v>
      </c>
      <c r="DW7" s="341">
        <v>2.0312469512603673</v>
      </c>
      <c r="DX7" s="281">
        <v>494.81125583000011</v>
      </c>
      <c r="DY7" s="281">
        <v>2.6054499700000009</v>
      </c>
      <c r="DZ7" s="341">
        <v>2.2630270935898786</v>
      </c>
      <c r="EA7" s="281">
        <v>346.28171316999982</v>
      </c>
      <c r="EB7" s="281">
        <v>1.850583609999999</v>
      </c>
      <c r="EC7" s="341">
        <v>2.1234551571628821</v>
      </c>
      <c r="ED7" s="281">
        <v>349.01666616</v>
      </c>
      <c r="EE7" s="281">
        <v>1.9412129200000015</v>
      </c>
      <c r="EF7" s="341">
        <v>2.1283270262238085</v>
      </c>
      <c r="EG7" s="281">
        <v>293.27710854000026</v>
      </c>
      <c r="EH7" s="281">
        <v>1.5573109400000014</v>
      </c>
      <c r="EI7" s="341">
        <v>2.2507560033537115</v>
      </c>
      <c r="EJ7" s="281">
        <v>305.59926062999989</v>
      </c>
      <c r="EK7" s="281">
        <v>1.6554379699999997</v>
      </c>
      <c r="EL7" s="341">
        <v>1.9305658614395944</v>
      </c>
      <c r="EM7" s="281">
        <v>324.46677252000001</v>
      </c>
      <c r="EN7" s="281">
        <v>1.7815237500000003</v>
      </c>
      <c r="EO7" s="341">
        <v>1.9610493284999826</v>
      </c>
      <c r="EP7" s="281">
        <v>420.68785240999978</v>
      </c>
      <c r="EQ7" s="281">
        <v>2.2926713899999998</v>
      </c>
      <c r="ER7" s="341">
        <v>2.6803307522612911</v>
      </c>
      <c r="ES7" s="281">
        <v>449.46037636999955</v>
      </c>
      <c r="ET7" s="281">
        <v>2.6441529799999994</v>
      </c>
      <c r="EU7" s="341">
        <v>3.3409491324407257</v>
      </c>
      <c r="EV7" s="281">
        <v>331.60596266999983</v>
      </c>
      <c r="EW7" s="281">
        <v>2.0951524000000004</v>
      </c>
      <c r="EX7" s="341">
        <v>3.2485516814937125</v>
      </c>
      <c r="EY7" s="281">
        <v>376.94531165999973</v>
      </c>
      <c r="EZ7" s="281">
        <v>2.1781325799999993</v>
      </c>
      <c r="FA7" s="341">
        <v>2.7889238300906247</v>
      </c>
      <c r="FB7" s="281">
        <v>337.9263103699999</v>
      </c>
      <c r="FC7" s="281">
        <v>1.8837405099999989</v>
      </c>
      <c r="FD7" s="341">
        <v>2.4659031204809323</v>
      </c>
      <c r="FE7" s="281">
        <v>394.39374439999983</v>
      </c>
      <c r="FF7" s="281">
        <v>2.1009793399999994</v>
      </c>
      <c r="FG7" s="341">
        <v>2.7546364196002191</v>
      </c>
      <c r="FH7" s="281">
        <v>410.37545095000019</v>
      </c>
      <c r="FI7" s="281">
        <v>2.3125972199999998</v>
      </c>
      <c r="FJ7" s="341">
        <v>2.9659561246939337</v>
      </c>
      <c r="FK7" s="281">
        <v>402.49895522999998</v>
      </c>
      <c r="FL7" s="281">
        <v>2.4320131900000002</v>
      </c>
      <c r="FM7" s="341">
        <v>3.0704054294294725</v>
      </c>
      <c r="FN7" s="281">
        <v>500.36991598000026</v>
      </c>
      <c r="FO7" s="281">
        <v>3.1613939000000002</v>
      </c>
      <c r="FP7" s="341">
        <v>3.9606418516082758</v>
      </c>
      <c r="FQ7" s="281">
        <v>516.35775215000035</v>
      </c>
      <c r="FR7" s="281">
        <v>3.1881244499999992</v>
      </c>
      <c r="FS7" s="341">
        <v>4.0657901308628164</v>
      </c>
      <c r="FT7" s="281">
        <v>544.17341674000022</v>
      </c>
      <c r="FU7" s="281">
        <v>3.2832172099999997</v>
      </c>
      <c r="FV7" s="341">
        <v>3.955435182812614</v>
      </c>
      <c r="FW7" s="286">
        <v>652.14511702000095</v>
      </c>
      <c r="FX7" s="286">
        <v>3.2607207899999993</v>
      </c>
      <c r="FY7" s="339">
        <v>4.8031322232287676</v>
      </c>
    </row>
    <row r="8" spans="1:181" s="13" customFormat="1" ht="14">
      <c r="A8" s="349" t="s">
        <v>79</v>
      </c>
      <c r="B8" s="281">
        <v>5505.9884453900004</v>
      </c>
      <c r="C8" s="281">
        <v>55.059884453900004</v>
      </c>
      <c r="D8" s="341">
        <v>32.024446956479515</v>
      </c>
      <c r="E8" s="281">
        <v>7278.9853402600102</v>
      </c>
      <c r="F8" s="281">
        <v>72.789830470000098</v>
      </c>
      <c r="G8" s="341">
        <v>32.377551654086837</v>
      </c>
      <c r="H8" s="281">
        <v>7385.9015867200005</v>
      </c>
      <c r="I8" s="281">
        <v>73.858992470000004</v>
      </c>
      <c r="J8" s="341">
        <v>28.444858845236677</v>
      </c>
      <c r="K8" s="281">
        <v>7745.7976694400104</v>
      </c>
      <c r="L8" s="281">
        <v>77.457952340000006</v>
      </c>
      <c r="M8" s="341">
        <v>29.669042514018429</v>
      </c>
      <c r="N8" s="281">
        <v>7912.9086699799991</v>
      </c>
      <c r="O8" s="281">
        <v>79.129060699999997</v>
      </c>
      <c r="P8" s="341">
        <v>28.395361143386378</v>
      </c>
      <c r="Q8" s="281">
        <v>7126.3104268099896</v>
      </c>
      <c r="R8" s="281">
        <v>71.26307697</v>
      </c>
      <c r="S8" s="341">
        <v>24.656363765717447</v>
      </c>
      <c r="T8" s="281">
        <v>6737.7943088399998</v>
      </c>
      <c r="U8" s="281">
        <v>67.377917490000101</v>
      </c>
      <c r="V8" s="341">
        <v>22.738083738582322</v>
      </c>
      <c r="W8" s="281">
        <v>7207.5607081300004</v>
      </c>
      <c r="X8" s="281">
        <v>72.075577509999903</v>
      </c>
      <c r="Y8" s="341">
        <v>22.906887904947499</v>
      </c>
      <c r="Z8" s="281">
        <v>8031.1025925999984</v>
      </c>
      <c r="AA8" s="281">
        <v>80.310997489999863</v>
      </c>
      <c r="AB8" s="341">
        <v>24.961708897406488</v>
      </c>
      <c r="AC8" s="281">
        <v>8166.9708673800005</v>
      </c>
      <c r="AD8" s="281">
        <v>81.669682350000102</v>
      </c>
      <c r="AE8" s="341">
        <v>26.07510250244372</v>
      </c>
      <c r="AF8" s="281">
        <v>8986.8856400699897</v>
      </c>
      <c r="AG8" s="281">
        <v>89.868833650000099</v>
      </c>
      <c r="AH8" s="341">
        <v>28.247460517570104</v>
      </c>
      <c r="AI8" s="281">
        <v>9709.9259488600001</v>
      </c>
      <c r="AJ8" s="281">
        <v>97.09923643000009</v>
      </c>
      <c r="AK8" s="341">
        <v>29.484265894712269</v>
      </c>
      <c r="AL8" s="281">
        <v>9529.0720456600102</v>
      </c>
      <c r="AM8" s="281">
        <v>95.290699109999892</v>
      </c>
      <c r="AN8" s="341">
        <v>28.868517134123167</v>
      </c>
      <c r="AO8" s="281">
        <v>10245.847006050008</v>
      </c>
      <c r="AP8" s="281">
        <v>102.45844742000008</v>
      </c>
      <c r="AQ8" s="341">
        <v>25.249283226549419</v>
      </c>
      <c r="AR8" s="281">
        <v>4822.8601770699997</v>
      </c>
      <c r="AS8" s="281">
        <v>48.228591360000003</v>
      </c>
      <c r="AT8" s="341">
        <v>11.352381126586121</v>
      </c>
      <c r="AU8" s="281">
        <v>4941.8870830900005</v>
      </c>
      <c r="AV8" s="281">
        <v>49.418859650000009</v>
      </c>
      <c r="AW8" s="341">
        <v>10.192329310349784</v>
      </c>
      <c r="AX8" s="281">
        <v>4832.8749101800004</v>
      </c>
      <c r="AY8" s="281">
        <v>48.328739060000004</v>
      </c>
      <c r="AZ8" s="341">
        <v>9.7443956052239749</v>
      </c>
      <c r="BA8" s="281">
        <v>2636.3010097800002</v>
      </c>
      <c r="BB8" s="281">
        <v>26.362999420000001</v>
      </c>
      <c r="BC8" s="341">
        <v>5.6573969000108812</v>
      </c>
      <c r="BD8" s="281">
        <v>3095.7976443899997</v>
      </c>
      <c r="BE8" s="281">
        <v>30.95796528</v>
      </c>
      <c r="BF8" s="341">
        <v>6.6035619810521471</v>
      </c>
      <c r="BG8" s="281">
        <v>3239.91673545</v>
      </c>
      <c r="BH8" s="281">
        <v>32.399155809999996</v>
      </c>
      <c r="BI8" s="341">
        <v>6.9244597975306981</v>
      </c>
      <c r="BJ8" s="281">
        <v>6229.1109489</v>
      </c>
      <c r="BK8" s="281">
        <v>62.29109802</v>
      </c>
      <c r="BL8" s="341">
        <v>13.931236813557746</v>
      </c>
      <c r="BM8" s="281">
        <v>3387.06823695</v>
      </c>
      <c r="BN8" s="281">
        <v>33.870671890000004</v>
      </c>
      <c r="BO8" s="341">
        <v>7.1189240212279987</v>
      </c>
      <c r="BP8" s="281">
        <v>2778.95411268</v>
      </c>
      <c r="BQ8" s="281">
        <v>27.78953066</v>
      </c>
      <c r="BR8" s="341">
        <v>5.4236878047044819</v>
      </c>
      <c r="BS8" s="281">
        <v>2513.3105164099998</v>
      </c>
      <c r="BT8" s="281">
        <v>25.13309542</v>
      </c>
      <c r="BU8" s="341">
        <v>4.8784249893191927</v>
      </c>
      <c r="BV8" s="281">
        <v>3758.4554694200001</v>
      </c>
      <c r="BW8" s="281">
        <v>37.58454648</v>
      </c>
      <c r="BX8" s="341">
        <v>7.03237865896818</v>
      </c>
      <c r="BY8" s="281">
        <v>2465.3288746599997</v>
      </c>
      <c r="BZ8" s="281">
        <v>24.653279559999998</v>
      </c>
      <c r="CA8" s="341">
        <v>4.6447046445859144</v>
      </c>
      <c r="CB8" s="281">
        <v>3157.3021440000002</v>
      </c>
      <c r="CC8" s="281">
        <v>31.573013199999998</v>
      </c>
      <c r="CD8" s="341">
        <v>6.2737159637844222</v>
      </c>
      <c r="CE8" s="281">
        <v>2529.9577283899998</v>
      </c>
      <c r="CF8" s="281">
        <v>25.449765989999996</v>
      </c>
      <c r="CG8" s="341">
        <v>5.2351352333545185</v>
      </c>
      <c r="CH8" s="281">
        <v>2167.63368322</v>
      </c>
      <c r="CI8" s="281">
        <v>27.496771430000003</v>
      </c>
      <c r="CJ8" s="341">
        <v>4.7723585682909055</v>
      </c>
      <c r="CK8" s="281">
        <v>2316.65457457</v>
      </c>
      <c r="CL8" s="281">
        <v>29.402811209999996</v>
      </c>
      <c r="CM8" s="341">
        <v>4.7327863707687765</v>
      </c>
      <c r="CN8" s="281">
        <v>2174.9125337099999</v>
      </c>
      <c r="CO8" s="281">
        <v>29.379985650000009</v>
      </c>
      <c r="CP8" s="341">
        <v>4.8952043097455</v>
      </c>
      <c r="CQ8" s="281">
        <v>2070.6616988400001</v>
      </c>
      <c r="CR8" s="281">
        <v>27.928774149999988</v>
      </c>
      <c r="CS8" s="341">
        <v>4.8736114955300769</v>
      </c>
      <c r="CT8" s="281">
        <v>2116.1210179500013</v>
      </c>
      <c r="CU8" s="281">
        <v>28.064236160000018</v>
      </c>
      <c r="CV8" s="341">
        <v>4.903172097699434</v>
      </c>
      <c r="CW8" s="281">
        <v>2017.3306286700001</v>
      </c>
      <c r="CX8" s="281">
        <v>27.091655860000017</v>
      </c>
      <c r="CY8" s="341">
        <v>4.6000139008326819</v>
      </c>
      <c r="CZ8" s="281">
        <v>2075.0952686200003</v>
      </c>
      <c r="DA8" s="281">
        <v>28.464066160000005</v>
      </c>
      <c r="DB8" s="341">
        <v>4.8454580363035866</v>
      </c>
      <c r="DC8" s="281">
        <v>2009.7157908999998</v>
      </c>
      <c r="DD8" s="281">
        <v>27.444414390000002</v>
      </c>
      <c r="DE8" s="341">
        <v>5.1833320161832015</v>
      </c>
      <c r="DF8" s="281">
        <v>1746.2005366000008</v>
      </c>
      <c r="DG8" s="281">
        <v>23.440442940000011</v>
      </c>
      <c r="DH8" s="341">
        <v>4.84164896365799</v>
      </c>
      <c r="DI8" s="281">
        <v>1976.1713172000002</v>
      </c>
      <c r="DJ8" s="281">
        <v>27.234022799999973</v>
      </c>
      <c r="DK8" s="341">
        <v>6.69201007324365</v>
      </c>
      <c r="DL8" s="281">
        <v>1986.3878567699999</v>
      </c>
      <c r="DM8" s="281">
        <v>27.756032240000003</v>
      </c>
      <c r="DN8" s="341">
        <v>7.2036355598424793</v>
      </c>
      <c r="DO8" s="281">
        <v>1948.7755163099996</v>
      </c>
      <c r="DP8" s="281">
        <v>27.598436519999979</v>
      </c>
      <c r="DQ8" s="341">
        <v>8.1347465209458427</v>
      </c>
      <c r="DR8" s="281">
        <v>1951.6043243800002</v>
      </c>
      <c r="DS8" s="281">
        <v>27.141285400000005</v>
      </c>
      <c r="DT8" s="341">
        <v>8.1596380393346646</v>
      </c>
      <c r="DU8" s="281">
        <v>1889.4380458799974</v>
      </c>
      <c r="DV8" s="281">
        <v>25.713491720000011</v>
      </c>
      <c r="DW8" s="341">
        <v>8.1485479789371436</v>
      </c>
      <c r="DX8" s="281">
        <v>1673.4098271299977</v>
      </c>
      <c r="DY8" s="281">
        <v>23.031417480000012</v>
      </c>
      <c r="DZ8" s="341">
        <v>7.6533662742219661</v>
      </c>
      <c r="EA8" s="281">
        <v>1540.6345133999989</v>
      </c>
      <c r="EB8" s="281">
        <v>21.211150540000009</v>
      </c>
      <c r="EC8" s="341">
        <v>9.4474186142665175</v>
      </c>
      <c r="ED8" s="281">
        <v>1892.9383676599996</v>
      </c>
      <c r="EE8" s="281">
        <v>25.378508110000009</v>
      </c>
      <c r="EF8" s="341">
        <v>11.543265057204559</v>
      </c>
      <c r="EG8" s="281">
        <v>1921.9420864099993</v>
      </c>
      <c r="EH8" s="281">
        <v>25.691854740000021</v>
      </c>
      <c r="EI8" s="341">
        <v>14.74995000673727</v>
      </c>
      <c r="EJ8" s="281">
        <v>2363.5998245499982</v>
      </c>
      <c r="EK8" s="281">
        <v>31.479005649999994</v>
      </c>
      <c r="EL8" s="341">
        <v>14.931597419358726</v>
      </c>
      <c r="EM8" s="281">
        <v>2477.2354050900003</v>
      </c>
      <c r="EN8" s="281">
        <v>32.548604590000018</v>
      </c>
      <c r="EO8" s="341">
        <v>14.972198200629878</v>
      </c>
      <c r="EP8" s="281">
        <v>2066.3599736499996</v>
      </c>
      <c r="EQ8" s="281">
        <v>27.36888888</v>
      </c>
      <c r="ER8" s="341">
        <v>13.165410293849202</v>
      </c>
      <c r="ES8" s="281">
        <v>1587.9519608099995</v>
      </c>
      <c r="ET8" s="281">
        <v>20.740712500000001</v>
      </c>
      <c r="EU8" s="341">
        <v>11.803636103971883</v>
      </c>
      <c r="EV8" s="281">
        <v>1230.4267127899998</v>
      </c>
      <c r="EW8" s="281">
        <v>15.840344359999998</v>
      </c>
      <c r="EX8" s="341">
        <v>12.05377832957269</v>
      </c>
      <c r="EY8" s="281">
        <v>1058.7478821499999</v>
      </c>
      <c r="EZ8" s="281">
        <v>14.15978803</v>
      </c>
      <c r="FA8" s="341">
        <v>7.8334100657271923</v>
      </c>
      <c r="FB8" s="281">
        <v>833.31532822999941</v>
      </c>
      <c r="FC8" s="281">
        <v>11.116681789999998</v>
      </c>
      <c r="FD8" s="341">
        <v>6.080837168248423</v>
      </c>
      <c r="FE8" s="281">
        <v>891.77182940000012</v>
      </c>
      <c r="FF8" s="281">
        <v>11.970427700000002</v>
      </c>
      <c r="FG8" s="341">
        <v>6.2285652197042163</v>
      </c>
      <c r="FH8" s="281">
        <v>974.24124501000006</v>
      </c>
      <c r="FI8" s="281">
        <v>13.502492110000006</v>
      </c>
      <c r="FJ8" s="341">
        <v>7.0412515682350447</v>
      </c>
      <c r="FK8" s="281">
        <v>848.34238584000036</v>
      </c>
      <c r="FL8" s="281">
        <v>12.356166610000002</v>
      </c>
      <c r="FM8" s="341">
        <v>6.4714579594619179</v>
      </c>
      <c r="FN8" s="281">
        <v>878.52006749000009</v>
      </c>
      <c r="FO8" s="281">
        <v>12.219876869999997</v>
      </c>
      <c r="FP8" s="341">
        <v>6.9538620042011017</v>
      </c>
      <c r="FQ8" s="281">
        <v>968.48145109000052</v>
      </c>
      <c r="FR8" s="281">
        <v>13.571934499999999</v>
      </c>
      <c r="FS8" s="341">
        <v>7.6258026714423179</v>
      </c>
      <c r="FT8" s="281">
        <v>1018.3871350300001</v>
      </c>
      <c r="FU8" s="281">
        <v>14.401390499999989</v>
      </c>
      <c r="FV8" s="341">
        <v>7.4023540652777111</v>
      </c>
      <c r="FW8" s="286">
        <v>891.8883341500009</v>
      </c>
      <c r="FX8" s="286">
        <v>8.9188774900000087</v>
      </c>
      <c r="FY8" s="339">
        <v>6.5688716904803757</v>
      </c>
    </row>
    <row r="9" spans="1:181" s="13" customFormat="1" ht="14">
      <c r="A9" s="349" t="s">
        <v>80</v>
      </c>
      <c r="B9" s="281">
        <v>1090.7427823199998</v>
      </c>
      <c r="C9" s="281">
        <v>32.722283469600001</v>
      </c>
      <c r="D9" s="341">
        <v>6.344080580992852</v>
      </c>
      <c r="E9" s="281">
        <v>967.33751775999997</v>
      </c>
      <c r="F9" s="281">
        <v>29.02012225</v>
      </c>
      <c r="G9" s="341">
        <v>4.3028003195692337</v>
      </c>
      <c r="H9" s="281">
        <v>746.15198410000005</v>
      </c>
      <c r="I9" s="281">
        <v>22.384556010000001</v>
      </c>
      <c r="J9" s="341">
        <v>2.8736082678084012</v>
      </c>
      <c r="K9" s="281">
        <v>856.09051645</v>
      </c>
      <c r="L9" s="281">
        <v>25.682711999999999</v>
      </c>
      <c r="M9" s="341">
        <v>3.2791181763774775</v>
      </c>
      <c r="N9" s="281">
        <v>909.16896154999995</v>
      </c>
      <c r="O9" s="281">
        <v>27.275068170000001</v>
      </c>
      <c r="P9" s="341">
        <v>3.2625399938598134</v>
      </c>
      <c r="Q9" s="281">
        <v>997.34239525999999</v>
      </c>
      <c r="R9" s="281">
        <v>29.92027736</v>
      </c>
      <c r="S9" s="341">
        <v>3.4507108761343019</v>
      </c>
      <c r="T9" s="281">
        <v>1080.7770046099999</v>
      </c>
      <c r="U9" s="281">
        <v>32.423307430000001</v>
      </c>
      <c r="V9" s="341">
        <v>3.6473060629521097</v>
      </c>
      <c r="W9" s="281">
        <v>1125.03962088</v>
      </c>
      <c r="X9" s="281">
        <v>33.751186140000002</v>
      </c>
      <c r="Y9" s="341">
        <v>3.575572586583057</v>
      </c>
      <c r="Z9" s="281">
        <v>873.62708348999956</v>
      </c>
      <c r="AA9" s="281">
        <v>26.208809919999997</v>
      </c>
      <c r="AB9" s="341">
        <v>2.7153463290409428</v>
      </c>
      <c r="AC9" s="281">
        <v>730.69165088</v>
      </c>
      <c r="AD9" s="281">
        <v>21.920746059999999</v>
      </c>
      <c r="AE9" s="341">
        <v>2.3329163289262542</v>
      </c>
      <c r="AF9" s="281">
        <v>747.58086139</v>
      </c>
      <c r="AG9" s="281">
        <v>22.42742282</v>
      </c>
      <c r="AH9" s="341">
        <v>2.3497863121401217</v>
      </c>
      <c r="AI9" s="281">
        <v>496.32491172000005</v>
      </c>
      <c r="AJ9" s="281">
        <v>14.88974492</v>
      </c>
      <c r="AK9" s="341">
        <v>1.5070944664660562</v>
      </c>
      <c r="AL9" s="281">
        <v>392.52855269999998</v>
      </c>
      <c r="AM9" s="281">
        <v>11.77585442</v>
      </c>
      <c r="AN9" s="341">
        <v>1.1891732159180723</v>
      </c>
      <c r="AO9" s="281">
        <v>549.88601572000005</v>
      </c>
      <c r="AP9" s="281">
        <v>16.49657843</v>
      </c>
      <c r="AQ9" s="341">
        <v>1.3551078544345503</v>
      </c>
      <c r="AR9" s="281">
        <v>360.71997472000004</v>
      </c>
      <c r="AS9" s="281">
        <v>10.821597369999999</v>
      </c>
      <c r="AT9" s="341">
        <v>0.84908757099439214</v>
      </c>
      <c r="AU9" s="281">
        <v>417.10291289999998</v>
      </c>
      <c r="AV9" s="281">
        <v>12.51308555</v>
      </c>
      <c r="AW9" s="341">
        <v>0.8602483571771079</v>
      </c>
      <c r="AX9" s="281">
        <v>346.87992661999999</v>
      </c>
      <c r="AY9" s="281">
        <v>10.406395400000001</v>
      </c>
      <c r="AZ9" s="341">
        <v>0.69940465981778333</v>
      </c>
      <c r="BA9" s="281">
        <v>364.81236533999999</v>
      </c>
      <c r="BB9" s="281">
        <v>10.94436803</v>
      </c>
      <c r="BC9" s="341">
        <v>0.78287279681024924</v>
      </c>
      <c r="BD9" s="281">
        <v>497.62367024999998</v>
      </c>
      <c r="BE9" s="281">
        <v>14.92870785</v>
      </c>
      <c r="BF9" s="341">
        <v>1.0614675528581023</v>
      </c>
      <c r="BG9" s="281">
        <v>580.738836990001</v>
      </c>
      <c r="BH9" s="281">
        <v>17.422162629999999</v>
      </c>
      <c r="BI9" s="341">
        <v>1.2411747146469387</v>
      </c>
      <c r="BJ9" s="281">
        <v>608.43793183000003</v>
      </c>
      <c r="BK9" s="281">
        <v>18.253135140000001</v>
      </c>
      <c r="BL9" s="341">
        <v>1.3607548467525474</v>
      </c>
      <c r="BM9" s="281">
        <v>550.76316876999999</v>
      </c>
      <c r="BN9" s="281">
        <v>16.522892450000001</v>
      </c>
      <c r="BO9" s="341">
        <v>1.1575914265297049</v>
      </c>
      <c r="BP9" s="281">
        <v>538.99801234000006</v>
      </c>
      <c r="BQ9" s="281">
        <v>16.16993845</v>
      </c>
      <c r="BR9" s="341">
        <v>1.0519630147721846</v>
      </c>
      <c r="BS9" s="281">
        <v>377.39398854000001</v>
      </c>
      <c r="BT9" s="281">
        <v>11.321817970000001</v>
      </c>
      <c r="BU9" s="341">
        <v>0.73253513741794951</v>
      </c>
      <c r="BV9" s="281">
        <v>334.21936686000004</v>
      </c>
      <c r="BW9" s="281">
        <v>10.02657911</v>
      </c>
      <c r="BX9" s="341">
        <v>0.62535186648967411</v>
      </c>
      <c r="BY9" s="281">
        <v>4288.6369505500006</v>
      </c>
      <c r="BZ9" s="281">
        <v>128.65910597999999</v>
      </c>
      <c r="CA9" s="341">
        <v>8.079835582142973</v>
      </c>
      <c r="CB9" s="281">
        <v>2943.5247319999999</v>
      </c>
      <c r="CC9" s="281">
        <v>88.30573987999999</v>
      </c>
      <c r="CD9" s="341">
        <v>5.8489296426812487</v>
      </c>
      <c r="CE9" s="281">
        <v>2957.0536979899998</v>
      </c>
      <c r="CF9" s="281">
        <v>88.99976992000002</v>
      </c>
      <c r="CG9" s="341">
        <v>6.1189069791771429</v>
      </c>
      <c r="CH9" s="281">
        <v>3165.7688306199998</v>
      </c>
      <c r="CI9" s="281">
        <v>95.795671680000027</v>
      </c>
      <c r="CJ9" s="341">
        <v>6.9698972298652269</v>
      </c>
      <c r="CK9" s="281">
        <v>3138.18026581</v>
      </c>
      <c r="CL9" s="281">
        <v>95.102610130000016</v>
      </c>
      <c r="CM9" s="341">
        <v>6.4111140927420678</v>
      </c>
      <c r="CN9" s="281">
        <v>2959.7448156400019</v>
      </c>
      <c r="CO9" s="281">
        <v>89.652129079999966</v>
      </c>
      <c r="CP9" s="341">
        <v>6.6616727581927311</v>
      </c>
      <c r="CQ9" s="281">
        <v>2913.8838559599994</v>
      </c>
      <c r="CR9" s="281">
        <v>88.14460488000006</v>
      </c>
      <c r="CS9" s="341">
        <v>6.8582607506584692</v>
      </c>
      <c r="CT9" s="281">
        <v>2891.0816832299997</v>
      </c>
      <c r="CU9" s="281">
        <v>87.373588089999942</v>
      </c>
      <c r="CV9" s="341">
        <v>6.698799795068326</v>
      </c>
      <c r="CW9" s="281">
        <v>394.54445049999987</v>
      </c>
      <c r="CX9" s="281">
        <v>12.451146119999985</v>
      </c>
      <c r="CY9" s="341">
        <v>0.89965914907708422</v>
      </c>
      <c r="CZ9" s="281">
        <v>367.41108133999995</v>
      </c>
      <c r="DA9" s="281">
        <v>11.566761049999998</v>
      </c>
      <c r="DB9" s="341">
        <v>0.85792445466363054</v>
      </c>
      <c r="DC9" s="281">
        <v>234.92692848000002</v>
      </c>
      <c r="DD9" s="281">
        <v>8.1626167899999995</v>
      </c>
      <c r="DE9" s="341">
        <v>0.60590869384006163</v>
      </c>
      <c r="DF9" s="281">
        <v>208.05588982</v>
      </c>
      <c r="DG9" s="281">
        <v>7.5110794700000048</v>
      </c>
      <c r="DH9" s="341">
        <v>0.57687164916997857</v>
      </c>
      <c r="DI9" s="281">
        <v>253.67299657000001</v>
      </c>
      <c r="DJ9" s="281">
        <v>10.64246939</v>
      </c>
      <c r="DK9" s="341">
        <v>0.8590258514436967</v>
      </c>
      <c r="DL9" s="281">
        <v>259.51171269999998</v>
      </c>
      <c r="DM9" s="281">
        <v>10.912896879999998</v>
      </c>
      <c r="DN9" s="341">
        <v>0.94111922574937634</v>
      </c>
      <c r="DO9" s="281">
        <v>287.87283393000001</v>
      </c>
      <c r="DP9" s="281">
        <v>11.847795689999996</v>
      </c>
      <c r="DQ9" s="341">
        <v>1.2016635649861955</v>
      </c>
      <c r="DR9" s="281">
        <v>276.82108887000027</v>
      </c>
      <c r="DS9" s="281">
        <v>11.514116399999994</v>
      </c>
      <c r="DT9" s="341">
        <v>1.1573861866448134</v>
      </c>
      <c r="DU9" s="281">
        <v>292.77188446000031</v>
      </c>
      <c r="DV9" s="281">
        <v>11.663191730000008</v>
      </c>
      <c r="DW9" s="341">
        <v>1.2626324279900065</v>
      </c>
      <c r="DX9" s="281">
        <v>914.37123622999968</v>
      </c>
      <c r="DY9" s="281">
        <v>40.794619489999967</v>
      </c>
      <c r="DZ9" s="341">
        <v>4.1818912904816408</v>
      </c>
      <c r="EA9" s="281">
        <v>806.70598792999976</v>
      </c>
      <c r="EB9" s="281">
        <v>39.119665670000018</v>
      </c>
      <c r="EC9" s="341">
        <v>4.9468508593844573</v>
      </c>
      <c r="ED9" s="281">
        <v>698.71724862000042</v>
      </c>
      <c r="EE9" s="281">
        <v>31.096485200000007</v>
      </c>
      <c r="EF9" s="341">
        <v>4.2608246198906592</v>
      </c>
      <c r="EG9" s="281">
        <v>607.26672232999954</v>
      </c>
      <c r="EH9" s="281">
        <v>25.684884319999984</v>
      </c>
      <c r="EI9" s="341">
        <v>4.6604701871396061</v>
      </c>
      <c r="EJ9" s="281">
        <v>605.15446734999989</v>
      </c>
      <c r="EK9" s="281">
        <v>22.885216729999989</v>
      </c>
      <c r="EL9" s="341">
        <v>3.8229495488801688</v>
      </c>
      <c r="EM9" s="281">
        <v>536.92651273000035</v>
      </c>
      <c r="EN9" s="281">
        <v>18.761212229999995</v>
      </c>
      <c r="EO9" s="341">
        <v>3.2451377657726161</v>
      </c>
      <c r="EP9" s="281">
        <v>552.48361352000006</v>
      </c>
      <c r="EQ9" s="281">
        <v>18.620720269999996</v>
      </c>
      <c r="ER9" s="341">
        <v>3.5200417862193989</v>
      </c>
      <c r="ES9" s="281">
        <v>452.97429872000049</v>
      </c>
      <c r="ET9" s="281">
        <v>14.064486699999982</v>
      </c>
      <c r="EU9" s="341">
        <v>3.3670689784692343</v>
      </c>
      <c r="EV9" s="281">
        <v>422.15732825000055</v>
      </c>
      <c r="EW9" s="281">
        <v>13.162759650000005</v>
      </c>
      <c r="EX9" s="341">
        <v>4.1356309986084039</v>
      </c>
      <c r="EY9" s="281">
        <v>84.526065490000036</v>
      </c>
      <c r="EZ9" s="281">
        <v>2.9311052800000015</v>
      </c>
      <c r="FA9" s="341">
        <v>0.62538716099351221</v>
      </c>
      <c r="FB9" s="281">
        <v>82.542257329999984</v>
      </c>
      <c r="FC9" s="281">
        <v>2.9632743400000003</v>
      </c>
      <c r="FD9" s="341">
        <v>0.6023242454804042</v>
      </c>
      <c r="FE9" s="281">
        <v>90.268690189999958</v>
      </c>
      <c r="FF9" s="281">
        <v>3.7460070999999999</v>
      </c>
      <c r="FG9" s="341">
        <v>0.63048013584817653</v>
      </c>
      <c r="FH9" s="281">
        <v>81.253252719999992</v>
      </c>
      <c r="FI9" s="281">
        <v>3.5767605400000004</v>
      </c>
      <c r="FJ9" s="341">
        <v>0.5872514596043672</v>
      </c>
      <c r="FK9" s="281">
        <v>65.007672169999992</v>
      </c>
      <c r="FL9" s="281">
        <v>2.6757418799999999</v>
      </c>
      <c r="FM9" s="341">
        <v>0.49590168369823923</v>
      </c>
      <c r="FN9" s="281">
        <v>78.811834520000019</v>
      </c>
      <c r="FO9" s="281">
        <v>2.5723098000000006</v>
      </c>
      <c r="FP9" s="341">
        <v>0.62382937149725515</v>
      </c>
      <c r="FQ9" s="281">
        <v>76.164995040000008</v>
      </c>
      <c r="FR9" s="281">
        <v>2.4428121300000023</v>
      </c>
      <c r="FS9" s="341">
        <v>0.59972157648732061</v>
      </c>
      <c r="FT9" s="281">
        <v>76.572708460000015</v>
      </c>
      <c r="FU9" s="281">
        <v>2.485777860000002</v>
      </c>
      <c r="FV9" s="341">
        <v>0.55658430891461375</v>
      </c>
      <c r="FW9" s="286">
        <v>90.684138329999939</v>
      </c>
      <c r="FX9" s="286">
        <v>2.7482659100000011</v>
      </c>
      <c r="FY9" s="339">
        <v>0.66790028105845511</v>
      </c>
    </row>
    <row r="10" spans="1:181" s="13" customFormat="1" ht="14">
      <c r="A10" s="349" t="s">
        <v>81</v>
      </c>
      <c r="B10" s="281">
        <v>391.78960960000001</v>
      </c>
      <c r="C10" s="281">
        <v>39.178960959999998</v>
      </c>
      <c r="D10" s="341">
        <v>2.2787635127059009</v>
      </c>
      <c r="E10" s="281">
        <v>365.87019944999997</v>
      </c>
      <c r="F10" s="281">
        <v>36.587015510000001</v>
      </c>
      <c r="G10" s="341">
        <v>1.6274220550855347</v>
      </c>
      <c r="H10" s="281">
        <v>330.75863423999999</v>
      </c>
      <c r="I10" s="281">
        <v>33.075859479999998</v>
      </c>
      <c r="J10" s="341">
        <v>1.2738299518797445</v>
      </c>
      <c r="K10" s="281">
        <v>303.24361039999997</v>
      </c>
      <c r="L10" s="281">
        <v>30.324357829999997</v>
      </c>
      <c r="M10" s="341">
        <v>1.1615262821230499</v>
      </c>
      <c r="N10" s="281">
        <v>177.13722074</v>
      </c>
      <c r="O10" s="281">
        <v>17.713718489999998</v>
      </c>
      <c r="P10" s="341">
        <v>0.6356544179424688</v>
      </c>
      <c r="Q10" s="281">
        <v>442.02076927999997</v>
      </c>
      <c r="R10" s="281">
        <v>44.202073290000001</v>
      </c>
      <c r="S10" s="341">
        <v>1.5293502845972129</v>
      </c>
      <c r="T10" s="281">
        <v>150.68171244999999</v>
      </c>
      <c r="U10" s="281">
        <v>15.06816815</v>
      </c>
      <c r="V10" s="341">
        <v>0.50850667718750087</v>
      </c>
      <c r="W10" s="281">
        <v>319.10610197000005</v>
      </c>
      <c r="X10" s="281">
        <v>31.910607410000001</v>
      </c>
      <c r="Y10" s="341">
        <v>1.0141749759202576</v>
      </c>
      <c r="Z10" s="281">
        <v>214.29897022000009</v>
      </c>
      <c r="AA10" s="281">
        <v>21.429894789999995</v>
      </c>
      <c r="AB10" s="341">
        <v>0.66606900484306308</v>
      </c>
      <c r="AC10" s="281">
        <v>300.25782987000002</v>
      </c>
      <c r="AD10" s="281">
        <v>30.025781649999999</v>
      </c>
      <c r="AE10" s="341">
        <v>0.95864841667216771</v>
      </c>
      <c r="AF10" s="281">
        <v>373.18827967000004</v>
      </c>
      <c r="AG10" s="281">
        <v>37.318825340000004</v>
      </c>
      <c r="AH10" s="341">
        <v>1.1730004829032339</v>
      </c>
      <c r="AI10" s="281">
        <v>377.01896195</v>
      </c>
      <c r="AJ10" s="281">
        <v>37.70189397</v>
      </c>
      <c r="AK10" s="341">
        <v>1.1448210192362285</v>
      </c>
      <c r="AL10" s="281">
        <v>346.62694786000003</v>
      </c>
      <c r="AM10" s="281">
        <v>34.66269278</v>
      </c>
      <c r="AN10" s="341">
        <v>1.0501133725820353</v>
      </c>
      <c r="AO10" s="281">
        <v>306.19173226000004</v>
      </c>
      <c r="AP10" s="281">
        <v>30.619171260000002</v>
      </c>
      <c r="AQ10" s="341">
        <v>0.75456150817940448</v>
      </c>
      <c r="AR10" s="281">
        <v>69.170498510000002</v>
      </c>
      <c r="AS10" s="281">
        <v>6.9170492699999997</v>
      </c>
      <c r="AT10" s="341">
        <v>0.16281829308154128</v>
      </c>
      <c r="AU10" s="281">
        <v>70.387064120000005</v>
      </c>
      <c r="AV10" s="281">
        <v>7.0387059599999997</v>
      </c>
      <c r="AW10" s="341">
        <v>0.14516886457291814</v>
      </c>
      <c r="AX10" s="281">
        <v>75.956819409999994</v>
      </c>
      <c r="AY10" s="281">
        <v>7.5956817900000004</v>
      </c>
      <c r="AZ10" s="341">
        <v>0.15314969060890263</v>
      </c>
      <c r="BA10" s="281">
        <v>70.480348509999999</v>
      </c>
      <c r="BB10" s="281">
        <v>7.0480347800000001</v>
      </c>
      <c r="BC10" s="341">
        <v>0.15124801898302009</v>
      </c>
      <c r="BD10" s="281">
        <v>74.529890080000001</v>
      </c>
      <c r="BE10" s="281">
        <v>7.4529888700000004</v>
      </c>
      <c r="BF10" s="341">
        <v>0.15897768688988714</v>
      </c>
      <c r="BG10" s="281">
        <v>160.68741172999998</v>
      </c>
      <c r="BH10" s="281">
        <v>16.068740850000001</v>
      </c>
      <c r="BI10" s="341">
        <v>0.34342657955347283</v>
      </c>
      <c r="BJ10" s="281">
        <v>165.23193978</v>
      </c>
      <c r="BK10" s="281">
        <v>16.52319353</v>
      </c>
      <c r="BL10" s="341">
        <v>0.36953672861537057</v>
      </c>
      <c r="BM10" s="281">
        <v>82.267339840000005</v>
      </c>
      <c r="BN10" s="281">
        <v>8.2267337900000008</v>
      </c>
      <c r="BO10" s="341">
        <v>0.17290910627678288</v>
      </c>
      <c r="BP10" s="281">
        <v>10.08602273</v>
      </c>
      <c r="BQ10" s="281">
        <v>1.00860218</v>
      </c>
      <c r="BR10" s="341">
        <v>1.9684901679041279E-2</v>
      </c>
      <c r="BS10" s="281">
        <v>38.865664960000004</v>
      </c>
      <c r="BT10" s="281">
        <v>3.8865660600000003</v>
      </c>
      <c r="BU10" s="341">
        <v>7.5439636260385218E-2</v>
      </c>
      <c r="BV10" s="281">
        <v>10.003559689999999</v>
      </c>
      <c r="BW10" s="281">
        <v>1.0003558000000001</v>
      </c>
      <c r="BX10" s="341">
        <v>1.8717481223351169E-2</v>
      </c>
      <c r="BY10" s="281">
        <v>4.4775607199999996</v>
      </c>
      <c r="BZ10" s="281">
        <v>0.44775571999999997</v>
      </c>
      <c r="CA10" s="341">
        <v>8.4357698830212317E-3</v>
      </c>
      <c r="CB10" s="281">
        <v>6.0384916399999993</v>
      </c>
      <c r="CC10" s="281">
        <v>0.60384883999999994</v>
      </c>
      <c r="CD10" s="341">
        <v>1.1998782400676939E-2</v>
      </c>
      <c r="CE10" s="281">
        <v>9.2629442599999994</v>
      </c>
      <c r="CF10" s="281">
        <v>0.98081146000000008</v>
      </c>
      <c r="CG10" s="341">
        <v>1.916742138256379E-2</v>
      </c>
      <c r="CH10" s="281">
        <v>29.922492780000002</v>
      </c>
      <c r="CI10" s="281">
        <v>3.0372938899999999</v>
      </c>
      <c r="CJ10" s="341">
        <v>6.5878688778782224E-2</v>
      </c>
      <c r="CK10" s="281">
        <v>11.58475627</v>
      </c>
      <c r="CL10" s="281">
        <v>1.1584747799999999</v>
      </c>
      <c r="CM10" s="341">
        <v>2.3666962345265014E-2</v>
      </c>
      <c r="CN10" s="281">
        <v>37.331551239999989</v>
      </c>
      <c r="CO10" s="281">
        <v>3.7342650699999993</v>
      </c>
      <c r="CP10" s="341">
        <v>8.4024330949899223E-2</v>
      </c>
      <c r="CQ10" s="281">
        <v>27.252588190000008</v>
      </c>
      <c r="CR10" s="281">
        <v>2.72525781</v>
      </c>
      <c r="CS10" s="341">
        <v>6.4143035610373808E-2</v>
      </c>
      <c r="CT10" s="281">
        <v>11.415345139999991</v>
      </c>
      <c r="CU10" s="281">
        <v>1.1444744300000009</v>
      </c>
      <c r="CV10" s="341">
        <v>2.6450000402282882E-2</v>
      </c>
      <c r="CW10" s="281">
        <v>2658.1220198400001</v>
      </c>
      <c r="CX10" s="281">
        <v>265.81493702999995</v>
      </c>
      <c r="CY10" s="341">
        <v>6.0611771157387393</v>
      </c>
      <c r="CZ10" s="281">
        <v>2709.3489835700002</v>
      </c>
      <c r="DA10" s="281">
        <v>617.70161088999998</v>
      </c>
      <c r="DB10" s="341">
        <v>6.3264742607797215</v>
      </c>
      <c r="DC10" s="281">
        <v>2736.7134568900001</v>
      </c>
      <c r="DD10" s="281">
        <v>626.13860767999995</v>
      </c>
      <c r="DE10" s="341">
        <v>7.0583584726001583</v>
      </c>
      <c r="DF10" s="281">
        <v>36.440143800000001</v>
      </c>
      <c r="DG10" s="281">
        <v>3.6791451399999984</v>
      </c>
      <c r="DH10" s="341">
        <v>0.10103672560331639</v>
      </c>
      <c r="DI10" s="281">
        <v>17.638738350000004</v>
      </c>
      <c r="DJ10" s="281">
        <v>1.7788532399999999</v>
      </c>
      <c r="DK10" s="341">
        <v>5.9730962437384114E-2</v>
      </c>
      <c r="DL10" s="281">
        <v>10.92891395</v>
      </c>
      <c r="DM10" s="281">
        <v>1.0956227599999999</v>
      </c>
      <c r="DN10" s="341">
        <v>3.9633706424633215E-2</v>
      </c>
      <c r="DO10" s="281">
        <v>11.344057999999995</v>
      </c>
      <c r="DP10" s="281">
        <v>1.1708256499999998</v>
      </c>
      <c r="DQ10" s="341">
        <v>4.7353343459302928E-2</v>
      </c>
      <c r="DR10" s="281">
        <v>9.1024627300000009</v>
      </c>
      <c r="DS10" s="281">
        <v>0.92649430999999993</v>
      </c>
      <c r="DT10" s="341">
        <v>3.8057305067168049E-2</v>
      </c>
      <c r="DU10" s="281">
        <v>22.751671719999994</v>
      </c>
      <c r="DV10" s="281">
        <v>2.2996740700000005</v>
      </c>
      <c r="DW10" s="341">
        <v>9.8120755541948074E-2</v>
      </c>
      <c r="DX10" s="281">
        <v>18.261517080000001</v>
      </c>
      <c r="DY10" s="281">
        <v>1.8868406499999999</v>
      </c>
      <c r="DZ10" s="341">
        <v>8.3519336787869297E-2</v>
      </c>
      <c r="EA10" s="281">
        <v>12.954097529999988</v>
      </c>
      <c r="EB10" s="281">
        <v>1.3142599500000005</v>
      </c>
      <c r="EC10" s="341">
        <v>7.9436609443378894E-2</v>
      </c>
      <c r="ED10" s="281">
        <v>16.245226589999991</v>
      </c>
      <c r="EE10" s="281">
        <v>1.6469220100000013</v>
      </c>
      <c r="EF10" s="341">
        <v>9.9064480728196236E-2</v>
      </c>
      <c r="EG10" s="281">
        <v>12.413560089999992</v>
      </c>
      <c r="EH10" s="281">
        <v>1.2508460699999995</v>
      </c>
      <c r="EI10" s="341">
        <v>9.5267902205701055E-2</v>
      </c>
      <c r="EJ10" s="281">
        <v>12.787115659999998</v>
      </c>
      <c r="EK10" s="281">
        <v>1.2821445900000008</v>
      </c>
      <c r="EL10" s="341">
        <v>8.0780198579617324E-2</v>
      </c>
      <c r="EM10" s="281">
        <v>9.8200045699999947</v>
      </c>
      <c r="EN10" s="281">
        <v>1.0103376300000002</v>
      </c>
      <c r="EO10" s="341">
        <v>5.9351264902412236E-2</v>
      </c>
      <c r="EP10" s="281">
        <v>6.9493890800000013</v>
      </c>
      <c r="EQ10" s="281">
        <v>0.69828436000000038</v>
      </c>
      <c r="ER10" s="341">
        <v>4.4276679618501034E-2</v>
      </c>
      <c r="ES10" s="281">
        <v>5.2275537499999976</v>
      </c>
      <c r="ET10" s="281">
        <v>0.52275473999999977</v>
      </c>
      <c r="EU10" s="341">
        <v>3.8857688205806221E-2</v>
      </c>
      <c r="EV10" s="281">
        <v>10.911588519999997</v>
      </c>
      <c r="EW10" s="281">
        <v>1.0911585599999998</v>
      </c>
      <c r="EX10" s="341">
        <v>0.10689451706177154</v>
      </c>
      <c r="EY10" s="281">
        <v>51.636121539999991</v>
      </c>
      <c r="EZ10" s="281">
        <v>5.1636117870000007</v>
      </c>
      <c r="FA10" s="341">
        <v>0.38204271389441341</v>
      </c>
      <c r="FB10" s="281">
        <v>58.812765619999993</v>
      </c>
      <c r="FC10" s="281">
        <v>5.8968177399999968</v>
      </c>
      <c r="FD10" s="341">
        <v>0.42916629399965989</v>
      </c>
      <c r="FE10" s="281">
        <v>107.50388010999998</v>
      </c>
      <c r="FF10" s="281">
        <v>10.75038764</v>
      </c>
      <c r="FG10" s="341">
        <v>0.75085902756864742</v>
      </c>
      <c r="FH10" s="281">
        <v>45.381202560000006</v>
      </c>
      <c r="FI10" s="281">
        <v>4.5381200800000014</v>
      </c>
      <c r="FJ10" s="341">
        <v>0.32798905335886536</v>
      </c>
      <c r="FK10" s="281">
        <v>5.8217227100000013</v>
      </c>
      <c r="FL10" s="281">
        <v>0.58217218000000004</v>
      </c>
      <c r="FM10" s="341">
        <v>4.4410174946174774E-2</v>
      </c>
      <c r="FN10" s="281">
        <v>12.67208583</v>
      </c>
      <c r="FO10" s="281">
        <v>1.2672084800000001</v>
      </c>
      <c r="FP10" s="341">
        <v>0.10030497814236353</v>
      </c>
      <c r="FQ10" s="281">
        <v>10.820727099999999</v>
      </c>
      <c r="FR10" s="281">
        <v>1.0820725400000002</v>
      </c>
      <c r="FS10" s="341">
        <v>8.5202178661509587E-2</v>
      </c>
      <c r="FT10" s="281">
        <v>8.2611279700000004</v>
      </c>
      <c r="FU10" s="281">
        <v>0.83551693999999999</v>
      </c>
      <c r="FV10" s="341">
        <v>6.0047689242173574E-2</v>
      </c>
      <c r="FW10" s="286">
        <v>4.5014834600000002</v>
      </c>
      <c r="FX10" s="286">
        <v>0.45014822999999993</v>
      </c>
      <c r="FY10" s="339">
        <v>3.3154001609114581E-2</v>
      </c>
    </row>
    <row r="11" spans="1:181" s="13" customFormat="1" ht="14">
      <c r="A11" s="349" t="s">
        <v>82</v>
      </c>
      <c r="B11" s="281">
        <v>92.249213310000002</v>
      </c>
      <c r="C11" s="281">
        <v>27.674763992999999</v>
      </c>
      <c r="D11" s="341">
        <v>0.53654853578498662</v>
      </c>
      <c r="E11" s="281">
        <v>42.467015670000002</v>
      </c>
      <c r="F11" s="281">
        <v>12.7401043</v>
      </c>
      <c r="G11" s="341">
        <v>0.1888969312584472</v>
      </c>
      <c r="H11" s="281">
        <v>59.14691578</v>
      </c>
      <c r="I11" s="281">
        <v>17.744074340000001</v>
      </c>
      <c r="J11" s="341">
        <v>0.22778880150775863</v>
      </c>
      <c r="K11" s="281">
        <v>38.252339229999997</v>
      </c>
      <c r="L11" s="281">
        <v>11.47570129</v>
      </c>
      <c r="M11" s="341">
        <v>0.14651948415244034</v>
      </c>
      <c r="N11" s="281">
        <v>33.033569239999999</v>
      </c>
      <c r="O11" s="281">
        <v>9.9100704410000002</v>
      </c>
      <c r="P11" s="341">
        <v>0.11854049724893771</v>
      </c>
      <c r="Q11" s="281">
        <v>31.732098690000001</v>
      </c>
      <c r="R11" s="281">
        <v>9.5196292299999996</v>
      </c>
      <c r="S11" s="341">
        <v>0.10979007670039397</v>
      </c>
      <c r="T11" s="281">
        <v>83.766692599999999</v>
      </c>
      <c r="U11" s="281">
        <v>25.130007199999998</v>
      </c>
      <c r="V11" s="341">
        <v>0.28268807024042297</v>
      </c>
      <c r="W11" s="281">
        <v>71.886231340000009</v>
      </c>
      <c r="X11" s="281">
        <v>21.56586879</v>
      </c>
      <c r="Y11" s="341">
        <v>0.22846700983830318</v>
      </c>
      <c r="Z11" s="281">
        <v>50.378902010000004</v>
      </c>
      <c r="AA11" s="281">
        <v>15.11366986</v>
      </c>
      <c r="AB11" s="341">
        <v>0.15658416413498563</v>
      </c>
      <c r="AC11" s="281">
        <v>26.539752739999997</v>
      </c>
      <c r="AD11" s="281">
        <v>7.96192543</v>
      </c>
      <c r="AE11" s="341">
        <v>8.4734815921660878E-2</v>
      </c>
      <c r="AF11" s="281">
        <v>71.733154200000001</v>
      </c>
      <c r="AG11" s="281">
        <v>21.5199456</v>
      </c>
      <c r="AH11" s="341">
        <v>0.22547070500493072</v>
      </c>
      <c r="AI11" s="281">
        <v>69.950546489999994</v>
      </c>
      <c r="AJ11" s="281">
        <v>20.985163370000002</v>
      </c>
      <c r="AK11" s="341">
        <v>0.21240538012895291</v>
      </c>
      <c r="AL11" s="281">
        <v>63.340946430000002</v>
      </c>
      <c r="AM11" s="281">
        <v>19.002283330000001</v>
      </c>
      <c r="AN11" s="341">
        <v>0.19189268257645767</v>
      </c>
      <c r="AO11" s="281">
        <v>23.743199130000001</v>
      </c>
      <c r="AP11" s="281">
        <v>7.1229593200000005</v>
      </c>
      <c r="AQ11" s="341">
        <v>5.8511390925878301E-2</v>
      </c>
      <c r="AR11" s="281">
        <v>44.363415270000004</v>
      </c>
      <c r="AS11" s="281">
        <v>13.309023880000002</v>
      </c>
      <c r="AT11" s="341">
        <v>0.10442566853099558</v>
      </c>
      <c r="AU11" s="281">
        <v>66.502652120000008</v>
      </c>
      <c r="AV11" s="281">
        <v>19.950794859999998</v>
      </c>
      <c r="AW11" s="341">
        <v>0.13715751068817511</v>
      </c>
      <c r="AX11" s="281">
        <v>87.525224140000006</v>
      </c>
      <c r="AY11" s="281">
        <v>26.257566229999998</v>
      </c>
      <c r="AZ11" s="341">
        <v>0.17647475370395918</v>
      </c>
      <c r="BA11" s="281">
        <v>88.233787640000003</v>
      </c>
      <c r="BB11" s="281">
        <v>26.470135149999997</v>
      </c>
      <c r="BC11" s="341">
        <v>0.1893461918115377</v>
      </c>
      <c r="BD11" s="281">
        <v>110.79393706</v>
      </c>
      <c r="BE11" s="281">
        <v>33.238179930000001</v>
      </c>
      <c r="BF11" s="341">
        <v>0.23633154183262611</v>
      </c>
      <c r="BG11" s="281">
        <v>98.512811729999896</v>
      </c>
      <c r="BH11" s="281">
        <v>29.55384244</v>
      </c>
      <c r="BI11" s="341">
        <v>0.21054491830060862</v>
      </c>
      <c r="BJ11" s="281">
        <v>129.31091108000001</v>
      </c>
      <c r="BK11" s="281">
        <v>38.79327206</v>
      </c>
      <c r="BL11" s="341">
        <v>0.28920032723939659</v>
      </c>
      <c r="BM11" s="281">
        <v>164.66734473</v>
      </c>
      <c r="BN11" s="281">
        <v>49.400202010000001</v>
      </c>
      <c r="BO11" s="341">
        <v>0.3460970473289976</v>
      </c>
      <c r="BP11" s="281">
        <v>120.9069702</v>
      </c>
      <c r="BQ11" s="281">
        <v>36.272089840000007</v>
      </c>
      <c r="BR11" s="341">
        <v>0.23597426700403382</v>
      </c>
      <c r="BS11" s="281">
        <v>96.739979129999995</v>
      </c>
      <c r="BT11" s="281">
        <v>29.0219925</v>
      </c>
      <c r="BU11" s="341">
        <v>0.18777573585619817</v>
      </c>
      <c r="BV11" s="281">
        <v>82.326007489999995</v>
      </c>
      <c r="BW11" s="281">
        <v>24.697800760000003</v>
      </c>
      <c r="BX11" s="341">
        <v>0.15403871693072713</v>
      </c>
      <c r="BY11" s="281">
        <v>55.210845710000001</v>
      </c>
      <c r="BZ11" s="281">
        <v>16.56325257</v>
      </c>
      <c r="CA11" s="341">
        <v>0.10401779419231416</v>
      </c>
      <c r="CB11" s="281">
        <v>81.990513579999998</v>
      </c>
      <c r="CC11" s="281">
        <v>24.597152859999998</v>
      </c>
      <c r="CD11" s="341">
        <v>0.16291921725110936</v>
      </c>
      <c r="CE11" s="281">
        <v>45.519184280000005</v>
      </c>
      <c r="CF11" s="281">
        <v>13.65575419</v>
      </c>
      <c r="CG11" s="341">
        <v>9.4190935581138183E-2</v>
      </c>
      <c r="CH11" s="281">
        <v>18.632452789999999</v>
      </c>
      <c r="CI11" s="281">
        <v>5.5897355900000001</v>
      </c>
      <c r="CJ11" s="341">
        <v>4.1022035415385003E-2</v>
      </c>
      <c r="CK11" s="281">
        <v>23.45041174</v>
      </c>
      <c r="CL11" s="281">
        <v>7.0351234099999997</v>
      </c>
      <c r="CM11" s="341">
        <v>4.790778491117454E-2</v>
      </c>
      <c r="CN11" s="281">
        <v>49.276922460000002</v>
      </c>
      <c r="CO11" s="281">
        <v>15.151618600000003</v>
      </c>
      <c r="CP11" s="341">
        <v>0.11091048465554103</v>
      </c>
      <c r="CQ11" s="281">
        <v>53.01264066000001</v>
      </c>
      <c r="CR11" s="281">
        <v>16.272334109999992</v>
      </c>
      <c r="CS11" s="341">
        <v>0.12477316554110121</v>
      </c>
      <c r="CT11" s="281">
        <v>40.209010549999981</v>
      </c>
      <c r="CU11" s="281">
        <v>12.431245060000002</v>
      </c>
      <c r="CV11" s="341">
        <v>9.3166551880786763E-2</v>
      </c>
      <c r="CW11" s="281">
        <v>62.638276640000008</v>
      </c>
      <c r="CX11" s="281">
        <v>19.828791539999997</v>
      </c>
      <c r="CY11" s="341">
        <v>0.14283079787380618</v>
      </c>
      <c r="CZ11" s="281">
        <v>44.056676500000002</v>
      </c>
      <c r="DA11" s="281">
        <v>14.2543115</v>
      </c>
      <c r="DB11" s="341">
        <v>0.10287468745554001</v>
      </c>
      <c r="DC11" s="281">
        <v>47.7314887</v>
      </c>
      <c r="DD11" s="281">
        <v>14.687988349999999</v>
      </c>
      <c r="DE11" s="341">
        <v>0.12310604050535985</v>
      </c>
      <c r="DF11" s="281">
        <v>2818.6200575099997</v>
      </c>
      <c r="DG11" s="281">
        <v>845.95455888000015</v>
      </c>
      <c r="DH11" s="341">
        <v>7.815121227118806</v>
      </c>
      <c r="DI11" s="281">
        <v>82.354878890000037</v>
      </c>
      <c r="DJ11" s="281">
        <v>25.075005559999987</v>
      </c>
      <c r="DK11" s="341">
        <v>0.27888254136463841</v>
      </c>
      <c r="DL11" s="281">
        <v>58.008055509999998</v>
      </c>
      <c r="DM11" s="281">
        <v>17.51040004</v>
      </c>
      <c r="DN11" s="341">
        <v>0.21036621322717677</v>
      </c>
      <c r="DO11" s="281">
        <v>15.485087200000002</v>
      </c>
      <c r="DP11" s="281">
        <v>4.7553577799999998</v>
      </c>
      <c r="DQ11" s="341">
        <v>6.463918402734331E-2</v>
      </c>
      <c r="DR11" s="281">
        <v>29.492155720000003</v>
      </c>
      <c r="DS11" s="281">
        <v>8.9574782199999987</v>
      </c>
      <c r="DT11" s="341">
        <v>0.12330640625698726</v>
      </c>
      <c r="DU11" s="281">
        <v>8.8296060900000004</v>
      </c>
      <c r="DV11" s="281">
        <v>2.7587134699999996</v>
      </c>
      <c r="DW11" s="341">
        <v>3.8079295066788449E-2</v>
      </c>
      <c r="DX11" s="281">
        <v>10.121787439999991</v>
      </c>
      <c r="DY11" s="281">
        <v>3.0365360599999991</v>
      </c>
      <c r="DZ11" s="341">
        <v>4.6292154720399853E-2</v>
      </c>
      <c r="EA11" s="281">
        <v>17.208809389999999</v>
      </c>
      <c r="EB11" s="281">
        <v>5.1626423800000012</v>
      </c>
      <c r="EC11" s="341">
        <v>0.10552718684826688</v>
      </c>
      <c r="ED11" s="281">
        <v>22.350823569999999</v>
      </c>
      <c r="EE11" s="281">
        <v>6.7052467099999999</v>
      </c>
      <c r="EF11" s="341">
        <v>0.13629682039477053</v>
      </c>
      <c r="EG11" s="281">
        <v>21.222782540000001</v>
      </c>
      <c r="EH11" s="281">
        <v>6.366834550000001</v>
      </c>
      <c r="EI11" s="341">
        <v>0.16287430494514821</v>
      </c>
      <c r="EJ11" s="281">
        <v>16.546284839999995</v>
      </c>
      <c r="EK11" s="281">
        <v>4.9638852600000023</v>
      </c>
      <c r="EL11" s="341">
        <v>0.10452804296681489</v>
      </c>
      <c r="EM11" s="281">
        <v>20.683949890000001</v>
      </c>
      <c r="EN11" s="281">
        <v>6.2051848000000014</v>
      </c>
      <c r="EO11" s="341">
        <v>0.12501201811045706</v>
      </c>
      <c r="EP11" s="281">
        <v>20.932652520000005</v>
      </c>
      <c r="EQ11" s="281">
        <v>6.2797955599999984</v>
      </c>
      <c r="ER11" s="341">
        <v>0.13336832036945731</v>
      </c>
      <c r="ES11" s="281">
        <v>20.355543430000001</v>
      </c>
      <c r="ET11" s="281">
        <v>6.1066628699999992</v>
      </c>
      <c r="EU11" s="341">
        <v>0.15130774310310777</v>
      </c>
      <c r="EV11" s="281">
        <v>9.3300010499999999</v>
      </c>
      <c r="EW11" s="281">
        <v>2.7990002800000005</v>
      </c>
      <c r="EX11" s="341">
        <v>9.1400620046985764E-2</v>
      </c>
      <c r="EY11" s="281">
        <v>10.26221937</v>
      </c>
      <c r="EZ11" s="281">
        <v>3.0786657500000003</v>
      </c>
      <c r="FA11" s="341">
        <v>7.5927587544651579E-2</v>
      </c>
      <c r="FB11" s="281">
        <v>7.2351780600000009</v>
      </c>
      <c r="FC11" s="281">
        <v>2.1705533300000002</v>
      </c>
      <c r="FD11" s="341">
        <v>5.2796268322092374E-2</v>
      </c>
      <c r="FE11" s="281">
        <v>15.901054440000001</v>
      </c>
      <c r="FF11" s="281">
        <v>4.7703162700000004</v>
      </c>
      <c r="FG11" s="341">
        <v>0.11106064508479001</v>
      </c>
      <c r="FH11" s="281">
        <v>63.412188569999984</v>
      </c>
      <c r="FI11" s="281">
        <v>19.023656470000009</v>
      </c>
      <c r="FJ11" s="341">
        <v>0.45830657909494038</v>
      </c>
      <c r="FK11" s="281">
        <v>7.7859682700000006</v>
      </c>
      <c r="FL11" s="281">
        <v>2.3357903800000002</v>
      </c>
      <c r="FM11" s="341">
        <v>5.93941398827059E-2</v>
      </c>
      <c r="FN11" s="281">
        <v>14.299805909999998</v>
      </c>
      <c r="FO11" s="281">
        <v>4.289941670000001</v>
      </c>
      <c r="FP11" s="341">
        <v>0.11318907861615948</v>
      </c>
      <c r="FQ11" s="281">
        <v>23.336399460000003</v>
      </c>
      <c r="FR11" s="281">
        <v>7.0009196800000009</v>
      </c>
      <c r="FS11" s="341">
        <v>0.18375032081783824</v>
      </c>
      <c r="FT11" s="281">
        <v>21.208650419999998</v>
      </c>
      <c r="FU11" s="281">
        <v>6.3625949800000017</v>
      </c>
      <c r="FV11" s="341">
        <v>0.15415939013302246</v>
      </c>
      <c r="FW11" s="286">
        <v>13.074437949999997</v>
      </c>
      <c r="FX11" s="286">
        <v>3.9223313599999998</v>
      </c>
      <c r="FY11" s="339">
        <v>9.6294908263990064E-2</v>
      </c>
    </row>
    <row r="12" spans="1:181" s="13" customFormat="1" ht="14">
      <c r="A12" s="349" t="s">
        <v>83</v>
      </c>
      <c r="B12" s="281">
        <v>24.055923100000001</v>
      </c>
      <c r="C12" s="281">
        <v>12.027961550000001</v>
      </c>
      <c r="D12" s="341">
        <v>0.13991631855858952</v>
      </c>
      <c r="E12" s="281">
        <v>18.678232170000001</v>
      </c>
      <c r="F12" s="281">
        <v>9.3391160199999987</v>
      </c>
      <c r="G12" s="341">
        <v>8.3082380115028387E-2</v>
      </c>
      <c r="H12" s="281">
        <v>58.758386789999996</v>
      </c>
      <c r="I12" s="281">
        <v>29.379193230000002</v>
      </c>
      <c r="J12" s="341">
        <v>0.22629248421350934</v>
      </c>
      <c r="K12" s="281">
        <v>21.34940293</v>
      </c>
      <c r="L12" s="281">
        <v>10.6747014</v>
      </c>
      <c r="M12" s="341">
        <v>8.1775482682453424E-2</v>
      </c>
      <c r="N12" s="281">
        <v>67.408157799999998</v>
      </c>
      <c r="O12" s="281">
        <v>33.704078780000003</v>
      </c>
      <c r="P12" s="341">
        <v>0.24189322341138753</v>
      </c>
      <c r="Q12" s="281">
        <v>18.844133159999998</v>
      </c>
      <c r="R12" s="281">
        <v>9.4220665399999994</v>
      </c>
      <c r="S12" s="341">
        <v>6.5198928227234679E-2</v>
      </c>
      <c r="T12" s="281">
        <v>15.629293130000001</v>
      </c>
      <c r="U12" s="281">
        <v>7.8146465100000002</v>
      </c>
      <c r="V12" s="341">
        <v>5.2744289848464188E-2</v>
      </c>
      <c r="W12" s="281">
        <v>15.373276410000001</v>
      </c>
      <c r="X12" s="281">
        <v>7.6866381500000003</v>
      </c>
      <c r="Y12" s="341">
        <v>4.8858959877843333E-2</v>
      </c>
      <c r="Z12" s="281">
        <v>16.974425969999999</v>
      </c>
      <c r="AA12" s="281">
        <v>8.4872129399999992</v>
      </c>
      <c r="AB12" s="341">
        <v>5.2758718355077588E-2</v>
      </c>
      <c r="AC12" s="281">
        <v>35.415944259999996</v>
      </c>
      <c r="AD12" s="281">
        <v>17.707972059999999</v>
      </c>
      <c r="AE12" s="341">
        <v>0.11307428320686391</v>
      </c>
      <c r="AF12" s="281">
        <v>36.830173760000001</v>
      </c>
      <c r="AG12" s="281">
        <v>18.415086819999999</v>
      </c>
      <c r="AH12" s="341">
        <v>0.11576411682620949</v>
      </c>
      <c r="AI12" s="281">
        <v>9.3785482600000005</v>
      </c>
      <c r="AJ12" s="281">
        <v>4.6892740399999999</v>
      </c>
      <c r="AK12" s="341">
        <v>2.8478034957279574E-2</v>
      </c>
      <c r="AL12" s="281">
        <v>7.0827182100000003</v>
      </c>
      <c r="AM12" s="281">
        <v>3.5413590199999998</v>
      </c>
      <c r="AN12" s="341">
        <v>2.1457238545559674E-2</v>
      </c>
      <c r="AO12" s="281">
        <v>7.2420318999999997</v>
      </c>
      <c r="AP12" s="281">
        <v>3.6210158999999997</v>
      </c>
      <c r="AQ12" s="341">
        <v>1.7846851946045284E-2</v>
      </c>
      <c r="AR12" s="281">
        <v>18.614407879999998</v>
      </c>
      <c r="AS12" s="281">
        <v>9.3072039000000011</v>
      </c>
      <c r="AT12" s="341">
        <v>4.3815877910826861E-2</v>
      </c>
      <c r="AU12" s="281">
        <v>5.2467035700000002</v>
      </c>
      <c r="AV12" s="281">
        <v>2.6233517100000001</v>
      </c>
      <c r="AW12" s="341">
        <v>1.0820994021132303E-2</v>
      </c>
      <c r="AX12" s="281">
        <v>5.1716531300000002</v>
      </c>
      <c r="AY12" s="281">
        <v>2.5858264399999999</v>
      </c>
      <c r="AZ12" s="341">
        <v>1.0427465011677257E-2</v>
      </c>
      <c r="BA12" s="281">
        <v>23.56033498</v>
      </c>
      <c r="BB12" s="281">
        <v>11.78016732</v>
      </c>
      <c r="BC12" s="341">
        <v>5.0559539894950392E-2</v>
      </c>
      <c r="BD12" s="281">
        <v>9.9185479000000001</v>
      </c>
      <c r="BE12" s="281">
        <v>4.9592737699999994</v>
      </c>
      <c r="BF12" s="341">
        <v>2.1156985482683376E-2</v>
      </c>
      <c r="BG12" s="281">
        <v>17.92778873</v>
      </c>
      <c r="BH12" s="281">
        <v>8.9638941999999986</v>
      </c>
      <c r="BI12" s="341">
        <v>3.8315877368455507E-2</v>
      </c>
      <c r="BJ12" s="281">
        <v>27.688734480000001</v>
      </c>
      <c r="BK12" s="281">
        <v>13.844367070000001</v>
      </c>
      <c r="BL12" s="341">
        <v>6.1925099789195331E-2</v>
      </c>
      <c r="BM12" s="281">
        <v>43.140120709999998</v>
      </c>
      <c r="BN12" s="281">
        <v>21.570060250000001</v>
      </c>
      <c r="BO12" s="341">
        <v>9.0671701931119966E-2</v>
      </c>
      <c r="BP12" s="281">
        <v>18.753462989999999</v>
      </c>
      <c r="BQ12" s="281">
        <v>9.3767313599999991</v>
      </c>
      <c r="BR12" s="341">
        <v>3.6601154387809857E-2</v>
      </c>
      <c r="BS12" s="281">
        <v>45.566914969999999</v>
      </c>
      <c r="BT12" s="281">
        <v>22.783457289999998</v>
      </c>
      <c r="BU12" s="341">
        <v>8.8447000569334966E-2</v>
      </c>
      <c r="BV12" s="281">
        <v>38.483010659999998</v>
      </c>
      <c r="BW12" s="281">
        <v>19.241505220000001</v>
      </c>
      <c r="BX12" s="341">
        <v>7.2004871442574739E-2</v>
      </c>
      <c r="BY12" s="281">
        <v>23.535523480000002</v>
      </c>
      <c r="BZ12" s="281">
        <v>11.76776164</v>
      </c>
      <c r="CA12" s="341">
        <v>4.4341165328456576E-2</v>
      </c>
      <c r="CB12" s="281">
        <v>9.8704318299999994</v>
      </c>
      <c r="CC12" s="281">
        <v>4.9352157800000001</v>
      </c>
      <c r="CD12" s="341">
        <v>1.9613037624224561E-2</v>
      </c>
      <c r="CE12" s="281">
        <v>25.76793253</v>
      </c>
      <c r="CF12" s="281">
        <v>12.8839662</v>
      </c>
      <c r="CG12" s="341">
        <v>5.3320500166756171E-2</v>
      </c>
      <c r="CH12" s="281">
        <v>30.391263930000001</v>
      </c>
      <c r="CI12" s="281">
        <v>15.195631949999999</v>
      </c>
      <c r="CJ12" s="341">
        <v>6.6910756157873133E-2</v>
      </c>
      <c r="CK12" s="281">
        <v>28.536708640000001</v>
      </c>
      <c r="CL12" s="281">
        <v>14.26835429</v>
      </c>
      <c r="CM12" s="341">
        <v>5.8298784462962099E-2</v>
      </c>
      <c r="CN12" s="281">
        <v>13.530618070000004</v>
      </c>
      <c r="CO12" s="281">
        <v>6.7653090200000001</v>
      </c>
      <c r="CP12" s="341">
        <v>3.0454162575816054E-2</v>
      </c>
      <c r="CQ12" s="281">
        <v>25.877857149999993</v>
      </c>
      <c r="CR12" s="281">
        <v>12.938928550000005</v>
      </c>
      <c r="CS12" s="341">
        <v>6.0907400835480623E-2</v>
      </c>
      <c r="CT12" s="281">
        <v>55.425841770000012</v>
      </c>
      <c r="CU12" s="281">
        <v>27.712920829999984</v>
      </c>
      <c r="CV12" s="341">
        <v>0.12842481056279029</v>
      </c>
      <c r="CW12" s="281">
        <v>31.925801060000001</v>
      </c>
      <c r="CX12" s="281">
        <v>15.962900520000005</v>
      </c>
      <c r="CY12" s="341">
        <v>7.27987403671361E-2</v>
      </c>
      <c r="CZ12" s="281">
        <v>43.78381838</v>
      </c>
      <c r="DA12" s="281">
        <v>21.89190919</v>
      </c>
      <c r="DB12" s="341">
        <v>0.10223754920443509</v>
      </c>
      <c r="DC12" s="281">
        <v>40.028291420000002</v>
      </c>
      <c r="DD12" s="281">
        <v>20.014145679999999</v>
      </c>
      <c r="DE12" s="341">
        <v>0.10323844068393509</v>
      </c>
      <c r="DF12" s="281">
        <v>37.124690729999983</v>
      </c>
      <c r="DG12" s="281">
        <v>18.562345329999996</v>
      </c>
      <c r="DH12" s="341">
        <v>0.10293475269971333</v>
      </c>
      <c r="DI12" s="281">
        <v>2824.6062325100011</v>
      </c>
      <c r="DJ12" s="281">
        <v>1412.3031162199998</v>
      </c>
      <c r="DK12" s="341">
        <v>9.5651086504413101</v>
      </c>
      <c r="DL12" s="281">
        <v>2824.8716610000001</v>
      </c>
      <c r="DM12" s="281">
        <v>1412.4358299999999</v>
      </c>
      <c r="DN12" s="341">
        <v>10.244397074728544</v>
      </c>
      <c r="DO12" s="281">
        <v>48.024517809999992</v>
      </c>
      <c r="DP12" s="281">
        <v>24.012258809999999</v>
      </c>
      <c r="DQ12" s="341">
        <v>0.20046807644357434</v>
      </c>
      <c r="DR12" s="281">
        <v>7.4975992800000011</v>
      </c>
      <c r="DS12" s="281">
        <v>3.74879958</v>
      </c>
      <c r="DT12" s="341">
        <v>3.1347387134024497E-2</v>
      </c>
      <c r="DU12" s="281">
        <v>12.772047159999994</v>
      </c>
      <c r="DV12" s="281">
        <v>6.386023579999998</v>
      </c>
      <c r="DW12" s="341">
        <v>5.5081794981023578E-2</v>
      </c>
      <c r="DX12" s="281">
        <v>6.7975989200000004</v>
      </c>
      <c r="DY12" s="281">
        <v>3.3987993600000008</v>
      </c>
      <c r="DZ12" s="341">
        <v>3.1088926021930294E-2</v>
      </c>
      <c r="EA12" s="281">
        <v>8.3641727200000009</v>
      </c>
      <c r="EB12" s="281">
        <v>4.1820863099999999</v>
      </c>
      <c r="EC12" s="341">
        <v>5.1290452317260336E-2</v>
      </c>
      <c r="ED12" s="281">
        <v>12.786712839999998</v>
      </c>
      <c r="EE12" s="281">
        <v>6.3933563599999994</v>
      </c>
      <c r="EF12" s="341">
        <v>7.7974232042716002E-2</v>
      </c>
      <c r="EG12" s="281">
        <v>8.6150477399999978</v>
      </c>
      <c r="EH12" s="281">
        <v>4.307523859999999</v>
      </c>
      <c r="EI12" s="341">
        <v>6.6116208375462587E-2</v>
      </c>
      <c r="EJ12" s="281">
        <v>5.8360067199999985</v>
      </c>
      <c r="EK12" s="281">
        <v>2.9180032899999997</v>
      </c>
      <c r="EL12" s="341">
        <v>3.6867874999230367E-2</v>
      </c>
      <c r="EM12" s="281">
        <v>5.1088048999999991</v>
      </c>
      <c r="EN12" s="281">
        <v>2.5544023899999995</v>
      </c>
      <c r="EO12" s="341">
        <v>3.0877178395716548E-2</v>
      </c>
      <c r="EP12" s="281">
        <v>10.23298542</v>
      </c>
      <c r="EQ12" s="281">
        <v>5.1164926200000007</v>
      </c>
      <c r="ER12" s="341">
        <v>6.5197474449384563E-2</v>
      </c>
      <c r="ES12" s="281">
        <v>13.693675000000001</v>
      </c>
      <c r="ET12" s="281">
        <v>6.8468374199999964</v>
      </c>
      <c r="EU12" s="341">
        <v>0.1017884423554026</v>
      </c>
      <c r="EV12" s="281">
        <v>17.543857280000008</v>
      </c>
      <c r="EW12" s="281">
        <v>8.7719285900000035</v>
      </c>
      <c r="EX12" s="341">
        <v>0.17186701532127116</v>
      </c>
      <c r="EY12" s="281">
        <v>329.15429280000001</v>
      </c>
      <c r="EZ12" s="281">
        <v>197.337258824</v>
      </c>
      <c r="FA12" s="341">
        <v>2.4353300666452111</v>
      </c>
      <c r="FB12" s="281">
        <v>345.30057540999996</v>
      </c>
      <c r="FC12" s="281">
        <v>172.65028767000001</v>
      </c>
      <c r="FD12" s="341">
        <v>2.5197143290650743</v>
      </c>
      <c r="FE12" s="281">
        <v>2.7529448800000003</v>
      </c>
      <c r="FF12" s="281">
        <v>1.3764724099999999</v>
      </c>
      <c r="FG12" s="341">
        <v>1.9227896829694134E-2</v>
      </c>
      <c r="FH12" s="281">
        <v>15.62157341</v>
      </c>
      <c r="FI12" s="281">
        <v>7.8107866599999998</v>
      </c>
      <c r="FJ12" s="341">
        <v>0.11290368667396375</v>
      </c>
      <c r="FK12" s="281">
        <v>67.774057159999998</v>
      </c>
      <c r="FL12" s="281">
        <v>33.887028560000005</v>
      </c>
      <c r="FM12" s="341">
        <v>0.51700465398628515</v>
      </c>
      <c r="FN12" s="281">
        <v>11.329612409999996</v>
      </c>
      <c r="FO12" s="281">
        <v>5.6648061899999984</v>
      </c>
      <c r="FP12" s="341">
        <v>8.9678726958756727E-2</v>
      </c>
      <c r="FQ12" s="281">
        <v>11.160086590000002</v>
      </c>
      <c r="FR12" s="281">
        <v>5.5800432699999973</v>
      </c>
      <c r="FS12" s="341">
        <v>8.7874288181530577E-2</v>
      </c>
      <c r="FT12" s="281">
        <v>37.566615090000013</v>
      </c>
      <c r="FU12" s="281">
        <v>18.783307530000009</v>
      </c>
      <c r="FV12" s="341">
        <v>0.27306058409898581</v>
      </c>
      <c r="FW12" s="286">
        <v>1.7251848399999998</v>
      </c>
      <c r="FX12" s="286">
        <v>0.86259241999999992</v>
      </c>
      <c r="FY12" s="339">
        <v>1.2706207069209153E-2</v>
      </c>
    </row>
    <row r="13" spans="1:181" s="13" customFormat="1" ht="14">
      <c r="A13" s="349" t="s">
        <v>84</v>
      </c>
      <c r="B13" s="281">
        <v>37.415683090000002</v>
      </c>
      <c r="C13" s="281">
        <v>26.190978163</v>
      </c>
      <c r="D13" s="341">
        <v>0.21762060896792904</v>
      </c>
      <c r="E13" s="281">
        <v>99.867222010000006</v>
      </c>
      <c r="F13" s="281">
        <v>69.907055239999991</v>
      </c>
      <c r="G13" s="341">
        <v>0.44421797654883471</v>
      </c>
      <c r="H13" s="281">
        <v>45.504243240000001</v>
      </c>
      <c r="I13" s="281">
        <v>31.852970129999999</v>
      </c>
      <c r="J13" s="341">
        <v>0.17524763370099647</v>
      </c>
      <c r="K13" s="281">
        <v>30.631221489999998</v>
      </c>
      <c r="L13" s="281">
        <v>21.44185491</v>
      </c>
      <c r="M13" s="341">
        <v>0.11732800822162805</v>
      </c>
      <c r="N13" s="281">
        <v>27.102648010000003</v>
      </c>
      <c r="O13" s="281">
        <v>18.97185356</v>
      </c>
      <c r="P13" s="341">
        <v>9.7257470076168265E-2</v>
      </c>
      <c r="Q13" s="281">
        <v>77.620739739999991</v>
      </c>
      <c r="R13" s="281">
        <v>54.334517679999998</v>
      </c>
      <c r="S13" s="341">
        <v>0.26856045838157944</v>
      </c>
      <c r="T13" s="281">
        <v>27.228735010000001</v>
      </c>
      <c r="U13" s="281">
        <v>19.060114289999998</v>
      </c>
      <c r="V13" s="341">
        <v>9.1889011206642099E-2</v>
      </c>
      <c r="W13" s="281">
        <v>31.79095719</v>
      </c>
      <c r="X13" s="281">
        <v>22.253669760000001</v>
      </c>
      <c r="Y13" s="341">
        <v>0.1010372194188919</v>
      </c>
      <c r="Z13" s="281">
        <v>82.581523639999986</v>
      </c>
      <c r="AA13" s="281">
        <v>57.807066229999997</v>
      </c>
      <c r="AB13" s="341">
        <v>0.2566740904673987</v>
      </c>
      <c r="AC13" s="281">
        <v>26.07530105</v>
      </c>
      <c r="AD13" s="281">
        <v>18.25271047</v>
      </c>
      <c r="AE13" s="341">
        <v>8.325193743209082E-2</v>
      </c>
      <c r="AF13" s="281">
        <v>32.338756459999999</v>
      </c>
      <c r="AG13" s="281">
        <v>22.637129390000002</v>
      </c>
      <c r="AH13" s="341">
        <v>0.10164675315530677</v>
      </c>
      <c r="AI13" s="281">
        <v>9.1836224899999994</v>
      </c>
      <c r="AJ13" s="281">
        <v>6.4285356399999998</v>
      </c>
      <c r="AK13" s="341">
        <v>2.7886141335981017E-2</v>
      </c>
      <c r="AL13" s="281">
        <v>5.90560419</v>
      </c>
      <c r="AM13" s="281">
        <v>4.1339229299999998</v>
      </c>
      <c r="AN13" s="341">
        <v>1.7891147735000279E-2</v>
      </c>
      <c r="AO13" s="281">
        <v>41.066122310000004</v>
      </c>
      <c r="AP13" s="281">
        <v>28.746285529999998</v>
      </c>
      <c r="AQ13" s="341">
        <v>0.10120101857943448</v>
      </c>
      <c r="AR13" s="281">
        <v>19.687824370000001</v>
      </c>
      <c r="AS13" s="281">
        <v>13.781477019999999</v>
      </c>
      <c r="AT13" s="341">
        <v>4.634255972507044E-2</v>
      </c>
      <c r="AU13" s="281">
        <v>13.59647107</v>
      </c>
      <c r="AV13" s="281">
        <v>9.517529699999999</v>
      </c>
      <c r="AW13" s="341">
        <v>2.8041860988340214E-2</v>
      </c>
      <c r="AX13" s="281">
        <v>10.96388717</v>
      </c>
      <c r="AY13" s="281">
        <v>7.6747209100000005</v>
      </c>
      <c r="AZ13" s="341">
        <v>2.2106190609336589E-2</v>
      </c>
      <c r="BA13" s="281">
        <v>9.3402657300000005</v>
      </c>
      <c r="BB13" s="281">
        <v>6.5381859800000006</v>
      </c>
      <c r="BC13" s="341">
        <v>2.0043838010208672E-2</v>
      </c>
      <c r="BD13" s="281">
        <v>5.1179478300000003</v>
      </c>
      <c r="BE13" s="281">
        <v>3.5825634100000001</v>
      </c>
      <c r="BF13" s="341">
        <v>1.0916955690705582E-2</v>
      </c>
      <c r="BG13" s="281">
        <v>49.899726369999996</v>
      </c>
      <c r="BH13" s="281">
        <v>34.929808219999998</v>
      </c>
      <c r="BI13" s="341">
        <v>0.10664738552574439</v>
      </c>
      <c r="BJ13" s="281">
        <v>29.92096081</v>
      </c>
      <c r="BK13" s="281">
        <v>20.94467238</v>
      </c>
      <c r="BL13" s="341">
        <v>6.6917413119267008E-2</v>
      </c>
      <c r="BM13" s="281">
        <v>25.31397355</v>
      </c>
      <c r="BN13" s="281">
        <v>17.719781390000001</v>
      </c>
      <c r="BO13" s="341">
        <v>5.3204790034020628E-2</v>
      </c>
      <c r="BP13" s="281">
        <v>30.293996440000001</v>
      </c>
      <c r="BQ13" s="281">
        <v>21.205797420000003</v>
      </c>
      <c r="BR13" s="341">
        <v>5.9124826242249268E-2</v>
      </c>
      <c r="BS13" s="281">
        <v>30.197824910000001</v>
      </c>
      <c r="BT13" s="281">
        <v>21.13847736</v>
      </c>
      <c r="BU13" s="341">
        <v>5.8615050827248216E-2</v>
      </c>
      <c r="BV13" s="281">
        <v>15.421927929999999</v>
      </c>
      <c r="BW13" s="281">
        <v>10.795349550000001</v>
      </c>
      <c r="BX13" s="341">
        <v>2.8855692913614225E-2</v>
      </c>
      <c r="BY13" s="281">
        <v>44.862844819999999</v>
      </c>
      <c r="BZ13" s="281">
        <v>31.403991319999999</v>
      </c>
      <c r="CA13" s="341">
        <v>8.4522055392519849E-2</v>
      </c>
      <c r="CB13" s="281">
        <v>27.805070100000002</v>
      </c>
      <c r="CC13" s="281">
        <v>19.463549030000003</v>
      </c>
      <c r="CD13" s="341">
        <v>5.525005343312335E-2</v>
      </c>
      <c r="CE13" s="281">
        <v>49.412536500000002</v>
      </c>
      <c r="CF13" s="281">
        <v>34.588775529999999</v>
      </c>
      <c r="CG13" s="341">
        <v>0.10224728575413168</v>
      </c>
      <c r="CH13" s="281">
        <v>36.708874869999995</v>
      </c>
      <c r="CI13" s="281">
        <v>25.696212320000001</v>
      </c>
      <c r="CJ13" s="341">
        <v>8.0819888929721348E-2</v>
      </c>
      <c r="CK13" s="281">
        <v>31.814281179999998</v>
      </c>
      <c r="CL13" s="281">
        <v>22.269996690000003</v>
      </c>
      <c r="CM13" s="341">
        <v>6.4994668612802273E-2</v>
      </c>
      <c r="CN13" s="281">
        <v>50.067769379999994</v>
      </c>
      <c r="CO13" s="281">
        <v>35.047438499999984</v>
      </c>
      <c r="CP13" s="341">
        <v>0.11269049060572472</v>
      </c>
      <c r="CQ13" s="281">
        <v>49.06692381000002</v>
      </c>
      <c r="CR13" s="281">
        <v>34.346846579999998</v>
      </c>
      <c r="CS13" s="341">
        <v>0.11548633176760774</v>
      </c>
      <c r="CT13" s="281">
        <v>31.409352579999982</v>
      </c>
      <c r="CU13" s="281">
        <v>21.986546669999996</v>
      </c>
      <c r="CV13" s="341">
        <v>7.2777246608633425E-2</v>
      </c>
      <c r="CW13" s="281">
        <v>25.901736869999997</v>
      </c>
      <c r="CX13" s="281">
        <v>20.668434210000001</v>
      </c>
      <c r="CY13" s="341">
        <v>5.9062380734418017E-2</v>
      </c>
      <c r="CZ13" s="281">
        <v>27.980665259999999</v>
      </c>
      <c r="DA13" s="281">
        <v>22.125962689999998</v>
      </c>
      <c r="DB13" s="341">
        <v>6.5336344502077592E-2</v>
      </c>
      <c r="DC13" s="281">
        <v>23.363333989999997</v>
      </c>
      <c r="DD13" s="281">
        <v>18.8938308</v>
      </c>
      <c r="DE13" s="341">
        <v>6.0257235188920268E-2</v>
      </c>
      <c r="DF13" s="281">
        <v>25.222010189999999</v>
      </c>
      <c r="DG13" s="281">
        <v>20.194904079999997</v>
      </c>
      <c r="DH13" s="341">
        <v>6.9932471636708515E-2</v>
      </c>
      <c r="DI13" s="281">
        <v>7.9094807699999992</v>
      </c>
      <c r="DJ13" s="281">
        <v>5.5366364699999986</v>
      </c>
      <c r="DK13" s="341">
        <v>2.6784279544125211E-2</v>
      </c>
      <c r="DL13" s="281">
        <v>32.129857170000001</v>
      </c>
      <c r="DM13" s="281">
        <v>22.490899949999999</v>
      </c>
      <c r="DN13" s="341">
        <v>0.11651892698278372</v>
      </c>
      <c r="DO13" s="281">
        <v>2809.0743485899993</v>
      </c>
      <c r="DP13" s="281">
        <v>1966.3520439499998</v>
      </c>
      <c r="DQ13" s="341">
        <v>11.725879965661314</v>
      </c>
      <c r="DR13" s="281">
        <v>2812.6542139799999</v>
      </c>
      <c r="DS13" s="281">
        <v>1968.8579496899997</v>
      </c>
      <c r="DT13" s="341">
        <v>11.759678962167266</v>
      </c>
      <c r="DU13" s="281">
        <v>4.9947818100000001</v>
      </c>
      <c r="DV13" s="281">
        <v>3.4963472499999995</v>
      </c>
      <c r="DW13" s="341">
        <v>2.15409122896917E-2</v>
      </c>
      <c r="DX13" s="281">
        <v>9.2588585400000039</v>
      </c>
      <c r="DY13" s="281">
        <v>6.4812009099999992</v>
      </c>
      <c r="DZ13" s="341">
        <v>4.2345535767146683E-2</v>
      </c>
      <c r="EA13" s="281">
        <v>0.10932105</v>
      </c>
      <c r="EB13" s="281">
        <v>7.6524740000000008E-2</v>
      </c>
      <c r="EC13" s="341">
        <v>6.7037426055183516E-4</v>
      </c>
      <c r="ED13" s="281">
        <v>0.11155911</v>
      </c>
      <c r="EE13" s="281">
        <v>7.8091380000000002E-2</v>
      </c>
      <c r="EF13" s="341">
        <v>6.8029493103239822E-4</v>
      </c>
      <c r="EG13" s="281">
        <v>8.5464592099999965</v>
      </c>
      <c r="EH13" s="281">
        <v>5.9825214000000013</v>
      </c>
      <c r="EI13" s="341">
        <v>6.5589825506962476E-2</v>
      </c>
      <c r="EJ13" s="281">
        <v>4.2573374199999998</v>
      </c>
      <c r="EK13" s="281">
        <v>2.9801361500000003</v>
      </c>
      <c r="EL13" s="341">
        <v>2.689492856343146E-2</v>
      </c>
      <c r="EM13" s="281">
        <v>4.6941669400000015</v>
      </c>
      <c r="EN13" s="281">
        <v>3.2859168000000016</v>
      </c>
      <c r="EO13" s="341">
        <v>2.8371142148265419E-2</v>
      </c>
      <c r="EP13" s="281">
        <v>4.8064420000000005</v>
      </c>
      <c r="EQ13" s="281">
        <v>3.3645093199999998</v>
      </c>
      <c r="ER13" s="341">
        <v>3.0623309486494794E-2</v>
      </c>
      <c r="ES13" s="281">
        <v>4.4918278399999991</v>
      </c>
      <c r="ET13" s="281">
        <v>3.144279389999999</v>
      </c>
      <c r="EU13" s="341">
        <v>3.3388857203214807E-2</v>
      </c>
      <c r="EV13" s="281">
        <v>3.62499861</v>
      </c>
      <c r="EW13" s="281">
        <v>2.5374989599999997</v>
      </c>
      <c r="EX13" s="341">
        <v>3.5512013219276273E-2</v>
      </c>
      <c r="EY13" s="281">
        <v>5.3805891700000004</v>
      </c>
      <c r="EZ13" s="281">
        <v>3.7664123300000005</v>
      </c>
      <c r="FA13" s="341">
        <v>3.9809629917020493E-2</v>
      </c>
      <c r="FB13" s="281">
        <v>6.8740305500000005</v>
      </c>
      <c r="FC13" s="281">
        <v>4.8118213200000008</v>
      </c>
      <c r="FD13" s="341">
        <v>5.0160916339916616E-2</v>
      </c>
      <c r="FE13" s="281">
        <v>12.647348210000002</v>
      </c>
      <c r="FF13" s="281">
        <v>8.853143639999999</v>
      </c>
      <c r="FG13" s="341">
        <v>8.8335189097973069E-2</v>
      </c>
      <c r="FH13" s="281">
        <v>6.8881432799999995</v>
      </c>
      <c r="FI13" s="281">
        <v>4.8217002300000003</v>
      </c>
      <c r="FJ13" s="341">
        <v>4.9783510933197911E-2</v>
      </c>
      <c r="FK13" s="281">
        <v>46.142093839999994</v>
      </c>
      <c r="FL13" s="281">
        <v>38.757089600000008</v>
      </c>
      <c r="FM13" s="341">
        <v>0.35198833092777321</v>
      </c>
      <c r="FN13" s="281">
        <v>49.655636990000005</v>
      </c>
      <c r="FO13" s="281">
        <v>41.191688629999994</v>
      </c>
      <c r="FP13" s="341">
        <v>0.39304560036483649</v>
      </c>
      <c r="FQ13" s="281">
        <v>54.24599139</v>
      </c>
      <c r="FR13" s="281">
        <v>44.514065149999993</v>
      </c>
      <c r="FS13" s="341">
        <v>0.4271318006052931</v>
      </c>
      <c r="FT13" s="281">
        <v>46.93934767999999</v>
      </c>
      <c r="FU13" s="281">
        <v>38.977482480000006</v>
      </c>
      <c r="FV13" s="341">
        <v>0.3411881976595238</v>
      </c>
      <c r="FW13" s="286">
        <v>10.766389629999999</v>
      </c>
      <c r="FX13" s="286">
        <v>7.536472680000001</v>
      </c>
      <c r="FY13" s="339">
        <v>7.9295837092195939E-2</v>
      </c>
    </row>
    <row r="14" spans="1:181" s="13" customFormat="1" ht="14">
      <c r="A14" s="349" t="s">
        <v>85</v>
      </c>
      <c r="B14" s="281">
        <v>195.65765374</v>
      </c>
      <c r="C14" s="281">
        <v>195.65765374</v>
      </c>
      <c r="D14" s="341">
        <v>1.1380024160915299</v>
      </c>
      <c r="E14" s="281">
        <v>87.3678697</v>
      </c>
      <c r="F14" s="281">
        <v>87.3678697</v>
      </c>
      <c r="G14" s="341">
        <v>0.38861978447372897</v>
      </c>
      <c r="H14" s="281">
        <v>77.49314425</v>
      </c>
      <c r="I14" s="281">
        <v>77.49314425</v>
      </c>
      <c r="J14" s="341">
        <v>0.29844447882004771</v>
      </c>
      <c r="K14" s="281">
        <v>142.51990253</v>
      </c>
      <c r="L14" s="281">
        <v>142.51990253</v>
      </c>
      <c r="M14" s="341">
        <v>0.5458997546423171</v>
      </c>
      <c r="N14" s="281">
        <v>145.11168537</v>
      </c>
      <c r="O14" s="281">
        <v>145.11168537</v>
      </c>
      <c r="P14" s="341">
        <v>0.52073123601678351</v>
      </c>
      <c r="Q14" s="281">
        <v>74.321317260000001</v>
      </c>
      <c r="R14" s="281">
        <v>74.321317260000001</v>
      </c>
      <c r="S14" s="341">
        <v>0.2571447669492205</v>
      </c>
      <c r="T14" s="281">
        <v>125.39115053</v>
      </c>
      <c r="U14" s="281">
        <v>125.39115053</v>
      </c>
      <c r="V14" s="341">
        <v>0.42315843288472021</v>
      </c>
      <c r="W14" s="281">
        <v>129.08487590000001</v>
      </c>
      <c r="X14" s="281">
        <v>129.08487590000001</v>
      </c>
      <c r="Y14" s="341">
        <v>0.41025430131028828</v>
      </c>
      <c r="Z14" s="281">
        <v>58.326106899999999</v>
      </c>
      <c r="AA14" s="281">
        <v>58.326106899999999</v>
      </c>
      <c r="AB14" s="341">
        <v>0.18128510808694215</v>
      </c>
      <c r="AC14" s="281">
        <v>103.54817384</v>
      </c>
      <c r="AD14" s="281">
        <v>103.54817384</v>
      </c>
      <c r="AE14" s="341">
        <v>0.33060351146875611</v>
      </c>
      <c r="AF14" s="281">
        <v>67.33038006999999</v>
      </c>
      <c r="AG14" s="281">
        <v>67.33038006999999</v>
      </c>
      <c r="AH14" s="341">
        <v>0.21163196337786067</v>
      </c>
      <c r="AI14" s="281">
        <v>77.864218120000004</v>
      </c>
      <c r="AJ14" s="281">
        <v>77.864218120000004</v>
      </c>
      <c r="AK14" s="341">
        <v>0.23643530577115157</v>
      </c>
      <c r="AL14" s="281">
        <v>85.022811900000008</v>
      </c>
      <c r="AM14" s="281">
        <v>85.022811900000008</v>
      </c>
      <c r="AN14" s="341">
        <v>0.25757833400413516</v>
      </c>
      <c r="AO14" s="281">
        <v>51.782781860000007</v>
      </c>
      <c r="AP14" s="281">
        <v>51.782781860000007</v>
      </c>
      <c r="AQ14" s="341">
        <v>0.12761054548928175</v>
      </c>
      <c r="AR14" s="281">
        <v>73.497261640000005</v>
      </c>
      <c r="AS14" s="281">
        <v>73.497261640000005</v>
      </c>
      <c r="AT14" s="341">
        <v>0.1730029267414086</v>
      </c>
      <c r="AU14" s="281">
        <v>93.542531990000001</v>
      </c>
      <c r="AV14" s="281">
        <v>93.542531990000001</v>
      </c>
      <c r="AW14" s="341">
        <v>0.19292555142111203</v>
      </c>
      <c r="AX14" s="281">
        <v>70.339006550000008</v>
      </c>
      <c r="AY14" s="281">
        <v>70.339006550000008</v>
      </c>
      <c r="AZ14" s="341">
        <v>0.14182264574195494</v>
      </c>
      <c r="BA14" s="281">
        <v>24.075763719999998</v>
      </c>
      <c r="BB14" s="281">
        <v>24.075763719999998</v>
      </c>
      <c r="BC14" s="341">
        <v>5.1665629429125337E-2</v>
      </c>
      <c r="BD14" s="281">
        <v>51.196265259999997</v>
      </c>
      <c r="BE14" s="281">
        <v>51.196265259999997</v>
      </c>
      <c r="BF14" s="341">
        <v>0.10920536471608179</v>
      </c>
      <c r="BG14" s="281">
        <v>48.313391350000003</v>
      </c>
      <c r="BH14" s="281">
        <v>48.313391350000003</v>
      </c>
      <c r="BI14" s="341">
        <v>0.10325701658471069</v>
      </c>
      <c r="BJ14" s="281">
        <v>64.943391020000007</v>
      </c>
      <c r="BK14" s="281">
        <v>64.943391020000007</v>
      </c>
      <c r="BL14" s="341">
        <v>0.14524412347076082</v>
      </c>
      <c r="BM14" s="281">
        <v>94.796057629999993</v>
      </c>
      <c r="BN14" s="281">
        <v>94.796057629999993</v>
      </c>
      <c r="BO14" s="341">
        <v>0.19924190614701298</v>
      </c>
      <c r="BP14" s="281">
        <v>96.675418069999992</v>
      </c>
      <c r="BQ14" s="281">
        <v>96.675418069999992</v>
      </c>
      <c r="BR14" s="341">
        <v>0.18868152000368935</v>
      </c>
      <c r="BS14" s="281">
        <v>81.631019499999994</v>
      </c>
      <c r="BT14" s="281">
        <v>81.631019499999994</v>
      </c>
      <c r="BU14" s="341">
        <v>0.15844870851900669</v>
      </c>
      <c r="BV14" s="281">
        <v>116.74534115</v>
      </c>
      <c r="BW14" s="281">
        <v>116.74534115</v>
      </c>
      <c r="BX14" s="341">
        <v>0.2184401151795248</v>
      </c>
      <c r="BY14" s="281">
        <v>79.937399870000093</v>
      </c>
      <c r="BZ14" s="281">
        <v>79.937399870000093</v>
      </c>
      <c r="CA14" s="341">
        <v>0.15060287342130607</v>
      </c>
      <c r="CB14" s="281">
        <v>44.140792959999999</v>
      </c>
      <c r="CC14" s="281">
        <v>44.140792959999999</v>
      </c>
      <c r="CD14" s="341">
        <v>8.7709945015403315E-2</v>
      </c>
      <c r="CE14" s="281">
        <v>42.427687990000003</v>
      </c>
      <c r="CF14" s="281">
        <v>42.427687990000003</v>
      </c>
      <c r="CG14" s="341">
        <v>8.7793832194804869E-2</v>
      </c>
      <c r="CH14" s="281">
        <v>32.61886604</v>
      </c>
      <c r="CI14" s="281">
        <v>32.61886604</v>
      </c>
      <c r="CJ14" s="341">
        <v>7.1815143877392823E-2</v>
      </c>
      <c r="CK14" s="281">
        <v>35.138164320000001</v>
      </c>
      <c r="CL14" s="281">
        <v>35.138164320000001</v>
      </c>
      <c r="CM14" s="341">
        <v>7.1785162541289679E-2</v>
      </c>
      <c r="CN14" s="281">
        <v>44.314936750000001</v>
      </c>
      <c r="CO14" s="281">
        <v>44.314936750000001</v>
      </c>
      <c r="CP14" s="341">
        <v>9.974224986172453E-2</v>
      </c>
      <c r="CQ14" s="281">
        <v>49.585626800000043</v>
      </c>
      <c r="CR14" s="281">
        <v>49.585626800000043</v>
      </c>
      <c r="CS14" s="341">
        <v>0.11670717670632764</v>
      </c>
      <c r="CT14" s="281">
        <v>29.375960090000003</v>
      </c>
      <c r="CU14" s="281">
        <v>29.375960090000003</v>
      </c>
      <c r="CV14" s="341">
        <v>6.8065761189761681E-2</v>
      </c>
      <c r="CW14" s="281">
        <v>53.761414029999976</v>
      </c>
      <c r="CX14" s="281">
        <v>53.761414029999976</v>
      </c>
      <c r="CY14" s="341">
        <v>0.12258935067548393</v>
      </c>
      <c r="CZ14" s="281">
        <v>48.94597005</v>
      </c>
      <c r="DA14" s="281">
        <v>48.94597005</v>
      </c>
      <c r="DB14" s="341">
        <v>0.1142914484505424</v>
      </c>
      <c r="DC14" s="281">
        <v>52.038668710000003</v>
      </c>
      <c r="DD14" s="281">
        <v>52.038668710000003</v>
      </c>
      <c r="DE14" s="341">
        <v>0.13421484710696366</v>
      </c>
      <c r="DF14" s="281">
        <v>62.975412490000025</v>
      </c>
      <c r="DG14" s="281">
        <v>62.975412490000025</v>
      </c>
      <c r="DH14" s="341">
        <v>0.17461043804958301</v>
      </c>
      <c r="DI14" s="281">
        <v>59.773940709999991</v>
      </c>
      <c r="DJ14" s="281">
        <v>59.773940709999991</v>
      </c>
      <c r="DK14" s="341">
        <v>0.20241555469773348</v>
      </c>
      <c r="DL14" s="281">
        <v>47.558355340000006</v>
      </c>
      <c r="DM14" s="281">
        <v>47.558355340000006</v>
      </c>
      <c r="DN14" s="341">
        <v>0.17247037557505404</v>
      </c>
      <c r="DO14" s="281">
        <v>78.933146969999939</v>
      </c>
      <c r="DP14" s="281">
        <v>78.933146969999939</v>
      </c>
      <c r="DQ14" s="341">
        <v>0.32948953705931733</v>
      </c>
      <c r="DR14" s="281">
        <v>98.550602290000057</v>
      </c>
      <c r="DS14" s="281">
        <v>98.550602290000057</v>
      </c>
      <c r="DT14" s="341">
        <v>0.41203907636364273</v>
      </c>
      <c r="DU14" s="281">
        <v>2866.756999629999</v>
      </c>
      <c r="DV14" s="281">
        <v>2866.756999629999</v>
      </c>
      <c r="DW14" s="341">
        <v>12.363415146834921</v>
      </c>
      <c r="DX14" s="281">
        <v>2861.5792172199999</v>
      </c>
      <c r="DY14" s="281">
        <v>2861.5792172199999</v>
      </c>
      <c r="DZ14" s="341">
        <v>13.087477745751697</v>
      </c>
      <c r="EA14" s="281">
        <v>44.821742949999987</v>
      </c>
      <c r="EB14" s="281">
        <v>44.821742949999987</v>
      </c>
      <c r="EC14" s="341">
        <v>0.27485413638773748</v>
      </c>
      <c r="ED14" s="281">
        <v>41.280422089999966</v>
      </c>
      <c r="EE14" s="281">
        <v>41.280422089999966</v>
      </c>
      <c r="EF14" s="341">
        <v>0.25173078109627095</v>
      </c>
      <c r="EG14" s="281">
        <v>40.420990669999966</v>
      </c>
      <c r="EH14" s="281">
        <v>40.420990669999966</v>
      </c>
      <c r="EI14" s="341">
        <v>0.31021100782435684</v>
      </c>
      <c r="EJ14" s="281">
        <v>19.100839970000006</v>
      </c>
      <c r="EK14" s="281">
        <v>19.100839970000006</v>
      </c>
      <c r="EL14" s="341">
        <v>0.12066596461942791</v>
      </c>
      <c r="EM14" s="281">
        <v>13.210616319999996</v>
      </c>
      <c r="EN14" s="281">
        <v>13.210616319999996</v>
      </c>
      <c r="EO14" s="341">
        <v>7.9843831348894209E-2</v>
      </c>
      <c r="EP14" s="281">
        <v>6.9323343399999988</v>
      </c>
      <c r="EQ14" s="281">
        <v>6.9323343399999988</v>
      </c>
      <c r="ER14" s="341">
        <v>4.4168018662802039E-2</v>
      </c>
      <c r="ES14" s="281">
        <v>7.2630328100000012</v>
      </c>
      <c r="ET14" s="281">
        <v>7.2630328100000012</v>
      </c>
      <c r="EU14" s="341">
        <v>5.398790291912748E-2</v>
      </c>
      <c r="EV14" s="281">
        <v>7.2826369500000014</v>
      </c>
      <c r="EW14" s="281">
        <v>7.2826369500000014</v>
      </c>
      <c r="EX14" s="341">
        <v>7.1343778981363515E-2</v>
      </c>
      <c r="EY14" s="281">
        <v>22.155729179999994</v>
      </c>
      <c r="EZ14" s="281">
        <v>22.155729179999994</v>
      </c>
      <c r="FA14" s="341">
        <v>0.16392468395752496</v>
      </c>
      <c r="FB14" s="281">
        <v>19.219048199999992</v>
      </c>
      <c r="FC14" s="281">
        <v>19.219048199999992</v>
      </c>
      <c r="FD14" s="341">
        <v>0.14024451329984625</v>
      </c>
      <c r="FE14" s="281">
        <v>10.225533470000004</v>
      </c>
      <c r="FF14" s="281">
        <v>10.225533470000004</v>
      </c>
      <c r="FG14" s="341">
        <v>7.1420065115776796E-2</v>
      </c>
      <c r="FH14" s="281">
        <v>15.647300779999998</v>
      </c>
      <c r="FI14" s="281">
        <v>15.647300779999998</v>
      </c>
      <c r="FJ14" s="341">
        <v>0.11308962920645957</v>
      </c>
      <c r="FK14" s="281">
        <v>21.346777800000005</v>
      </c>
      <c r="FL14" s="281">
        <v>21.346777800000005</v>
      </c>
      <c r="FM14" s="341">
        <v>0.16284082630845878</v>
      </c>
      <c r="FN14" s="281">
        <v>71.557555460000003</v>
      </c>
      <c r="FO14" s="281">
        <v>71.557555460000003</v>
      </c>
      <c r="FP14" s="341">
        <v>0.56640865068511503</v>
      </c>
      <c r="FQ14" s="281">
        <v>99.268660440000019</v>
      </c>
      <c r="FR14" s="281">
        <v>99.268660440000019</v>
      </c>
      <c r="FS14" s="341">
        <v>0.78163935418883379</v>
      </c>
      <c r="FT14" s="281">
        <v>49.988476549999994</v>
      </c>
      <c r="FU14" s="281">
        <v>49.988476549999994</v>
      </c>
      <c r="FV14" s="341">
        <v>0.363351411146834</v>
      </c>
      <c r="FW14" s="286">
        <v>165.71207623999999</v>
      </c>
      <c r="FX14" s="286">
        <v>165.71207623999999</v>
      </c>
      <c r="FY14" s="339">
        <v>1.2204906429469979</v>
      </c>
    </row>
    <row r="15" spans="1:181" s="13" customFormat="1" ht="14">
      <c r="A15" s="353" t="s">
        <v>6</v>
      </c>
      <c r="B15" s="318">
        <v>17193.078940200001</v>
      </c>
      <c r="C15" s="318">
        <v>402.75384551914999</v>
      </c>
      <c r="D15" s="354">
        <v>100</v>
      </c>
      <c r="E15" s="318">
        <v>22481.580503760004</v>
      </c>
      <c r="F15" s="318">
        <v>336.78185628000006</v>
      </c>
      <c r="G15" s="354">
        <v>99.999999999999972</v>
      </c>
      <c r="H15" s="318">
        <v>25965.681977559998</v>
      </c>
      <c r="I15" s="318">
        <v>302.62172608000003</v>
      </c>
      <c r="J15" s="354">
        <v>100.00000000000003</v>
      </c>
      <c r="K15" s="318">
        <v>26107.339546870011</v>
      </c>
      <c r="L15" s="318">
        <v>339.66319671999997</v>
      </c>
      <c r="M15" s="354">
        <v>100.00000000000001</v>
      </c>
      <c r="N15" s="318">
        <v>27866.906252830002</v>
      </c>
      <c r="O15" s="318">
        <v>352.61896680099994</v>
      </c>
      <c r="P15" s="354">
        <v>100.00000000000001</v>
      </c>
      <c r="Q15" s="318">
        <v>28902.51983026999</v>
      </c>
      <c r="R15" s="318">
        <v>314.72825813999998</v>
      </c>
      <c r="S15" s="354">
        <v>100</v>
      </c>
      <c r="T15" s="318">
        <v>29632.19938102</v>
      </c>
      <c r="U15" s="318">
        <v>317.69295127000009</v>
      </c>
      <c r="V15" s="354">
        <v>100</v>
      </c>
      <c r="W15" s="318">
        <v>31464.600246170012</v>
      </c>
      <c r="X15" s="318">
        <v>343.09373394999994</v>
      </c>
      <c r="Y15" s="354">
        <v>100</v>
      </c>
      <c r="Z15" s="318">
        <v>32173.689011469989</v>
      </c>
      <c r="AA15" s="318">
        <v>294.12270161999987</v>
      </c>
      <c r="AB15" s="354">
        <v>100.00000000000001</v>
      </c>
      <c r="AC15" s="318">
        <v>31320.954027369997</v>
      </c>
      <c r="AD15" s="318">
        <v>303.20340127000009</v>
      </c>
      <c r="AE15" s="354">
        <v>100</v>
      </c>
      <c r="AF15" s="318">
        <v>31814.844504269993</v>
      </c>
      <c r="AG15" s="318">
        <v>298.58401383000012</v>
      </c>
      <c r="AH15" s="354">
        <v>100</v>
      </c>
      <c r="AI15" s="318">
        <v>32932.568114580004</v>
      </c>
      <c r="AJ15" s="318">
        <v>281.15044510000007</v>
      </c>
      <c r="AK15" s="354">
        <v>100</v>
      </c>
      <c r="AL15" s="318">
        <v>33008.52621348</v>
      </c>
      <c r="AM15" s="318">
        <v>275.51896343999994</v>
      </c>
      <c r="AN15" s="354">
        <v>100</v>
      </c>
      <c r="AO15" s="318">
        <v>40578.763817249994</v>
      </c>
      <c r="AP15" s="318">
        <v>270.1249438100001</v>
      </c>
      <c r="AQ15" s="354">
        <v>99.999999999999957</v>
      </c>
      <c r="AR15" s="318">
        <v>42483.24755213999</v>
      </c>
      <c r="AS15" s="318">
        <v>185.73240142000003</v>
      </c>
      <c r="AT15" s="354">
        <v>100.00000000000003</v>
      </c>
      <c r="AU15" s="318">
        <v>48486.336465519904</v>
      </c>
      <c r="AV15" s="318">
        <v>205.78387232</v>
      </c>
      <c r="AW15" s="354">
        <v>100.00000000000001</v>
      </c>
      <c r="AX15" s="318">
        <v>49596.456321919992</v>
      </c>
      <c r="AY15" s="318">
        <v>198.84143967</v>
      </c>
      <c r="AZ15" s="354">
        <v>100</v>
      </c>
      <c r="BA15" s="318">
        <v>46599.187866330001</v>
      </c>
      <c r="BB15" s="318">
        <v>145.35694393</v>
      </c>
      <c r="BC15" s="354">
        <v>100</v>
      </c>
      <c r="BD15" s="318">
        <v>46880.723665089994</v>
      </c>
      <c r="BE15" s="318">
        <v>178.63314466</v>
      </c>
      <c r="BF15" s="354">
        <v>100</v>
      </c>
      <c r="BG15" s="318">
        <v>46789.451165639999</v>
      </c>
      <c r="BH15" s="318">
        <v>219.61415870000002</v>
      </c>
      <c r="BI15" s="354">
        <v>100.00000000000003</v>
      </c>
      <c r="BJ15" s="318">
        <v>44713.26582316</v>
      </c>
      <c r="BK15" s="318">
        <v>254.09302101</v>
      </c>
      <c r="BL15" s="354">
        <v>100</v>
      </c>
      <c r="BM15" s="318">
        <v>47578.373176199995</v>
      </c>
      <c r="BN15" s="318">
        <v>258.37509781</v>
      </c>
      <c r="BO15" s="354">
        <v>99.999999999999986</v>
      </c>
      <c r="BP15" s="318">
        <v>51237.353858560004</v>
      </c>
      <c r="BQ15" s="318">
        <v>224.60402348999997</v>
      </c>
      <c r="BR15" s="354">
        <v>100</v>
      </c>
      <c r="BS15" s="318">
        <v>51518.892304639994</v>
      </c>
      <c r="BT15" s="318">
        <v>296.72037524000001</v>
      </c>
      <c r="BU15" s="354">
        <v>100.00000000000001</v>
      </c>
      <c r="BV15" s="318">
        <v>53445.009884769999</v>
      </c>
      <c r="BW15" s="318">
        <v>320.22901979</v>
      </c>
      <c r="BX15" s="354">
        <v>99.999999999999986</v>
      </c>
      <c r="BY15" s="318">
        <v>53078.270058220012</v>
      </c>
      <c r="BZ15" s="318">
        <v>375.97272305000007</v>
      </c>
      <c r="CA15" s="354">
        <v>100</v>
      </c>
      <c r="CB15" s="318">
        <v>50325.87006211</v>
      </c>
      <c r="CC15" s="318">
        <v>293.81243186999995</v>
      </c>
      <c r="CD15" s="354">
        <v>100.00000000000003</v>
      </c>
      <c r="CE15" s="318">
        <v>48326.501907169994</v>
      </c>
      <c r="CF15" s="318">
        <v>295.02801530000005</v>
      </c>
      <c r="CG15" s="354">
        <v>100</v>
      </c>
      <c r="CH15" s="318">
        <v>45420.595544150005</v>
      </c>
      <c r="CI15" s="318">
        <v>268.86290594000002</v>
      </c>
      <c r="CJ15" s="354">
        <v>99.999999999999972</v>
      </c>
      <c r="CK15" s="318">
        <v>48949.062837029996</v>
      </c>
      <c r="CL15" s="318">
        <v>270.36014333000003</v>
      </c>
      <c r="CM15" s="354">
        <v>100</v>
      </c>
      <c r="CN15" s="318">
        <v>44429.453728420034</v>
      </c>
      <c r="CO15" s="318">
        <v>234.35534042999996</v>
      </c>
      <c r="CP15" s="354">
        <v>100</v>
      </c>
      <c r="CQ15" s="318">
        <v>42487.213039840084</v>
      </c>
      <c r="CR15" s="318">
        <v>244.89741981000009</v>
      </c>
      <c r="CS15" s="354">
        <v>100</v>
      </c>
      <c r="CT15" s="318">
        <v>43158.204031689696</v>
      </c>
      <c r="CU15" s="318">
        <v>217.89903701999992</v>
      </c>
      <c r="CV15" s="354">
        <v>99.999999999999986</v>
      </c>
      <c r="CW15" s="318">
        <v>43854.88114079021</v>
      </c>
      <c r="CX15" s="318">
        <v>420.83847288999993</v>
      </c>
      <c r="CY15" s="354">
        <v>100</v>
      </c>
      <c r="CZ15" s="318">
        <v>42825.575065819998</v>
      </c>
      <c r="DA15" s="318">
        <v>771.35330642999998</v>
      </c>
      <c r="DB15" s="354">
        <v>99.999999999999986</v>
      </c>
      <c r="DC15" s="318">
        <v>38772.661767090009</v>
      </c>
      <c r="DD15" s="318">
        <v>777.05067145999999</v>
      </c>
      <c r="DE15" s="354">
        <v>99.999999999999972</v>
      </c>
      <c r="DF15" s="318">
        <v>36066.235898289939</v>
      </c>
      <c r="DG15" s="318">
        <v>990.95722758000022</v>
      </c>
      <c r="DH15" s="354">
        <v>99.999999999999986</v>
      </c>
      <c r="DI15" s="318">
        <v>29530.309960249961</v>
      </c>
      <c r="DJ15" s="318">
        <v>1548.9094778299998</v>
      </c>
      <c r="DK15" s="354">
        <v>99.999999999999986</v>
      </c>
      <c r="DL15" s="318">
        <v>27574.796646340001</v>
      </c>
      <c r="DM15" s="318">
        <v>1543.5201061399998</v>
      </c>
      <c r="DN15" s="354">
        <v>100</v>
      </c>
      <c r="DO15" s="318">
        <v>23956.192258629981</v>
      </c>
      <c r="DP15" s="318">
        <v>2117.6017038799996</v>
      </c>
      <c r="DQ15" s="354">
        <v>100</v>
      </c>
      <c r="DR15" s="318">
        <v>23917.780604630028</v>
      </c>
      <c r="DS15" s="318">
        <v>2122.4771886799999</v>
      </c>
      <c r="DT15" s="354">
        <v>99.999999999999986</v>
      </c>
      <c r="DU15" s="318">
        <v>23187.420025800064</v>
      </c>
      <c r="DV15" s="318">
        <v>2921.5504565499991</v>
      </c>
      <c r="DW15" s="354">
        <v>100</v>
      </c>
      <c r="DX15" s="318">
        <v>21865.016871939988</v>
      </c>
      <c r="DY15" s="318">
        <v>2942.8140811399999</v>
      </c>
      <c r="DZ15" s="354">
        <v>100.00000000000003</v>
      </c>
      <c r="EA15" s="318">
        <v>16307.465311990003</v>
      </c>
      <c r="EB15" s="318">
        <v>117.73865615000001</v>
      </c>
      <c r="EC15" s="354">
        <v>99.999999999999986</v>
      </c>
      <c r="ED15" s="318">
        <v>16398.639018329999</v>
      </c>
      <c r="EE15" s="318">
        <v>114.52024477999998</v>
      </c>
      <c r="EF15" s="354">
        <v>100.00000000000003</v>
      </c>
      <c r="EG15" s="318">
        <v>13030.160004149997</v>
      </c>
      <c r="EH15" s="318">
        <v>111.26276654999997</v>
      </c>
      <c r="EI15" s="354">
        <v>99.999999999999986</v>
      </c>
      <c r="EJ15" s="318">
        <v>15829.517486760025</v>
      </c>
      <c r="EK15" s="318">
        <v>87.264669609999999</v>
      </c>
      <c r="EL15" s="354">
        <v>100.00000000000001</v>
      </c>
      <c r="EM15" s="318">
        <v>16545.569140179989</v>
      </c>
      <c r="EN15" s="318">
        <v>79.357798510000023</v>
      </c>
      <c r="EO15" s="354">
        <v>100</v>
      </c>
      <c r="EP15" s="318">
        <v>15695.370881190007</v>
      </c>
      <c r="EQ15" s="318">
        <v>70.673696739999997</v>
      </c>
      <c r="ER15" s="354">
        <v>100.00000000000003</v>
      </c>
      <c r="ES15" s="318">
        <v>13453.074517229985</v>
      </c>
      <c r="ET15" s="318">
        <v>61.332919409999981</v>
      </c>
      <c r="EU15" s="354">
        <v>100</v>
      </c>
      <c r="EV15" s="318">
        <v>10207.809361909998</v>
      </c>
      <c r="EW15" s="318">
        <v>53.580479750000009</v>
      </c>
      <c r="EX15" s="354">
        <v>99.999999999999986</v>
      </c>
      <c r="EY15" s="318">
        <v>13515.79801474001</v>
      </c>
      <c r="EZ15" s="318">
        <v>250.77070376099999</v>
      </c>
      <c r="FA15" s="354">
        <v>99.999999999999986</v>
      </c>
      <c r="FB15" s="318">
        <v>13703.957287019985</v>
      </c>
      <c r="FC15" s="318">
        <v>220.71222490000002</v>
      </c>
      <c r="FD15" s="354">
        <v>100.00000000000001</v>
      </c>
      <c r="FE15" s="318">
        <v>14317.451900139993</v>
      </c>
      <c r="FF15" s="318">
        <v>53.793267569999998</v>
      </c>
      <c r="FG15" s="354">
        <v>100</v>
      </c>
      <c r="FH15" s="318">
        <v>13836.19425564996</v>
      </c>
      <c r="FI15" s="318">
        <v>71.233414090000011</v>
      </c>
      <c r="FJ15" s="354">
        <v>99.999999999999986</v>
      </c>
      <c r="FK15" s="318">
        <v>13108.983959320001</v>
      </c>
      <c r="FL15" s="318">
        <v>114.37278020000002</v>
      </c>
      <c r="FM15" s="354">
        <v>100</v>
      </c>
      <c r="FN15" s="318">
        <v>12633.556244850006</v>
      </c>
      <c r="FO15" s="318">
        <v>141.924781</v>
      </c>
      <c r="FP15" s="354">
        <v>100</v>
      </c>
      <c r="FQ15" s="318">
        <v>12700.059165139992</v>
      </c>
      <c r="FR15" s="318">
        <v>176.64863216000001</v>
      </c>
      <c r="FS15" s="354">
        <v>99.999999999999986</v>
      </c>
      <c r="FT15" s="318">
        <v>13757.611781999971</v>
      </c>
      <c r="FU15" s="318">
        <v>135.11776405000001</v>
      </c>
      <c r="FV15" s="354">
        <v>99.999999999999986</v>
      </c>
      <c r="FW15" s="319">
        <v>13577.496656579966</v>
      </c>
      <c r="FX15" s="319">
        <v>193.41148512000001</v>
      </c>
      <c r="FY15" s="358">
        <v>100</v>
      </c>
    </row>
    <row r="16" spans="1:181" s="13" customFormat="1" ht="14">
      <c r="A16" s="350" t="s">
        <v>1449</v>
      </c>
      <c r="B16" s="281">
        <v>16451.910857360002</v>
      </c>
      <c r="C16" s="281">
        <v>102.02352711315001</v>
      </c>
      <c r="D16" s="341">
        <v>95.68914860789107</v>
      </c>
      <c r="E16" s="281">
        <v>21867.32996476</v>
      </c>
      <c r="F16" s="281">
        <v>120.84069551000009</v>
      </c>
      <c r="G16" s="341">
        <v>97.267760872518409</v>
      </c>
      <c r="H16" s="281">
        <v>25394.020653260002</v>
      </c>
      <c r="I16" s="281">
        <v>113.07648465000001</v>
      </c>
      <c r="J16" s="341">
        <v>97.798396649877958</v>
      </c>
      <c r="K16" s="281">
        <v>25571.343070290011</v>
      </c>
      <c r="L16" s="281">
        <v>123.22667876</v>
      </c>
      <c r="M16" s="341">
        <v>97.946950988178116</v>
      </c>
      <c r="N16" s="281">
        <v>27417.112971669998</v>
      </c>
      <c r="O16" s="281">
        <v>127.20756015999999</v>
      </c>
      <c r="P16" s="341">
        <v>98.385923155304241</v>
      </c>
      <c r="Q16" s="281">
        <v>28257.980772139988</v>
      </c>
      <c r="R16" s="281">
        <v>122.92865413999999</v>
      </c>
      <c r="S16" s="341">
        <v>97.769955485144351</v>
      </c>
      <c r="T16" s="281">
        <v>29229.501797299999</v>
      </c>
      <c r="U16" s="281">
        <v>125.22886459000011</v>
      </c>
      <c r="V16" s="341">
        <v>98.641013518632249</v>
      </c>
      <c r="W16" s="281">
        <v>30897.358803360014</v>
      </c>
      <c r="X16" s="281">
        <v>130.59207393999992</v>
      </c>
      <c r="Y16" s="341">
        <v>98.197207533634426</v>
      </c>
      <c r="Z16" s="281">
        <v>31751.129082729989</v>
      </c>
      <c r="AA16" s="281">
        <v>132.95875089999987</v>
      </c>
      <c r="AB16" s="341">
        <v>98.686628914112532</v>
      </c>
      <c r="AC16" s="281">
        <v>30829.117025609998</v>
      </c>
      <c r="AD16" s="281">
        <v>125.7068378200001</v>
      </c>
      <c r="AE16" s="341">
        <v>98.429687035298471</v>
      </c>
      <c r="AF16" s="281">
        <v>31233.423760109989</v>
      </c>
      <c r="AG16" s="281">
        <v>131.3626466100001</v>
      </c>
      <c r="AH16" s="341">
        <v>98.172485978732439</v>
      </c>
      <c r="AI16" s="281">
        <v>32389.172217269999</v>
      </c>
      <c r="AJ16" s="281">
        <v>133.48135996000011</v>
      </c>
      <c r="AK16" s="341">
        <v>98.349974118570387</v>
      </c>
      <c r="AL16" s="281">
        <v>32500.547184890009</v>
      </c>
      <c r="AM16" s="281">
        <v>129.15589347999989</v>
      </c>
      <c r="AN16" s="341">
        <v>98.461067224556842</v>
      </c>
      <c r="AO16" s="281">
        <v>40148.737949789989</v>
      </c>
      <c r="AP16" s="281">
        <v>148.23272994000007</v>
      </c>
      <c r="AQ16" s="341">
        <v>98.940268684879939</v>
      </c>
      <c r="AR16" s="281">
        <v>42257.914144469993</v>
      </c>
      <c r="AS16" s="281">
        <v>68.920385710000005</v>
      </c>
      <c r="AT16" s="341">
        <v>99.469594674010168</v>
      </c>
      <c r="AU16" s="281">
        <v>48237.061042649904</v>
      </c>
      <c r="AV16" s="281">
        <v>73.110958100000005</v>
      </c>
      <c r="AW16" s="341">
        <v>99.485885218308326</v>
      </c>
      <c r="AX16" s="281">
        <v>49346.499731519994</v>
      </c>
      <c r="AY16" s="281">
        <v>84.388637750000015</v>
      </c>
      <c r="AZ16" s="341">
        <v>99.496019254324182</v>
      </c>
      <c r="BA16" s="281">
        <v>46383.497365750001</v>
      </c>
      <c r="BB16" s="281">
        <v>69.444656980000005</v>
      </c>
      <c r="BC16" s="341">
        <v>99.537136781871155</v>
      </c>
      <c r="BD16" s="281">
        <v>46629.167076960002</v>
      </c>
      <c r="BE16" s="281">
        <v>78.203873419999994</v>
      </c>
      <c r="BF16" s="341">
        <v>99.463411465388035</v>
      </c>
      <c r="BG16" s="281">
        <v>46414.110035730002</v>
      </c>
      <c r="BH16" s="281">
        <v>81.784481639999996</v>
      </c>
      <c r="BI16" s="341">
        <v>99.197808222667021</v>
      </c>
      <c r="BJ16" s="281">
        <v>44296.169885989999</v>
      </c>
      <c r="BK16" s="281">
        <v>99.044124949999997</v>
      </c>
      <c r="BL16" s="341">
        <v>99.067176307766005</v>
      </c>
      <c r="BM16" s="281">
        <v>47168.188339739994</v>
      </c>
      <c r="BN16" s="281">
        <v>66.662262740000003</v>
      </c>
      <c r="BO16" s="341">
        <v>99.13787544828206</v>
      </c>
      <c r="BP16" s="281">
        <v>50960.637988130009</v>
      </c>
      <c r="BQ16" s="281">
        <v>60.065384620000003</v>
      </c>
      <c r="BR16" s="341">
        <v>99.459933330683185</v>
      </c>
      <c r="BS16" s="281">
        <v>51225.890901170002</v>
      </c>
      <c r="BT16" s="281">
        <v>138.25886253000002</v>
      </c>
      <c r="BU16" s="341">
        <v>99.431273867967846</v>
      </c>
      <c r="BV16" s="281">
        <v>53182.030037849996</v>
      </c>
      <c r="BW16" s="281">
        <v>147.74866731</v>
      </c>
      <c r="BX16" s="341">
        <v>99.507943122310209</v>
      </c>
      <c r="BY16" s="281">
        <v>52870.245883620009</v>
      </c>
      <c r="BZ16" s="281">
        <v>235.85256192999998</v>
      </c>
      <c r="CA16" s="341">
        <v>99.608080341782383</v>
      </c>
      <c r="CB16" s="281">
        <v>50156.024761999994</v>
      </c>
      <c r="CC16" s="281">
        <v>200.07187239999996</v>
      </c>
      <c r="CD16" s="341">
        <v>99.66250896427546</v>
      </c>
      <c r="CE16" s="281">
        <v>48154.111621609998</v>
      </c>
      <c r="CF16" s="281">
        <v>190.49101993000005</v>
      </c>
      <c r="CG16" s="341">
        <v>99.643280024920614</v>
      </c>
      <c r="CH16" s="281">
        <v>45272.321593740002</v>
      </c>
      <c r="CI16" s="281">
        <v>186.72516615000004</v>
      </c>
      <c r="CJ16" s="341">
        <v>99.673553486840831</v>
      </c>
      <c r="CK16" s="281">
        <v>48818.538514879998</v>
      </c>
      <c r="CL16" s="281">
        <v>190.49002984000001</v>
      </c>
      <c r="CM16" s="341">
        <v>99.733346637126502</v>
      </c>
      <c r="CN16" s="281">
        <v>44234.931930520033</v>
      </c>
      <c r="CO16" s="281">
        <v>129.34177248999995</v>
      </c>
      <c r="CP16" s="341">
        <v>99.562178281351294</v>
      </c>
      <c r="CQ16" s="281">
        <v>42282.41740323008</v>
      </c>
      <c r="CR16" s="281">
        <v>129.02842596000005</v>
      </c>
      <c r="CS16" s="341">
        <v>99.517982889539098</v>
      </c>
      <c r="CT16" s="281">
        <v>42990.3685215597</v>
      </c>
      <c r="CU16" s="281">
        <v>125.24788993999995</v>
      </c>
      <c r="CV16" s="341">
        <v>99.611115629355751</v>
      </c>
      <c r="CW16" s="281">
        <v>41022.531892350213</v>
      </c>
      <c r="CX16" s="281">
        <v>44.801995560000009</v>
      </c>
      <c r="CY16" s="341">
        <v>93.541541614610423</v>
      </c>
      <c r="CZ16" s="281">
        <v>39951.458952059998</v>
      </c>
      <c r="DA16" s="281">
        <v>46.433542110000005</v>
      </c>
      <c r="DB16" s="341">
        <v>93.288785709607694</v>
      </c>
      <c r="DC16" s="281">
        <v>35872.786527380005</v>
      </c>
      <c r="DD16" s="281">
        <v>45.277430240000001</v>
      </c>
      <c r="DE16" s="341">
        <v>92.520824963914649</v>
      </c>
      <c r="DF16" s="281">
        <v>33085.853583569937</v>
      </c>
      <c r="DG16" s="281">
        <v>39.590861660000009</v>
      </c>
      <c r="DH16" s="341">
        <v>91.736364384891871</v>
      </c>
      <c r="DI16" s="281">
        <v>26538.026689019956</v>
      </c>
      <c r="DJ16" s="281">
        <v>44.441925629999972</v>
      </c>
      <c r="DK16" s="341">
        <v>89.867078011514806</v>
      </c>
      <c r="DL16" s="281">
        <v>24601.299803370002</v>
      </c>
      <c r="DM16" s="281">
        <v>42.428998050000004</v>
      </c>
      <c r="DN16" s="341">
        <v>89.21661370306181</v>
      </c>
      <c r="DO16" s="281">
        <v>20993.331100059982</v>
      </c>
      <c r="DP16" s="281">
        <v>42.378070719999968</v>
      </c>
      <c r="DQ16" s="341">
        <v>87.632169893349158</v>
      </c>
      <c r="DR16" s="281">
        <v>20960.483570630029</v>
      </c>
      <c r="DS16" s="281">
        <v>41.435864590000001</v>
      </c>
      <c r="DT16" s="341">
        <v>87.635570863010912</v>
      </c>
      <c r="DU16" s="281">
        <v>20271.314919390061</v>
      </c>
      <c r="DV16" s="281">
        <v>39.852698550000021</v>
      </c>
      <c r="DW16" s="341">
        <v>87.42376209528561</v>
      </c>
      <c r="DX16" s="281">
        <v>18958.99789273999</v>
      </c>
      <c r="DY16" s="281">
        <v>66.431486939999985</v>
      </c>
      <c r="DZ16" s="341">
        <v>86.709276300950961</v>
      </c>
      <c r="EA16" s="281">
        <v>16224.007168350003</v>
      </c>
      <c r="EB16" s="281">
        <v>62.181399820000024</v>
      </c>
      <c r="EC16" s="341">
        <v>99.488221240742803</v>
      </c>
      <c r="ED16" s="281">
        <v>16305.864274129999</v>
      </c>
      <c r="EE16" s="281">
        <v>58.416206230000014</v>
      </c>
      <c r="EF16" s="341">
        <v>99.434253390807015</v>
      </c>
      <c r="EG16" s="281">
        <v>12938.941163899995</v>
      </c>
      <c r="EH16" s="281">
        <v>52.934050000000006</v>
      </c>
      <c r="EI16" s="341">
        <v>99.299940751142358</v>
      </c>
      <c r="EJ16" s="281">
        <v>15770.989902150026</v>
      </c>
      <c r="EK16" s="281">
        <v>56.019660349999981</v>
      </c>
      <c r="EL16" s="341">
        <v>99.630262990271476</v>
      </c>
      <c r="EM16" s="281">
        <v>16492.051597559988</v>
      </c>
      <c r="EN16" s="281">
        <v>53.091340570000014</v>
      </c>
      <c r="EO16" s="341">
        <v>99.676544565094247</v>
      </c>
      <c r="EP16" s="281">
        <v>15645.517077830009</v>
      </c>
      <c r="EQ16" s="281">
        <v>48.282280539999995</v>
      </c>
      <c r="ER16" s="341">
        <v>99.682366197413373</v>
      </c>
      <c r="ES16" s="281">
        <v>13402.042884399983</v>
      </c>
      <c r="ET16" s="281">
        <v>37.449352179999984</v>
      </c>
      <c r="EU16" s="341">
        <v>99.620669366213335</v>
      </c>
      <c r="EV16" s="281">
        <v>10159.116279499998</v>
      </c>
      <c r="EW16" s="281">
        <v>31.098256410000005</v>
      </c>
      <c r="EX16" s="341">
        <v>99.52298205536934</v>
      </c>
      <c r="EY16" s="281">
        <v>13097.209062680011</v>
      </c>
      <c r="EZ16" s="281">
        <v>19.269025889999998</v>
      </c>
      <c r="FA16" s="341">
        <v>96.902965318041183</v>
      </c>
      <c r="FB16" s="281">
        <v>13266.515689179985</v>
      </c>
      <c r="FC16" s="281">
        <v>15.963696639999997</v>
      </c>
      <c r="FD16" s="341">
        <v>96.807917678973425</v>
      </c>
      <c r="FE16" s="281">
        <v>14168.421139029993</v>
      </c>
      <c r="FF16" s="281">
        <v>17.81741414</v>
      </c>
      <c r="FG16" s="341">
        <v>98.959097176303118</v>
      </c>
      <c r="FH16" s="281">
        <v>13689.243847049958</v>
      </c>
      <c r="FI16" s="281">
        <v>19.391849870000009</v>
      </c>
      <c r="FJ16" s="341">
        <v>98.937927540732559</v>
      </c>
      <c r="FK16" s="281">
        <v>12960.113339540001</v>
      </c>
      <c r="FL16" s="281">
        <v>17.463921680000002</v>
      </c>
      <c r="FM16" s="341">
        <v>98.86436187394861</v>
      </c>
      <c r="FN16" s="281">
        <v>12474.041548250007</v>
      </c>
      <c r="FO16" s="281">
        <v>17.953580569999996</v>
      </c>
      <c r="FP16" s="341">
        <v>98.737372965232765</v>
      </c>
      <c r="FQ16" s="281">
        <v>12501.227300159992</v>
      </c>
      <c r="FR16" s="281">
        <v>19.202871080000001</v>
      </c>
      <c r="FS16" s="341">
        <v>98.434402057544986</v>
      </c>
      <c r="FT16" s="281">
        <v>13593.647564289973</v>
      </c>
      <c r="FU16" s="281">
        <v>20.17038556999999</v>
      </c>
      <c r="FV16" s="341">
        <v>98.808192727719472</v>
      </c>
      <c r="FW16" s="286">
        <v>13381.717084459966</v>
      </c>
      <c r="FX16" s="286">
        <v>14.927864190000008</v>
      </c>
      <c r="FY16" s="339">
        <v>98.558058403018492</v>
      </c>
    </row>
    <row r="17" spans="1:181" s="13" customFormat="1" ht="14.5" thickBot="1">
      <c r="A17" s="355" t="s">
        <v>1450</v>
      </c>
      <c r="B17" s="292">
        <v>741.16808284000001</v>
      </c>
      <c r="C17" s="292">
        <v>300.73031840599998</v>
      </c>
      <c r="D17" s="356">
        <v>4.310851392108936</v>
      </c>
      <c r="E17" s="292">
        <v>614.250539</v>
      </c>
      <c r="F17" s="292">
        <v>215.94116076999998</v>
      </c>
      <c r="G17" s="356">
        <v>2.732239127481574</v>
      </c>
      <c r="H17" s="292">
        <v>571.66132429999993</v>
      </c>
      <c r="I17" s="292">
        <v>189.54524143</v>
      </c>
      <c r="J17" s="356">
        <v>2.2016033501220562</v>
      </c>
      <c r="K17" s="292">
        <v>535.99647657999992</v>
      </c>
      <c r="L17" s="292">
        <v>216.43651796</v>
      </c>
      <c r="M17" s="356">
        <v>2.0530490118218889</v>
      </c>
      <c r="N17" s="292">
        <v>449.79328115999999</v>
      </c>
      <c r="O17" s="292">
        <v>225.41140664100001</v>
      </c>
      <c r="P17" s="356">
        <v>1.6140768446957456</v>
      </c>
      <c r="Q17" s="292">
        <v>644.53905812999994</v>
      </c>
      <c r="R17" s="292">
        <v>191.79960399999999</v>
      </c>
      <c r="S17" s="356">
        <v>2.2300445148556411</v>
      </c>
      <c r="T17" s="292">
        <v>402.69758372000001</v>
      </c>
      <c r="U17" s="292">
        <v>192.46408668000001</v>
      </c>
      <c r="V17" s="356">
        <v>1.3589864813677504</v>
      </c>
      <c r="W17" s="292">
        <v>567.24144281000008</v>
      </c>
      <c r="X17" s="292">
        <v>212.50166001000002</v>
      </c>
      <c r="Y17" s="356">
        <v>1.8027924663655843</v>
      </c>
      <c r="Z17" s="292">
        <v>422.55992874000015</v>
      </c>
      <c r="AA17" s="292">
        <v>161.16395072</v>
      </c>
      <c r="AB17" s="356">
        <v>1.3133710858874672</v>
      </c>
      <c r="AC17" s="292">
        <v>491.83700176000002</v>
      </c>
      <c r="AD17" s="292">
        <v>177.49656345</v>
      </c>
      <c r="AE17" s="356">
        <v>1.5703129647015395</v>
      </c>
      <c r="AF17" s="292">
        <v>581.42074415999991</v>
      </c>
      <c r="AG17" s="292">
        <v>167.22136721999999</v>
      </c>
      <c r="AH17" s="356">
        <v>1.8275140212675416</v>
      </c>
      <c r="AI17" s="292">
        <v>543.39589731000001</v>
      </c>
      <c r="AJ17" s="292">
        <v>147.66908513999999</v>
      </c>
      <c r="AK17" s="356">
        <v>1.6500258814295936</v>
      </c>
      <c r="AL17" s="292">
        <v>507.97902859000004</v>
      </c>
      <c r="AM17" s="292">
        <v>146.36306996000002</v>
      </c>
      <c r="AN17" s="356">
        <v>1.5389327754431881</v>
      </c>
      <c r="AO17" s="292">
        <v>430.02586746000003</v>
      </c>
      <c r="AP17" s="292">
        <v>121.89221387000001</v>
      </c>
      <c r="AQ17" s="356">
        <v>1.0597313151200443</v>
      </c>
      <c r="AR17" s="292">
        <v>225.33340767000001</v>
      </c>
      <c r="AS17" s="292">
        <v>116.81201571</v>
      </c>
      <c r="AT17" s="356">
        <v>0.5304053259898428</v>
      </c>
      <c r="AU17" s="292">
        <v>249.27542287</v>
      </c>
      <c r="AV17" s="292">
        <v>132.67291422</v>
      </c>
      <c r="AW17" s="356">
        <v>0.51411478169167779</v>
      </c>
      <c r="AX17" s="292">
        <v>249.95659040000004</v>
      </c>
      <c r="AY17" s="292">
        <v>114.45280192</v>
      </c>
      <c r="AZ17" s="356">
        <v>0.50398074567583073</v>
      </c>
      <c r="BA17" s="292">
        <v>215.69050057999999</v>
      </c>
      <c r="BB17" s="292">
        <v>75.912286950000009</v>
      </c>
      <c r="BC17" s="356">
        <v>0.46286321812884212</v>
      </c>
      <c r="BD17" s="292">
        <v>251.55658812999997</v>
      </c>
      <c r="BE17" s="292">
        <v>100.42927123999999</v>
      </c>
      <c r="BF17" s="356">
        <v>0.53658853461198397</v>
      </c>
      <c r="BG17" s="292">
        <v>375.34112990999984</v>
      </c>
      <c r="BH17" s="292">
        <v>137.82967705999999</v>
      </c>
      <c r="BI17" s="356">
        <v>0.80219177733299196</v>
      </c>
      <c r="BJ17" s="292">
        <v>417.09593717000007</v>
      </c>
      <c r="BK17" s="292">
        <v>155.04889606</v>
      </c>
      <c r="BL17" s="356">
        <v>0.93282369223399042</v>
      </c>
      <c r="BM17" s="292">
        <v>410.18483646000004</v>
      </c>
      <c r="BN17" s="292">
        <v>191.71283506999998</v>
      </c>
      <c r="BO17" s="356">
        <v>0.86212455171793423</v>
      </c>
      <c r="BP17" s="292">
        <v>276.71587043</v>
      </c>
      <c r="BQ17" s="292">
        <v>164.53863887</v>
      </c>
      <c r="BR17" s="356">
        <v>0.54006666931682357</v>
      </c>
      <c r="BS17" s="292">
        <v>293.00140347000001</v>
      </c>
      <c r="BT17" s="292">
        <v>158.46151270999999</v>
      </c>
      <c r="BU17" s="356">
        <v>0.56872613203217326</v>
      </c>
      <c r="BV17" s="292">
        <v>262.97984692</v>
      </c>
      <c r="BW17" s="292">
        <v>172.48035248000002</v>
      </c>
      <c r="BX17" s="356">
        <v>0.49205687768979212</v>
      </c>
      <c r="BY17" s="292">
        <v>208.02417460000009</v>
      </c>
      <c r="BZ17" s="292">
        <v>140.12016112000009</v>
      </c>
      <c r="CA17" s="356">
        <v>0.39191965821761793</v>
      </c>
      <c r="CB17" s="292">
        <v>169.84530011000001</v>
      </c>
      <c r="CC17" s="292">
        <v>93.740559469999994</v>
      </c>
      <c r="CD17" s="356">
        <v>0.33749103572453759</v>
      </c>
      <c r="CE17" s="292">
        <v>172.39028556000002</v>
      </c>
      <c r="CF17" s="292">
        <v>104.53699537</v>
      </c>
      <c r="CG17" s="356">
        <v>0.35671997507939474</v>
      </c>
      <c r="CH17" s="292">
        <v>148.27395041</v>
      </c>
      <c r="CI17" s="292">
        <v>82.137739789999998</v>
      </c>
      <c r="CJ17" s="356">
        <v>0.32644651315915452</v>
      </c>
      <c r="CK17" s="292">
        <v>130.52432214999999</v>
      </c>
      <c r="CL17" s="292">
        <v>79.870113490000008</v>
      </c>
      <c r="CM17" s="356">
        <v>0.26665336287349356</v>
      </c>
      <c r="CN17" s="292">
        <v>194.52179789999997</v>
      </c>
      <c r="CO17" s="292">
        <v>105.01356793999999</v>
      </c>
      <c r="CP17" s="356">
        <v>0.4378217186487055</v>
      </c>
      <c r="CQ17" s="292">
        <v>204.79563661000009</v>
      </c>
      <c r="CR17" s="292">
        <v>115.86899385000004</v>
      </c>
      <c r="CS17" s="356">
        <v>0.48201711046089107</v>
      </c>
      <c r="CT17" s="292">
        <v>167.83551012999999</v>
      </c>
      <c r="CU17" s="292">
        <v>92.651147079999987</v>
      </c>
      <c r="CV17" s="356">
        <v>0.38888437064425507</v>
      </c>
      <c r="CW17" s="292">
        <v>2832.3492484400008</v>
      </c>
      <c r="CX17" s="292">
        <v>376.03647732999991</v>
      </c>
      <c r="CY17" s="356">
        <v>6.4584583853895845</v>
      </c>
      <c r="CZ17" s="292">
        <v>2874.1161137600002</v>
      </c>
      <c r="DA17" s="292">
        <v>724.91976432000001</v>
      </c>
      <c r="DB17" s="356">
        <v>6.7112142903923155</v>
      </c>
      <c r="DC17" s="292">
        <v>2899.8752397100002</v>
      </c>
      <c r="DD17" s="292">
        <v>731.77324121999993</v>
      </c>
      <c r="DE17" s="356">
        <v>7.479175036085338</v>
      </c>
      <c r="DF17" s="292">
        <v>2980.3823147200001</v>
      </c>
      <c r="DG17" s="292">
        <v>951.36636592000013</v>
      </c>
      <c r="DH17" s="356">
        <v>8.2636356151081287</v>
      </c>
      <c r="DI17" s="292">
        <v>2992.283271230001</v>
      </c>
      <c r="DJ17" s="292">
        <v>1504.4675521999998</v>
      </c>
      <c r="DK17" s="356">
        <v>10.132921988485192</v>
      </c>
      <c r="DL17" s="292">
        <v>2973.4968429700002</v>
      </c>
      <c r="DM17" s="292">
        <v>1501.0911080899998</v>
      </c>
      <c r="DN17" s="356">
        <v>10.783386296938193</v>
      </c>
      <c r="DO17" s="292">
        <v>2962.8611585699991</v>
      </c>
      <c r="DP17" s="292">
        <v>2075.2236331599997</v>
      </c>
      <c r="DQ17" s="356">
        <v>12.367830106650851</v>
      </c>
      <c r="DR17" s="292">
        <v>2957.2970339999997</v>
      </c>
      <c r="DS17" s="292">
        <v>2081.0413240899998</v>
      </c>
      <c r="DT17" s="356">
        <v>12.364429136989086</v>
      </c>
      <c r="DU17" s="292">
        <v>2916.1051064099988</v>
      </c>
      <c r="DV17" s="292">
        <v>2881.6977579999989</v>
      </c>
      <c r="DW17" s="356">
        <v>12.576237904714374</v>
      </c>
      <c r="DX17" s="292">
        <v>2906.0189792000001</v>
      </c>
      <c r="DY17" s="292">
        <v>2876.3825941999999</v>
      </c>
      <c r="DZ17" s="356">
        <v>13.290723699049046</v>
      </c>
      <c r="EA17" s="292">
        <v>83.458143639999975</v>
      </c>
      <c r="EB17" s="292">
        <v>55.557256329999987</v>
      </c>
      <c r="EC17" s="356">
        <v>0.5117787592571954</v>
      </c>
      <c r="ED17" s="292">
        <v>92.774744199999958</v>
      </c>
      <c r="EE17" s="292">
        <v>56.10403854999997</v>
      </c>
      <c r="EF17" s="356">
        <v>0.56574660919298614</v>
      </c>
      <c r="EG17" s="292">
        <v>91.218840249999957</v>
      </c>
      <c r="EH17" s="292">
        <v>58.328716549999967</v>
      </c>
      <c r="EI17" s="356">
        <v>0.70005924885763127</v>
      </c>
      <c r="EJ17" s="292">
        <v>58.527584609999991</v>
      </c>
      <c r="EK17" s="292">
        <v>31.24500926000001</v>
      </c>
      <c r="EL17" s="356">
        <v>0.36973700972852191</v>
      </c>
      <c r="EM17" s="292">
        <v>53.51754262</v>
      </c>
      <c r="EN17" s="292">
        <v>26.266457939999999</v>
      </c>
      <c r="EO17" s="356">
        <v>0.32345543490574552</v>
      </c>
      <c r="EP17" s="292">
        <v>49.853803360000001</v>
      </c>
      <c r="EQ17" s="292">
        <v>22.391416199999998</v>
      </c>
      <c r="ER17" s="356">
        <v>0.3176338025866397</v>
      </c>
      <c r="ES17" s="292">
        <v>51.03163283</v>
      </c>
      <c r="ET17" s="292">
        <v>23.883567229999997</v>
      </c>
      <c r="EU17" s="356">
        <v>0.37933063378665888</v>
      </c>
      <c r="EV17" s="292">
        <v>48.693082410000002</v>
      </c>
      <c r="EW17" s="292">
        <v>22.482223340000004</v>
      </c>
      <c r="EX17" s="356">
        <v>0.47701794463066821</v>
      </c>
      <c r="EY17" s="292">
        <v>418.58895206</v>
      </c>
      <c r="EZ17" s="292">
        <v>231.50167787100003</v>
      </c>
      <c r="FA17" s="356">
        <v>3.0970346819588217</v>
      </c>
      <c r="FB17" s="292">
        <v>437.44159783999993</v>
      </c>
      <c r="FC17" s="292">
        <v>204.74852826000003</v>
      </c>
      <c r="FD17" s="356">
        <v>3.192082321026589</v>
      </c>
      <c r="FE17" s="292">
        <v>149.03076110999999</v>
      </c>
      <c r="FF17" s="292">
        <v>35.975853430000001</v>
      </c>
      <c r="FG17" s="356">
        <v>1.0409028236968814</v>
      </c>
      <c r="FH17" s="292">
        <v>146.95040859999997</v>
      </c>
      <c r="FI17" s="292">
        <v>51.841564220000009</v>
      </c>
      <c r="FJ17" s="356">
        <v>1.0620724592674269</v>
      </c>
      <c r="FK17" s="292">
        <v>148.87061978</v>
      </c>
      <c r="FL17" s="292">
        <v>96.908858520000024</v>
      </c>
      <c r="FM17" s="356">
        <v>1.1356381260513979</v>
      </c>
      <c r="FN17" s="292">
        <v>159.51469660000001</v>
      </c>
      <c r="FO17" s="292">
        <v>123.97120043</v>
      </c>
      <c r="FP17" s="356">
        <v>1.2626270347672313</v>
      </c>
      <c r="FQ17" s="292">
        <v>198.83186498000003</v>
      </c>
      <c r="FR17" s="292">
        <v>157.44576108000001</v>
      </c>
      <c r="FS17" s="356">
        <v>1.5655979424550053</v>
      </c>
      <c r="FT17" s="292">
        <v>163.96421771000001</v>
      </c>
      <c r="FU17" s="292">
        <v>114.94737848000003</v>
      </c>
      <c r="FV17" s="356">
        <v>1.1918072722805397</v>
      </c>
      <c r="FW17" s="294">
        <v>195.77957211999998</v>
      </c>
      <c r="FX17" s="294">
        <v>178.48362093</v>
      </c>
      <c r="FY17" s="359">
        <v>1.4419415969815077</v>
      </c>
    </row>
    <row r="18" spans="1:181" s="13" customFormat="1" ht="14.5" thickTop="1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</row>
    <row r="19" spans="1:181" s="13" customFormat="1" ht="14" hidden="1">
      <c r="A19" s="609" t="s">
        <v>961</v>
      </c>
      <c r="B19" s="611"/>
      <c r="C19" s="611"/>
      <c r="D19" s="611"/>
      <c r="E19" s="611"/>
      <c r="F19" s="611"/>
      <c r="G19" s="611"/>
      <c r="H19" s="611"/>
      <c r="I19" s="611"/>
      <c r="J19" s="611"/>
      <c r="K19" s="611"/>
      <c r="L19" s="611"/>
      <c r="M19" s="611"/>
      <c r="N19" s="611"/>
      <c r="O19" s="611"/>
      <c r="P19" s="611"/>
      <c r="Q19" s="611"/>
      <c r="R19" s="611"/>
      <c r="S19" s="611"/>
      <c r="T19" s="611"/>
      <c r="U19" s="611"/>
      <c r="V19" s="611"/>
      <c r="W19" s="611"/>
      <c r="X19" s="611"/>
      <c r="Y19" s="611"/>
      <c r="Z19" s="611"/>
      <c r="AA19" s="611"/>
      <c r="AB19" s="611"/>
      <c r="AC19" s="611"/>
      <c r="AD19" s="611"/>
      <c r="AE19" s="611"/>
      <c r="AF19" s="611"/>
      <c r="AG19" s="611"/>
      <c r="AH19" s="611"/>
      <c r="AI19" s="611"/>
      <c r="AJ19" s="611"/>
      <c r="AK19" s="611"/>
      <c r="AL19" s="610"/>
      <c r="AM19" s="610"/>
      <c r="AN19" s="610"/>
      <c r="AO19" s="610"/>
      <c r="AP19" s="610"/>
      <c r="AQ19" s="610"/>
      <c r="AR19" s="610"/>
      <c r="AS19" s="610"/>
      <c r="AT19" s="610"/>
      <c r="AU19" s="610"/>
      <c r="AV19" s="610"/>
      <c r="AW19" s="610"/>
      <c r="AX19" s="610"/>
      <c r="AY19" s="610"/>
      <c r="AZ19" s="610"/>
      <c r="BA19" s="610"/>
      <c r="BB19" s="610"/>
      <c r="BC19" s="610"/>
      <c r="BD19" s="611"/>
      <c r="BE19" s="611"/>
      <c r="BF19" s="611"/>
      <c r="BG19" s="611"/>
      <c r="BH19" s="611"/>
      <c r="BI19" s="611"/>
      <c r="BJ19" s="611"/>
      <c r="BK19" s="611"/>
      <c r="BL19" s="611"/>
      <c r="BM19" s="611"/>
      <c r="BN19" s="611"/>
      <c r="BO19" s="611"/>
      <c r="BP19" s="611"/>
      <c r="BQ19" s="611"/>
      <c r="BR19" s="611"/>
      <c r="BS19" s="611"/>
      <c r="BT19" s="611"/>
      <c r="BU19" s="611"/>
      <c r="BV19" s="611"/>
      <c r="BW19" s="611"/>
      <c r="BX19" s="611"/>
      <c r="BY19" s="611"/>
      <c r="BZ19" s="611"/>
      <c r="CA19" s="611"/>
      <c r="CB19" s="611"/>
      <c r="CC19" s="611"/>
      <c r="CD19" s="611"/>
      <c r="CE19" s="611"/>
      <c r="CF19" s="611"/>
      <c r="CG19" s="611"/>
      <c r="CH19" s="611"/>
      <c r="CI19" s="611"/>
      <c r="CJ19" s="611"/>
      <c r="CK19" s="611"/>
      <c r="CL19" s="611"/>
      <c r="CM19" s="611"/>
      <c r="CN19" s="611"/>
      <c r="CO19" s="611"/>
      <c r="CP19" s="611"/>
      <c r="CQ19" s="611"/>
      <c r="CR19" s="611"/>
      <c r="CS19" s="611"/>
      <c r="CT19" s="611"/>
      <c r="CU19" s="611"/>
      <c r="CV19" s="611"/>
      <c r="CW19" s="611"/>
      <c r="CX19" s="611"/>
      <c r="CY19" s="611"/>
      <c r="CZ19" s="611"/>
      <c r="DA19" s="611"/>
      <c r="DB19" s="611"/>
      <c r="DC19" s="611"/>
      <c r="DD19" s="611"/>
      <c r="DE19" s="611"/>
      <c r="DF19" s="611"/>
      <c r="DG19" s="611"/>
      <c r="DH19" s="611"/>
      <c r="DI19" s="609"/>
      <c r="DJ19" s="609"/>
      <c r="DK19" s="609"/>
      <c r="DL19" s="609"/>
      <c r="DM19" s="609"/>
      <c r="DN19" s="609"/>
      <c r="DO19" s="609"/>
      <c r="DP19" s="609"/>
      <c r="DQ19" s="609"/>
      <c r="DR19" s="609"/>
      <c r="DS19" s="609"/>
      <c r="DT19" s="609"/>
      <c r="DU19" s="609"/>
      <c r="DV19" s="609"/>
      <c r="DW19" s="609"/>
      <c r="DX19" s="609"/>
      <c r="DY19" s="609"/>
      <c r="DZ19" s="609"/>
      <c r="EA19" s="609"/>
      <c r="EB19" s="609"/>
      <c r="EC19" s="609"/>
      <c r="ED19" s="609"/>
      <c r="EE19" s="609"/>
      <c r="EF19" s="609"/>
      <c r="EG19" s="609"/>
      <c r="EH19" s="609"/>
      <c r="EI19" s="609"/>
      <c r="EJ19" s="609"/>
      <c r="EK19" s="609"/>
      <c r="EL19" s="609"/>
      <c r="EM19" s="609"/>
      <c r="EN19" s="609"/>
      <c r="EO19" s="609"/>
      <c r="EP19" s="612">
        <v>15695.370881190007</v>
      </c>
      <c r="EQ19" s="612">
        <v>70.673696739999997</v>
      </c>
      <c r="ER19" s="612">
        <v>100.00000000000003</v>
      </c>
      <c r="ES19" s="612">
        <v>13453.074517229985</v>
      </c>
      <c r="ET19" s="612">
        <v>61.332919409999981</v>
      </c>
      <c r="EU19" s="612">
        <v>100</v>
      </c>
      <c r="EV19" s="612">
        <v>10207.809361909998</v>
      </c>
      <c r="EW19" s="612">
        <v>53.580479750000009</v>
      </c>
      <c r="EX19" s="612">
        <v>99.999999999999986</v>
      </c>
      <c r="EY19" s="612">
        <v>13515.79801474001</v>
      </c>
      <c r="EZ19" s="612">
        <v>250.77070376099999</v>
      </c>
      <c r="FA19" s="612">
        <v>99.999999999999986</v>
      </c>
      <c r="FB19" s="612">
        <v>13703.957287019985</v>
      </c>
      <c r="FC19" s="612">
        <v>220.71222490000002</v>
      </c>
      <c r="FD19" s="612">
        <v>100.00000000000001</v>
      </c>
      <c r="FE19" s="612">
        <v>14317.451900139993</v>
      </c>
      <c r="FF19" s="612">
        <v>53.793267569999998</v>
      </c>
      <c r="FG19" s="612">
        <v>100</v>
      </c>
      <c r="FH19" s="612">
        <v>13836.19425564996</v>
      </c>
      <c r="FI19" s="612">
        <v>71.233414090000011</v>
      </c>
      <c r="FJ19" s="612">
        <v>99.999999999999986</v>
      </c>
      <c r="FK19" s="612">
        <v>13108.983959320001</v>
      </c>
      <c r="FL19" s="612">
        <v>114.37278020000002</v>
      </c>
      <c r="FM19" s="612">
        <v>100</v>
      </c>
      <c r="FN19" s="612">
        <v>12633.556244850006</v>
      </c>
      <c r="FO19" s="612">
        <v>141.924781</v>
      </c>
      <c r="FP19" s="612">
        <v>100</v>
      </c>
      <c r="FQ19" s="612">
        <v>12700.059165139992</v>
      </c>
      <c r="FR19" s="612">
        <v>176.64863216000001</v>
      </c>
      <c r="FS19" s="612">
        <v>99.999999999999986</v>
      </c>
      <c r="FT19" s="612">
        <v>13757.611781999971</v>
      </c>
      <c r="FU19" s="612">
        <v>135.11776405000001</v>
      </c>
      <c r="FV19" s="612">
        <v>99.999999999999986</v>
      </c>
      <c r="FW19" s="612">
        <v>13577.496656579966</v>
      </c>
      <c r="FX19" s="612">
        <v>193.41148512000001</v>
      </c>
      <c r="FY19" s="612">
        <v>100</v>
      </c>
    </row>
    <row r="20" spans="1:181" s="13" customFormat="1" ht="14" hidden="1">
      <c r="A20" s="609" t="s">
        <v>961</v>
      </c>
      <c r="B20" s="611"/>
      <c r="C20" s="611"/>
      <c r="D20" s="611"/>
      <c r="E20" s="611"/>
      <c r="F20" s="611"/>
      <c r="G20" s="611"/>
      <c r="H20" s="611"/>
      <c r="I20" s="611"/>
      <c r="J20" s="611"/>
      <c r="K20" s="611"/>
      <c r="L20" s="611"/>
      <c r="M20" s="611"/>
      <c r="N20" s="611"/>
      <c r="O20" s="611"/>
      <c r="P20" s="611"/>
      <c r="Q20" s="611"/>
      <c r="R20" s="611"/>
      <c r="S20" s="611"/>
      <c r="T20" s="611"/>
      <c r="U20" s="611"/>
      <c r="V20" s="611"/>
      <c r="W20" s="611"/>
      <c r="X20" s="611"/>
      <c r="Y20" s="611"/>
      <c r="Z20" s="611"/>
      <c r="AA20" s="611"/>
      <c r="AB20" s="611"/>
      <c r="AC20" s="611"/>
      <c r="AD20" s="611"/>
      <c r="AE20" s="611"/>
      <c r="AF20" s="611"/>
      <c r="AG20" s="611"/>
      <c r="AH20" s="611"/>
      <c r="AI20" s="611"/>
      <c r="AJ20" s="611"/>
      <c r="AK20" s="611"/>
      <c r="AL20" s="610"/>
      <c r="AM20" s="610"/>
      <c r="AN20" s="610"/>
      <c r="AO20" s="610"/>
      <c r="AP20" s="610"/>
      <c r="AQ20" s="610"/>
      <c r="AR20" s="610"/>
      <c r="AS20" s="610"/>
      <c r="AT20" s="610"/>
      <c r="AU20" s="610"/>
      <c r="AV20" s="610"/>
      <c r="AW20" s="610"/>
      <c r="AX20" s="610"/>
      <c r="AY20" s="610"/>
      <c r="AZ20" s="610"/>
      <c r="BA20" s="610"/>
      <c r="BB20" s="610"/>
      <c r="BC20" s="610"/>
      <c r="BD20" s="611"/>
      <c r="BE20" s="611"/>
      <c r="BF20" s="611"/>
      <c r="BG20" s="611"/>
      <c r="BH20" s="611"/>
      <c r="BI20" s="611"/>
      <c r="BJ20" s="611"/>
      <c r="BK20" s="611"/>
      <c r="BL20" s="611"/>
      <c r="BM20" s="611"/>
      <c r="BN20" s="611"/>
      <c r="BO20" s="611"/>
      <c r="BP20" s="611"/>
      <c r="BQ20" s="611"/>
      <c r="BR20" s="611"/>
      <c r="BS20" s="611"/>
      <c r="BT20" s="611"/>
      <c r="BU20" s="611"/>
      <c r="BV20" s="611"/>
      <c r="BW20" s="611"/>
      <c r="BX20" s="611"/>
      <c r="BY20" s="611"/>
      <c r="BZ20" s="611"/>
      <c r="CA20" s="611"/>
      <c r="CB20" s="611"/>
      <c r="CC20" s="611"/>
      <c r="CD20" s="611"/>
      <c r="CE20" s="611"/>
      <c r="CF20" s="611"/>
      <c r="CG20" s="611"/>
      <c r="CH20" s="611"/>
      <c r="CI20" s="611"/>
      <c r="CJ20" s="611"/>
      <c r="CK20" s="611"/>
      <c r="CL20" s="611"/>
      <c r="CM20" s="611"/>
      <c r="CN20" s="611"/>
      <c r="CO20" s="611"/>
      <c r="CP20" s="611"/>
      <c r="CQ20" s="611"/>
      <c r="CR20" s="611"/>
      <c r="CS20" s="611"/>
      <c r="CT20" s="611"/>
      <c r="CU20" s="611"/>
      <c r="CV20" s="611"/>
      <c r="CW20" s="611"/>
      <c r="CX20" s="611"/>
      <c r="CY20" s="611"/>
      <c r="CZ20" s="611"/>
      <c r="DA20" s="611"/>
      <c r="DB20" s="611"/>
      <c r="DC20" s="611"/>
      <c r="DD20" s="611"/>
      <c r="DE20" s="611"/>
      <c r="DF20" s="611"/>
      <c r="DG20" s="611"/>
      <c r="DH20" s="611"/>
      <c r="DI20" s="609"/>
      <c r="DJ20" s="609"/>
      <c r="DK20" s="609"/>
      <c r="DL20" s="609"/>
      <c r="DM20" s="609"/>
      <c r="DN20" s="609"/>
      <c r="DO20" s="609"/>
      <c r="DP20" s="609"/>
      <c r="DQ20" s="609"/>
      <c r="DR20" s="609"/>
      <c r="DS20" s="609"/>
      <c r="DT20" s="609"/>
      <c r="DU20" s="609"/>
      <c r="DV20" s="609"/>
      <c r="DW20" s="609"/>
      <c r="DX20" s="609"/>
      <c r="DY20" s="609"/>
      <c r="DZ20" s="609"/>
      <c r="EA20" s="609"/>
      <c r="EB20" s="609"/>
      <c r="EC20" s="609"/>
      <c r="ED20" s="609"/>
      <c r="EE20" s="609"/>
      <c r="EF20" s="609"/>
      <c r="EG20" s="609"/>
      <c r="EH20" s="609"/>
      <c r="EI20" s="609"/>
      <c r="EJ20" s="609"/>
      <c r="EK20" s="609"/>
      <c r="EL20" s="609"/>
      <c r="EM20" s="609"/>
      <c r="EN20" s="609"/>
      <c r="EO20" s="609"/>
      <c r="EP20" s="612">
        <v>0</v>
      </c>
      <c r="EQ20" s="612">
        <v>0</v>
      </c>
      <c r="ER20" s="612">
        <v>0</v>
      </c>
      <c r="ES20" s="612">
        <v>0</v>
      </c>
      <c r="ET20" s="612">
        <v>0</v>
      </c>
      <c r="EU20" s="612">
        <v>0</v>
      </c>
      <c r="EV20" s="612">
        <v>0</v>
      </c>
      <c r="EW20" s="612">
        <v>0</v>
      </c>
      <c r="EX20" s="612">
        <v>0</v>
      </c>
      <c r="EY20" s="612">
        <v>0</v>
      </c>
      <c r="EZ20" s="612">
        <v>0</v>
      </c>
      <c r="FA20" s="612">
        <v>0</v>
      </c>
      <c r="FB20" s="612">
        <v>0</v>
      </c>
      <c r="FC20" s="612">
        <v>0</v>
      </c>
      <c r="FD20" s="612">
        <v>0</v>
      </c>
      <c r="FE20" s="612">
        <v>0</v>
      </c>
      <c r="FF20" s="612">
        <v>0</v>
      </c>
      <c r="FG20" s="612">
        <v>0</v>
      </c>
      <c r="FH20" s="612">
        <v>0</v>
      </c>
      <c r="FI20" s="612">
        <v>0</v>
      </c>
      <c r="FJ20" s="612">
        <v>0</v>
      </c>
      <c r="FK20" s="612">
        <v>0</v>
      </c>
      <c r="FL20" s="612">
        <v>0</v>
      </c>
      <c r="FM20" s="612">
        <v>0</v>
      </c>
      <c r="FN20" s="612">
        <v>0</v>
      </c>
      <c r="FO20" s="612">
        <v>0</v>
      </c>
      <c r="FP20" s="612">
        <v>0</v>
      </c>
      <c r="FQ20" s="612">
        <v>0</v>
      </c>
      <c r="FR20" s="612">
        <v>0</v>
      </c>
      <c r="FS20" s="612">
        <v>0</v>
      </c>
      <c r="FT20" s="612">
        <v>0</v>
      </c>
      <c r="FU20" s="612">
        <v>0</v>
      </c>
      <c r="FV20" s="612">
        <v>0</v>
      </c>
      <c r="FW20" s="612">
        <v>0</v>
      </c>
      <c r="FX20" s="612">
        <v>0</v>
      </c>
      <c r="FY20" s="612">
        <v>0</v>
      </c>
    </row>
    <row r="21" spans="1:181" s="13" customFormat="1" ht="14" hidden="1">
      <c r="A21" s="609" t="s">
        <v>961</v>
      </c>
      <c r="B21" s="611"/>
      <c r="C21" s="611"/>
      <c r="D21" s="611"/>
      <c r="E21" s="611"/>
      <c r="F21" s="611"/>
      <c r="G21" s="611"/>
      <c r="H21" s="611"/>
      <c r="I21" s="611"/>
      <c r="J21" s="611"/>
      <c r="K21" s="611"/>
      <c r="L21" s="611"/>
      <c r="M21" s="611"/>
      <c r="N21" s="611"/>
      <c r="O21" s="611"/>
      <c r="P21" s="611"/>
      <c r="Q21" s="611"/>
      <c r="R21" s="611"/>
      <c r="S21" s="611"/>
      <c r="T21" s="611"/>
      <c r="U21" s="611"/>
      <c r="V21" s="611"/>
      <c r="W21" s="611"/>
      <c r="X21" s="611"/>
      <c r="Y21" s="611"/>
      <c r="Z21" s="611"/>
      <c r="AA21" s="611"/>
      <c r="AB21" s="611"/>
      <c r="AC21" s="611"/>
      <c r="AD21" s="611"/>
      <c r="AE21" s="611"/>
      <c r="AF21" s="611"/>
      <c r="AG21" s="611"/>
      <c r="AH21" s="611"/>
      <c r="AI21" s="611"/>
      <c r="AJ21" s="611"/>
      <c r="AK21" s="611"/>
      <c r="AL21" s="610"/>
      <c r="AM21" s="610"/>
      <c r="AN21" s="610"/>
      <c r="AO21" s="610"/>
      <c r="AP21" s="610"/>
      <c r="AQ21" s="610"/>
      <c r="AR21" s="610"/>
      <c r="AS21" s="610"/>
      <c r="AT21" s="610"/>
      <c r="AU21" s="610"/>
      <c r="AV21" s="610"/>
      <c r="AW21" s="610"/>
      <c r="AX21" s="610"/>
      <c r="AY21" s="610"/>
      <c r="AZ21" s="610"/>
      <c r="BA21" s="610"/>
      <c r="BB21" s="610"/>
      <c r="BC21" s="610"/>
      <c r="BD21" s="611"/>
      <c r="BE21" s="611"/>
      <c r="BF21" s="611"/>
      <c r="BG21" s="611"/>
      <c r="BH21" s="611"/>
      <c r="BI21" s="611"/>
      <c r="BJ21" s="611"/>
      <c r="BK21" s="611"/>
      <c r="BL21" s="611"/>
      <c r="BM21" s="611"/>
      <c r="BN21" s="611"/>
      <c r="BO21" s="611"/>
      <c r="BP21" s="611"/>
      <c r="BQ21" s="611"/>
      <c r="BR21" s="611"/>
      <c r="BS21" s="611"/>
      <c r="BT21" s="611"/>
      <c r="BU21" s="611"/>
      <c r="BV21" s="611"/>
      <c r="BW21" s="611"/>
      <c r="BX21" s="611"/>
      <c r="BY21" s="611"/>
      <c r="BZ21" s="611"/>
      <c r="CA21" s="611"/>
      <c r="CB21" s="611"/>
      <c r="CC21" s="611"/>
      <c r="CD21" s="611"/>
      <c r="CE21" s="611"/>
      <c r="CF21" s="611"/>
      <c r="CG21" s="611"/>
      <c r="CH21" s="611"/>
      <c r="CI21" s="611"/>
      <c r="CJ21" s="611"/>
      <c r="CK21" s="611"/>
      <c r="CL21" s="611"/>
      <c r="CM21" s="611"/>
      <c r="CN21" s="611"/>
      <c r="CO21" s="611"/>
      <c r="CP21" s="611"/>
      <c r="CQ21" s="611"/>
      <c r="CR21" s="611"/>
      <c r="CS21" s="611"/>
      <c r="CT21" s="611"/>
      <c r="CU21" s="611"/>
      <c r="CV21" s="611"/>
      <c r="CW21" s="611"/>
      <c r="CX21" s="611"/>
      <c r="CY21" s="611"/>
      <c r="CZ21" s="611"/>
      <c r="DA21" s="611"/>
      <c r="DB21" s="611"/>
      <c r="DC21" s="611"/>
      <c r="DD21" s="611"/>
      <c r="DE21" s="611"/>
      <c r="DF21" s="611"/>
      <c r="DG21" s="611"/>
      <c r="DH21" s="611"/>
      <c r="DI21" s="609"/>
      <c r="DJ21" s="609"/>
      <c r="DK21" s="609"/>
      <c r="DL21" s="609"/>
      <c r="DM21" s="609"/>
      <c r="DN21" s="609"/>
      <c r="DO21" s="609"/>
      <c r="DP21" s="609"/>
      <c r="DQ21" s="609"/>
      <c r="DR21" s="609"/>
      <c r="DS21" s="609"/>
      <c r="DT21" s="609"/>
      <c r="DU21" s="609"/>
      <c r="DV21" s="609"/>
      <c r="DW21" s="609"/>
      <c r="DX21" s="609"/>
      <c r="DY21" s="609"/>
      <c r="DZ21" s="609"/>
      <c r="EA21" s="609"/>
      <c r="EB21" s="609"/>
      <c r="EC21" s="609"/>
      <c r="ED21" s="609"/>
      <c r="EE21" s="609"/>
      <c r="EF21" s="609"/>
      <c r="EG21" s="609"/>
      <c r="EH21" s="609"/>
      <c r="EI21" s="609"/>
      <c r="EJ21" s="609"/>
      <c r="EK21" s="609"/>
      <c r="EL21" s="609"/>
      <c r="EM21" s="609"/>
      <c r="EN21" s="609"/>
      <c r="EO21" s="609"/>
      <c r="EP21" s="612">
        <v>15695.370881190009</v>
      </c>
      <c r="EQ21" s="612">
        <v>70.673696739999997</v>
      </c>
      <c r="ER21" s="612">
        <v>100.00000000000001</v>
      </c>
      <c r="ES21" s="612">
        <v>13453.074517229983</v>
      </c>
      <c r="ET21" s="612">
        <v>61.332919409999981</v>
      </c>
      <c r="EU21" s="612">
        <v>100</v>
      </c>
      <c r="EV21" s="612">
        <v>10207.809361909998</v>
      </c>
      <c r="EW21" s="612">
        <v>53.580479750000009</v>
      </c>
      <c r="EX21" s="612">
        <v>100.00000000000001</v>
      </c>
      <c r="EY21" s="612">
        <v>13515.79801474001</v>
      </c>
      <c r="EZ21" s="612">
        <v>250.77070376100002</v>
      </c>
      <c r="FA21" s="612">
        <v>100</v>
      </c>
      <c r="FB21" s="612">
        <v>13703.957287019985</v>
      </c>
      <c r="FC21" s="612">
        <v>220.71222490000002</v>
      </c>
      <c r="FD21" s="612">
        <v>100.00000000000001</v>
      </c>
      <c r="FE21" s="612">
        <v>14317.451900139993</v>
      </c>
      <c r="FF21" s="612">
        <v>53.793267569999998</v>
      </c>
      <c r="FG21" s="612">
        <v>100</v>
      </c>
      <c r="FH21" s="612">
        <v>13836.194255649958</v>
      </c>
      <c r="FI21" s="612">
        <v>71.233414090000025</v>
      </c>
      <c r="FJ21" s="612">
        <v>99.999999999999986</v>
      </c>
      <c r="FK21" s="612">
        <v>13108.983959320001</v>
      </c>
      <c r="FL21" s="612">
        <v>114.37278020000002</v>
      </c>
      <c r="FM21" s="612">
        <v>100.00000000000001</v>
      </c>
      <c r="FN21" s="612">
        <v>12633.556244850006</v>
      </c>
      <c r="FO21" s="612">
        <v>141.924781</v>
      </c>
      <c r="FP21" s="612">
        <v>100</v>
      </c>
      <c r="FQ21" s="612">
        <v>12700.059165139992</v>
      </c>
      <c r="FR21" s="612">
        <v>176.64863216000001</v>
      </c>
      <c r="FS21" s="612">
        <v>99.999999999999986</v>
      </c>
      <c r="FT21" s="612">
        <v>13757.611781999973</v>
      </c>
      <c r="FU21" s="612">
        <v>135.11776405000001</v>
      </c>
      <c r="FV21" s="612">
        <v>100.00000000000001</v>
      </c>
      <c r="FW21" s="612">
        <v>13577.496656579966</v>
      </c>
      <c r="FX21" s="612">
        <v>193.41148512000001</v>
      </c>
      <c r="FY21" s="612">
        <v>100</v>
      </c>
    </row>
    <row r="22" spans="1:181" s="13" customFormat="1" ht="14" hidden="1">
      <c r="A22" s="609" t="s">
        <v>961</v>
      </c>
      <c r="B22" s="611"/>
      <c r="C22" s="611"/>
      <c r="D22" s="611"/>
      <c r="E22" s="611"/>
      <c r="F22" s="611"/>
      <c r="G22" s="611"/>
      <c r="H22" s="611"/>
      <c r="I22" s="611"/>
      <c r="J22" s="611"/>
      <c r="K22" s="611"/>
      <c r="L22" s="611"/>
      <c r="M22" s="611"/>
      <c r="N22" s="611"/>
      <c r="O22" s="611"/>
      <c r="P22" s="611"/>
      <c r="Q22" s="611"/>
      <c r="R22" s="611"/>
      <c r="S22" s="611"/>
      <c r="T22" s="611"/>
      <c r="U22" s="611"/>
      <c r="V22" s="611"/>
      <c r="W22" s="611"/>
      <c r="X22" s="611"/>
      <c r="Y22" s="611"/>
      <c r="Z22" s="611"/>
      <c r="AA22" s="611"/>
      <c r="AB22" s="611"/>
      <c r="AC22" s="611"/>
      <c r="AD22" s="611"/>
      <c r="AE22" s="611"/>
      <c r="AF22" s="611"/>
      <c r="AG22" s="611"/>
      <c r="AH22" s="611"/>
      <c r="AI22" s="611"/>
      <c r="AJ22" s="611"/>
      <c r="AK22" s="611"/>
      <c r="AL22" s="610"/>
      <c r="AM22" s="610"/>
      <c r="AN22" s="610"/>
      <c r="AO22" s="610"/>
      <c r="AP22" s="610"/>
      <c r="AQ22" s="610"/>
      <c r="AR22" s="610"/>
      <c r="AS22" s="610"/>
      <c r="AT22" s="610"/>
      <c r="AU22" s="610"/>
      <c r="AV22" s="610"/>
      <c r="AW22" s="610"/>
      <c r="AX22" s="610"/>
      <c r="AY22" s="610"/>
      <c r="AZ22" s="610"/>
      <c r="BA22" s="610"/>
      <c r="BB22" s="610"/>
      <c r="BC22" s="610"/>
      <c r="BD22" s="611"/>
      <c r="BE22" s="611"/>
      <c r="BF22" s="611"/>
      <c r="BG22" s="611"/>
      <c r="BH22" s="611"/>
      <c r="BI22" s="611"/>
      <c r="BJ22" s="611"/>
      <c r="BK22" s="611"/>
      <c r="BL22" s="611"/>
      <c r="BM22" s="611"/>
      <c r="BN22" s="611"/>
      <c r="BO22" s="611"/>
      <c r="BP22" s="611"/>
      <c r="BQ22" s="611"/>
      <c r="BR22" s="611"/>
      <c r="BS22" s="611"/>
      <c r="BT22" s="611"/>
      <c r="BU22" s="611"/>
      <c r="BV22" s="611"/>
      <c r="BW22" s="611"/>
      <c r="BX22" s="611"/>
      <c r="BY22" s="611"/>
      <c r="BZ22" s="611"/>
      <c r="CA22" s="611"/>
      <c r="CB22" s="611"/>
      <c r="CC22" s="611"/>
      <c r="CD22" s="611"/>
      <c r="CE22" s="611"/>
      <c r="CF22" s="611"/>
      <c r="CG22" s="611"/>
      <c r="CH22" s="611"/>
      <c r="CI22" s="611"/>
      <c r="CJ22" s="611"/>
      <c r="CK22" s="611"/>
      <c r="CL22" s="611"/>
      <c r="CM22" s="611"/>
      <c r="CN22" s="611"/>
      <c r="CO22" s="611"/>
      <c r="CP22" s="611"/>
      <c r="CQ22" s="611"/>
      <c r="CR22" s="611"/>
      <c r="CS22" s="611"/>
      <c r="CT22" s="611"/>
      <c r="CU22" s="611"/>
      <c r="CV22" s="611"/>
      <c r="CW22" s="611"/>
      <c r="CX22" s="611"/>
      <c r="CY22" s="611"/>
      <c r="CZ22" s="611"/>
      <c r="DA22" s="611"/>
      <c r="DB22" s="611"/>
      <c r="DC22" s="611"/>
      <c r="DD22" s="611"/>
      <c r="DE22" s="611"/>
      <c r="DF22" s="611"/>
      <c r="DG22" s="611"/>
      <c r="DH22" s="611"/>
      <c r="DI22" s="609"/>
      <c r="DJ22" s="609"/>
      <c r="DK22" s="609"/>
      <c r="DL22" s="609"/>
      <c r="DM22" s="609"/>
      <c r="DN22" s="609"/>
      <c r="DO22" s="609"/>
      <c r="DP22" s="609"/>
      <c r="DQ22" s="609"/>
      <c r="DR22" s="609"/>
      <c r="DS22" s="609"/>
      <c r="DT22" s="609"/>
      <c r="DU22" s="609"/>
      <c r="DV22" s="609"/>
      <c r="DW22" s="609"/>
      <c r="DX22" s="609"/>
      <c r="DY22" s="609"/>
      <c r="DZ22" s="609"/>
      <c r="EA22" s="609"/>
      <c r="EB22" s="609"/>
      <c r="EC22" s="609"/>
      <c r="ED22" s="609"/>
      <c r="EE22" s="609"/>
      <c r="EF22" s="609"/>
      <c r="EG22" s="609"/>
      <c r="EH22" s="609"/>
      <c r="EI22" s="609"/>
      <c r="EJ22" s="609"/>
      <c r="EK22" s="609"/>
      <c r="EL22" s="609"/>
      <c r="EM22" s="609"/>
      <c r="EN22" s="609"/>
      <c r="EO22" s="609"/>
      <c r="EP22" s="612">
        <v>0</v>
      </c>
      <c r="EQ22" s="612">
        <v>0</v>
      </c>
      <c r="ER22" s="612">
        <v>0</v>
      </c>
      <c r="ES22" s="612">
        <v>0</v>
      </c>
      <c r="ET22" s="612">
        <v>0</v>
      </c>
      <c r="EU22" s="612">
        <v>0</v>
      </c>
      <c r="EV22" s="612">
        <v>0</v>
      </c>
      <c r="EW22" s="612">
        <v>0</v>
      </c>
      <c r="EX22" s="612">
        <v>0</v>
      </c>
      <c r="EY22" s="612">
        <v>0</v>
      </c>
      <c r="EZ22" s="612">
        <v>0</v>
      </c>
      <c r="FA22" s="612">
        <v>0</v>
      </c>
      <c r="FB22" s="612">
        <v>0</v>
      </c>
      <c r="FC22" s="612">
        <v>0</v>
      </c>
      <c r="FD22" s="612">
        <v>0</v>
      </c>
      <c r="FE22" s="612">
        <v>0</v>
      </c>
      <c r="FF22" s="612">
        <v>0</v>
      </c>
      <c r="FG22" s="612">
        <v>0</v>
      </c>
      <c r="FH22" s="612">
        <v>0</v>
      </c>
      <c r="FI22" s="612">
        <v>0</v>
      </c>
      <c r="FJ22" s="612">
        <v>0</v>
      </c>
      <c r="FK22" s="612">
        <v>0</v>
      </c>
      <c r="FL22" s="612">
        <v>0</v>
      </c>
      <c r="FM22" s="612">
        <v>0</v>
      </c>
      <c r="FN22" s="612">
        <v>0</v>
      </c>
      <c r="FO22" s="612">
        <v>0</v>
      </c>
      <c r="FP22" s="612">
        <v>0</v>
      </c>
      <c r="FQ22" s="612">
        <v>0</v>
      </c>
      <c r="FR22" s="612">
        <v>0</v>
      </c>
      <c r="FS22" s="612">
        <v>0</v>
      </c>
      <c r="FT22" s="612">
        <v>0</v>
      </c>
      <c r="FU22" s="612">
        <v>0</v>
      </c>
      <c r="FV22" s="612">
        <v>0</v>
      </c>
      <c r="FW22" s="612">
        <v>0</v>
      </c>
      <c r="FX22" s="612">
        <v>0</v>
      </c>
      <c r="FY22" s="612">
        <v>0</v>
      </c>
    </row>
  </sheetData>
  <sheetProtection sheet="1" objects="1" scenarios="1"/>
  <mergeCells count="60">
    <mergeCell ref="FW3:FY3"/>
    <mergeCell ref="FT3:FV3"/>
    <mergeCell ref="EY3:FA3"/>
    <mergeCell ref="CH3:CJ3"/>
    <mergeCell ref="CK3:CM3"/>
    <mergeCell ref="FN3:FP3"/>
    <mergeCell ref="CN3:CP3"/>
    <mergeCell ref="CT3:CV3"/>
    <mergeCell ref="DL3:DN3"/>
    <mergeCell ref="DF3:DH3"/>
    <mergeCell ref="EG3:EI3"/>
    <mergeCell ref="FK3:FM3"/>
    <mergeCell ref="FE3:FG3"/>
    <mergeCell ref="CZ3:DB3"/>
    <mergeCell ref="DO3:DQ3"/>
    <mergeCell ref="ES3:EU3"/>
    <mergeCell ref="C3:D3"/>
    <mergeCell ref="K3:M3"/>
    <mergeCell ref="Q3:S3"/>
    <mergeCell ref="E3:G3"/>
    <mergeCell ref="AC3:AE3"/>
    <mergeCell ref="H3:J3"/>
    <mergeCell ref="N3:P3"/>
    <mergeCell ref="T3:V3"/>
    <mergeCell ref="Z3:AB3"/>
    <mergeCell ref="W3:Y3"/>
    <mergeCell ref="DC3:DE3"/>
    <mergeCell ref="CE3:CG3"/>
    <mergeCell ref="BM3:BO3"/>
    <mergeCell ref="AF3:AH3"/>
    <mergeCell ref="AR3:AT3"/>
    <mergeCell ref="CB3:CD3"/>
    <mergeCell ref="AI3:AK3"/>
    <mergeCell ref="BS3:BU3"/>
    <mergeCell ref="BJ3:BL3"/>
    <mergeCell ref="AU3:AW3"/>
    <mergeCell ref="BV3:BX3"/>
    <mergeCell ref="BD3:BF3"/>
    <mergeCell ref="AX3:AZ3"/>
    <mergeCell ref="BY3:CA3"/>
    <mergeCell ref="CQ3:CS3"/>
    <mergeCell ref="AL3:AN3"/>
    <mergeCell ref="CW3:CY3"/>
    <mergeCell ref="BA3:BC3"/>
    <mergeCell ref="BG3:BI3"/>
    <mergeCell ref="BP3:BR3"/>
    <mergeCell ref="AO3:AQ3"/>
    <mergeCell ref="DX3:DZ3"/>
    <mergeCell ref="EM3:EO3"/>
    <mergeCell ref="ED3:EF3"/>
    <mergeCell ref="DI3:DK3"/>
    <mergeCell ref="DR3:DT3"/>
    <mergeCell ref="EA3:EC3"/>
    <mergeCell ref="DU3:DW3"/>
    <mergeCell ref="FQ3:FS3"/>
    <mergeCell ref="FH3:FJ3"/>
    <mergeCell ref="FB3:FD3"/>
    <mergeCell ref="EP3:ER3"/>
    <mergeCell ref="EJ3:EL3"/>
    <mergeCell ref="EV3:EX3"/>
  </mergeCells>
  <hyperlinks>
    <hyperlink ref="A4" location="'Índice'!B54" display="Índice!A1" xr:uid="{7DC76485-DF70-4B19-A466-57A253E8DFDC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1F6E-AB34-4177-B81D-B32C72373EEC}">
  <sheetPr codeName="Plan21">
    <tabColor rgb="FFFFC000"/>
  </sheetPr>
  <dimension ref="A1:EC22"/>
  <sheetViews>
    <sheetView showGridLines="0" showRowColHeaders="0" zoomScaleNormal="100" workbookViewId="0">
      <pane xSplit="1" ySplit="5" topLeftCell="DV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133" s="71" customFormat="1" ht="16.399999999999999" customHeight="1">
      <c r="A1" s="360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G1" s="347"/>
      <c r="DH1" s="347"/>
      <c r="DI1" s="347"/>
      <c r="DJ1" s="347"/>
      <c r="DK1" s="347"/>
      <c r="DL1" s="347"/>
      <c r="DM1" s="347"/>
      <c r="DN1" s="347"/>
      <c r="DO1" s="347"/>
      <c r="DP1" s="347"/>
      <c r="DQ1" s="347"/>
      <c r="DR1" s="347"/>
      <c r="DS1" s="347"/>
      <c r="DT1" s="347"/>
      <c r="DU1" s="347"/>
      <c r="DV1" s="347"/>
      <c r="DW1" s="347"/>
      <c r="DX1" s="347"/>
      <c r="DY1" s="347"/>
      <c r="DZ1" s="347"/>
      <c r="EA1" s="347"/>
      <c r="EB1" s="347"/>
      <c r="EC1" s="347"/>
    </row>
    <row r="2" spans="1:133" s="71" customFormat="1" ht="33" customHeight="1">
      <c r="A2" s="361" t="s">
        <v>636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8"/>
      <c r="BG2" s="368"/>
      <c r="BH2" s="368"/>
      <c r="BI2" s="368"/>
      <c r="BJ2" s="368"/>
      <c r="BK2" s="368"/>
      <c r="BL2" s="368"/>
      <c r="BM2" s="368"/>
      <c r="BN2" s="368"/>
      <c r="BO2" s="368"/>
      <c r="BP2" s="368"/>
      <c r="BQ2" s="368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368"/>
      <c r="CK2" s="368"/>
      <c r="CL2" s="368"/>
      <c r="CM2" s="368"/>
      <c r="CN2" s="368"/>
      <c r="CO2" s="368"/>
      <c r="CP2" s="368"/>
      <c r="CQ2" s="368"/>
      <c r="CR2" s="368"/>
      <c r="CS2" s="368"/>
      <c r="CT2" s="368"/>
      <c r="CU2" s="368"/>
      <c r="CV2" s="368"/>
      <c r="CW2" s="368"/>
      <c r="CX2" s="368"/>
      <c r="CY2" s="368"/>
      <c r="CZ2" s="368"/>
      <c r="DA2" s="368"/>
      <c r="DB2" s="368"/>
      <c r="DC2" s="368"/>
      <c r="DD2" s="368"/>
      <c r="DE2" s="368"/>
      <c r="DF2" s="368"/>
      <c r="DG2" s="368"/>
      <c r="DH2" s="368"/>
      <c r="DI2" s="368"/>
      <c r="DJ2" s="368"/>
      <c r="DK2" s="368"/>
      <c r="DL2" s="368"/>
      <c r="DM2" s="368"/>
      <c r="DN2" s="368"/>
      <c r="DO2" s="368"/>
      <c r="DP2" s="368"/>
      <c r="DQ2" s="368"/>
      <c r="DR2" s="368"/>
      <c r="DS2" s="368"/>
      <c r="DT2" s="368"/>
      <c r="DU2" s="368"/>
      <c r="DV2" s="368"/>
      <c r="DW2" s="368"/>
      <c r="DX2" s="368"/>
      <c r="DY2" s="368"/>
      <c r="DZ2" s="368"/>
      <c r="EA2" s="368"/>
      <c r="EB2" s="368"/>
      <c r="EC2" s="368"/>
    </row>
    <row r="3" spans="1:133" s="71" customFormat="1" ht="16.399999999999999" customHeight="1">
      <c r="A3" s="362" t="s">
        <v>1312</v>
      </c>
      <c r="B3" s="1297" t="s">
        <v>652</v>
      </c>
      <c r="C3" s="1297"/>
      <c r="D3" s="1297"/>
      <c r="E3" s="1297" t="s">
        <v>653</v>
      </c>
      <c r="F3" s="1297"/>
      <c r="G3" s="1297"/>
      <c r="H3" s="1297" t="s">
        <v>654</v>
      </c>
      <c r="I3" s="1297"/>
      <c r="J3" s="1297"/>
      <c r="K3" s="1297" t="s">
        <v>655</v>
      </c>
      <c r="L3" s="1297"/>
      <c r="M3" s="1297"/>
      <c r="N3" s="1297" t="s">
        <v>1248</v>
      </c>
      <c r="O3" s="1297"/>
      <c r="P3" s="1297"/>
      <c r="Q3" s="1297" t="s">
        <v>1249</v>
      </c>
      <c r="R3" s="1297"/>
      <c r="S3" s="1297"/>
      <c r="T3" s="1297" t="s">
        <v>1250</v>
      </c>
      <c r="U3" s="1297"/>
      <c r="V3" s="1297"/>
      <c r="W3" s="1297" t="s">
        <v>1251</v>
      </c>
      <c r="X3" s="1297"/>
      <c r="Y3" s="1297"/>
      <c r="Z3" s="1297" t="s">
        <v>1252</v>
      </c>
      <c r="AA3" s="1297"/>
      <c r="AB3" s="1297"/>
      <c r="AC3" s="1297" t="s">
        <v>1253</v>
      </c>
      <c r="AD3" s="1297"/>
      <c r="AE3" s="1297"/>
      <c r="AF3" s="1297" t="s">
        <v>1254</v>
      </c>
      <c r="AG3" s="1297"/>
      <c r="AH3" s="1297"/>
      <c r="AI3" s="1297" t="s">
        <v>1255</v>
      </c>
      <c r="AJ3" s="1297"/>
      <c r="AK3" s="1297"/>
      <c r="AL3" s="1297" t="s">
        <v>968</v>
      </c>
      <c r="AM3" s="1297"/>
      <c r="AN3" s="1297"/>
      <c r="AO3" s="1297" t="s">
        <v>969</v>
      </c>
      <c r="AP3" s="1297"/>
      <c r="AQ3" s="1297"/>
      <c r="AR3" s="1297" t="s">
        <v>970</v>
      </c>
      <c r="AS3" s="1297"/>
      <c r="AT3" s="1297"/>
      <c r="AU3" s="1297" t="s">
        <v>971</v>
      </c>
      <c r="AV3" s="1297"/>
      <c r="AW3" s="1297"/>
      <c r="AX3" s="1297" t="s">
        <v>1256</v>
      </c>
      <c r="AY3" s="1297"/>
      <c r="AZ3" s="1297"/>
      <c r="BA3" s="1297" t="s">
        <v>1257</v>
      </c>
      <c r="BB3" s="1297"/>
      <c r="BC3" s="1297"/>
      <c r="BD3" s="1297" t="s">
        <v>1258</v>
      </c>
      <c r="BE3" s="1297"/>
      <c r="BF3" s="1297"/>
      <c r="BG3" s="1297" t="s">
        <v>1259</v>
      </c>
      <c r="BH3" s="1297"/>
      <c r="BI3" s="1297"/>
      <c r="BJ3" s="1297" t="s">
        <v>1016</v>
      </c>
      <c r="BK3" s="1297"/>
      <c r="BL3" s="1297"/>
      <c r="BM3" s="1297" t="s">
        <v>1017</v>
      </c>
      <c r="BN3" s="1297"/>
      <c r="BO3" s="1297"/>
      <c r="BP3" s="1297" t="s">
        <v>1018</v>
      </c>
      <c r="BQ3" s="1297"/>
      <c r="BR3" s="1297"/>
      <c r="BS3" s="1297" t="s">
        <v>888</v>
      </c>
      <c r="BT3" s="1297"/>
      <c r="BU3" s="1297"/>
      <c r="BV3" s="1297" t="s">
        <v>910</v>
      </c>
      <c r="BW3" s="1297"/>
      <c r="BX3" s="1297"/>
      <c r="BY3" s="1297" t="s">
        <v>912</v>
      </c>
      <c r="BZ3" s="1297"/>
      <c r="CA3" s="1297"/>
      <c r="CB3" s="1297" t="s">
        <v>914</v>
      </c>
      <c r="CC3" s="1297"/>
      <c r="CD3" s="1297"/>
      <c r="CE3" s="1297" t="s">
        <v>1260</v>
      </c>
      <c r="CF3" s="1297"/>
      <c r="CG3" s="1297"/>
      <c r="CH3" s="1297" t="s">
        <v>1261</v>
      </c>
      <c r="CI3" s="1297"/>
      <c r="CJ3" s="1297"/>
      <c r="CK3" s="1297" t="s">
        <v>1262</v>
      </c>
      <c r="CL3" s="1297"/>
      <c r="CM3" s="1297"/>
      <c r="CN3" s="1297" t="s">
        <v>1263</v>
      </c>
      <c r="CO3" s="1297"/>
      <c r="CP3" s="1297"/>
      <c r="CQ3" s="1297" t="s">
        <v>1264</v>
      </c>
      <c r="CR3" s="1297"/>
      <c r="CS3" s="1297"/>
      <c r="CT3" s="1297" t="s">
        <v>1265</v>
      </c>
      <c r="CU3" s="1297"/>
      <c r="CV3" s="1297"/>
      <c r="CW3" s="1297" t="s">
        <v>1266</v>
      </c>
      <c r="CX3" s="1297"/>
      <c r="CY3" s="1297"/>
      <c r="CZ3" s="1297" t="s">
        <v>1267</v>
      </c>
      <c r="DA3" s="1297"/>
      <c r="DB3" s="1297"/>
      <c r="DC3" s="1297" t="s">
        <v>1268</v>
      </c>
      <c r="DD3" s="1297"/>
      <c r="DE3" s="1297"/>
      <c r="DF3" s="1297" t="s">
        <v>1075</v>
      </c>
      <c r="DG3" s="1297"/>
      <c r="DH3" s="1297"/>
      <c r="DI3" s="1297" t="s">
        <v>1077</v>
      </c>
      <c r="DJ3" s="1297"/>
      <c r="DK3" s="1297"/>
      <c r="DL3" s="1297" t="s">
        <v>1079</v>
      </c>
      <c r="DM3" s="1297"/>
      <c r="DN3" s="1297"/>
      <c r="DO3" s="1297" t="s">
        <v>1081</v>
      </c>
      <c r="DP3" s="1297"/>
      <c r="DQ3" s="1297"/>
      <c r="DR3" s="1297" t="s">
        <v>1141</v>
      </c>
      <c r="DS3" s="1297"/>
      <c r="DT3" s="1297"/>
      <c r="DU3" s="1297" t="s">
        <v>1142</v>
      </c>
      <c r="DV3" s="1297"/>
      <c r="DW3" s="1297"/>
      <c r="DX3" s="1297" t="s">
        <v>1143</v>
      </c>
      <c r="DY3" s="1297"/>
      <c r="DZ3" s="1297"/>
      <c r="EA3" s="1298" t="s">
        <v>1144</v>
      </c>
      <c r="EB3" s="1298"/>
      <c r="EC3" s="1298"/>
    </row>
    <row r="4" spans="1:133" s="71" customFormat="1" ht="16.399999999999999" customHeight="1">
      <c r="A4" s="843" t="s">
        <v>531</v>
      </c>
      <c r="B4" s="351" t="s">
        <v>1447</v>
      </c>
      <c r="C4" s="351" t="s">
        <v>863</v>
      </c>
      <c r="D4" s="351" t="s">
        <v>1448</v>
      </c>
      <c r="E4" s="351" t="s">
        <v>1447</v>
      </c>
      <c r="F4" s="351" t="s">
        <v>863</v>
      </c>
      <c r="G4" s="351" t="s">
        <v>1448</v>
      </c>
      <c r="H4" s="351" t="s">
        <v>1447</v>
      </c>
      <c r="I4" s="351" t="s">
        <v>863</v>
      </c>
      <c r="J4" s="351" t="s">
        <v>1448</v>
      </c>
      <c r="K4" s="351" t="s">
        <v>1447</v>
      </c>
      <c r="L4" s="351" t="s">
        <v>863</v>
      </c>
      <c r="M4" s="351" t="s">
        <v>1448</v>
      </c>
      <c r="N4" s="351" t="s">
        <v>1447</v>
      </c>
      <c r="O4" s="351" t="s">
        <v>863</v>
      </c>
      <c r="P4" s="351" t="s">
        <v>1448</v>
      </c>
      <c r="Q4" s="351" t="s">
        <v>1447</v>
      </c>
      <c r="R4" s="351" t="s">
        <v>863</v>
      </c>
      <c r="S4" s="351" t="s">
        <v>1448</v>
      </c>
      <c r="T4" s="351" t="s">
        <v>1447</v>
      </c>
      <c r="U4" s="351" t="s">
        <v>863</v>
      </c>
      <c r="V4" s="351" t="s">
        <v>1448</v>
      </c>
      <c r="W4" s="351" t="s">
        <v>1447</v>
      </c>
      <c r="X4" s="351" t="s">
        <v>863</v>
      </c>
      <c r="Y4" s="351" t="s">
        <v>1448</v>
      </c>
      <c r="Z4" s="351" t="s">
        <v>1447</v>
      </c>
      <c r="AA4" s="351" t="s">
        <v>863</v>
      </c>
      <c r="AB4" s="351" t="s">
        <v>1448</v>
      </c>
      <c r="AC4" s="351" t="s">
        <v>1447</v>
      </c>
      <c r="AD4" s="351" t="s">
        <v>863</v>
      </c>
      <c r="AE4" s="351" t="s">
        <v>1448</v>
      </c>
      <c r="AF4" s="351" t="s">
        <v>1447</v>
      </c>
      <c r="AG4" s="351" t="s">
        <v>863</v>
      </c>
      <c r="AH4" s="351" t="s">
        <v>1448</v>
      </c>
      <c r="AI4" s="351" t="s">
        <v>1447</v>
      </c>
      <c r="AJ4" s="351" t="s">
        <v>863</v>
      </c>
      <c r="AK4" s="351" t="s">
        <v>1448</v>
      </c>
      <c r="AL4" s="351" t="s">
        <v>1447</v>
      </c>
      <c r="AM4" s="351" t="s">
        <v>863</v>
      </c>
      <c r="AN4" s="351" t="s">
        <v>1448</v>
      </c>
      <c r="AO4" s="351" t="s">
        <v>1447</v>
      </c>
      <c r="AP4" s="351" t="s">
        <v>863</v>
      </c>
      <c r="AQ4" s="351" t="s">
        <v>1448</v>
      </c>
      <c r="AR4" s="351" t="s">
        <v>1447</v>
      </c>
      <c r="AS4" s="351" t="s">
        <v>863</v>
      </c>
      <c r="AT4" s="351" t="s">
        <v>1448</v>
      </c>
      <c r="AU4" s="351" t="s">
        <v>1447</v>
      </c>
      <c r="AV4" s="351" t="s">
        <v>863</v>
      </c>
      <c r="AW4" s="351" t="s">
        <v>1448</v>
      </c>
      <c r="AX4" s="351" t="s">
        <v>1447</v>
      </c>
      <c r="AY4" s="351" t="s">
        <v>863</v>
      </c>
      <c r="AZ4" s="351" t="s">
        <v>1448</v>
      </c>
      <c r="BA4" s="351" t="s">
        <v>1447</v>
      </c>
      <c r="BB4" s="351" t="s">
        <v>863</v>
      </c>
      <c r="BC4" s="351" t="s">
        <v>1448</v>
      </c>
      <c r="BD4" s="351" t="s">
        <v>1447</v>
      </c>
      <c r="BE4" s="351" t="s">
        <v>863</v>
      </c>
      <c r="BF4" s="351" t="s">
        <v>1448</v>
      </c>
      <c r="BG4" s="351" t="s">
        <v>1447</v>
      </c>
      <c r="BH4" s="351" t="s">
        <v>863</v>
      </c>
      <c r="BI4" s="351" t="s">
        <v>1448</v>
      </c>
      <c r="BJ4" s="351" t="s">
        <v>1447</v>
      </c>
      <c r="BK4" s="351" t="s">
        <v>863</v>
      </c>
      <c r="BL4" s="351" t="s">
        <v>1448</v>
      </c>
      <c r="BM4" s="351" t="s">
        <v>1447</v>
      </c>
      <c r="BN4" s="351" t="s">
        <v>863</v>
      </c>
      <c r="BO4" s="351" t="s">
        <v>1448</v>
      </c>
      <c r="BP4" s="351" t="s">
        <v>1447</v>
      </c>
      <c r="BQ4" s="351" t="s">
        <v>863</v>
      </c>
      <c r="BR4" s="351" t="s">
        <v>1448</v>
      </c>
      <c r="BS4" s="351" t="s">
        <v>1447</v>
      </c>
      <c r="BT4" s="351" t="s">
        <v>863</v>
      </c>
      <c r="BU4" s="351" t="s">
        <v>1448</v>
      </c>
      <c r="BV4" s="351" t="s">
        <v>1447</v>
      </c>
      <c r="BW4" s="351" t="s">
        <v>863</v>
      </c>
      <c r="BX4" s="351" t="s">
        <v>1448</v>
      </c>
      <c r="BY4" s="351" t="s">
        <v>1447</v>
      </c>
      <c r="BZ4" s="351" t="s">
        <v>863</v>
      </c>
      <c r="CA4" s="351" t="s">
        <v>1448</v>
      </c>
      <c r="CB4" s="351" t="s">
        <v>1447</v>
      </c>
      <c r="CC4" s="351" t="s">
        <v>863</v>
      </c>
      <c r="CD4" s="351" t="s">
        <v>1448</v>
      </c>
      <c r="CE4" s="351" t="s">
        <v>1447</v>
      </c>
      <c r="CF4" s="351" t="s">
        <v>863</v>
      </c>
      <c r="CG4" s="351" t="s">
        <v>1448</v>
      </c>
      <c r="CH4" s="351" t="s">
        <v>1447</v>
      </c>
      <c r="CI4" s="351" t="s">
        <v>863</v>
      </c>
      <c r="CJ4" s="351" t="s">
        <v>1448</v>
      </c>
      <c r="CK4" s="351" t="s">
        <v>1447</v>
      </c>
      <c r="CL4" s="351" t="s">
        <v>863</v>
      </c>
      <c r="CM4" s="351" t="s">
        <v>1448</v>
      </c>
      <c r="CN4" s="351" t="s">
        <v>1447</v>
      </c>
      <c r="CO4" s="351" t="s">
        <v>863</v>
      </c>
      <c r="CP4" s="351" t="s">
        <v>1448</v>
      </c>
      <c r="CQ4" s="351" t="s">
        <v>1447</v>
      </c>
      <c r="CR4" s="351" t="s">
        <v>863</v>
      </c>
      <c r="CS4" s="351" t="s">
        <v>1448</v>
      </c>
      <c r="CT4" s="351" t="s">
        <v>1447</v>
      </c>
      <c r="CU4" s="351" t="s">
        <v>863</v>
      </c>
      <c r="CV4" s="351" t="s">
        <v>1448</v>
      </c>
      <c r="CW4" s="351" t="s">
        <v>1447</v>
      </c>
      <c r="CX4" s="351" t="s">
        <v>863</v>
      </c>
      <c r="CY4" s="351" t="s">
        <v>1448</v>
      </c>
      <c r="CZ4" s="351" t="s">
        <v>1447</v>
      </c>
      <c r="DA4" s="351" t="s">
        <v>863</v>
      </c>
      <c r="DB4" s="351" t="s">
        <v>1448</v>
      </c>
      <c r="DC4" s="351" t="s">
        <v>1447</v>
      </c>
      <c r="DD4" s="351" t="s">
        <v>863</v>
      </c>
      <c r="DE4" s="351" t="s">
        <v>1448</v>
      </c>
      <c r="DF4" s="351" t="s">
        <v>1447</v>
      </c>
      <c r="DG4" s="351" t="s">
        <v>863</v>
      </c>
      <c r="DH4" s="351" t="s">
        <v>1448</v>
      </c>
      <c r="DI4" s="351" t="s">
        <v>1447</v>
      </c>
      <c r="DJ4" s="351" t="s">
        <v>863</v>
      </c>
      <c r="DK4" s="351" t="s">
        <v>1448</v>
      </c>
      <c r="DL4" s="351" t="s">
        <v>1447</v>
      </c>
      <c r="DM4" s="351" t="s">
        <v>863</v>
      </c>
      <c r="DN4" s="351" t="s">
        <v>1448</v>
      </c>
      <c r="DO4" s="351" t="s">
        <v>1447</v>
      </c>
      <c r="DP4" s="351" t="s">
        <v>863</v>
      </c>
      <c r="DQ4" s="351" t="s">
        <v>1448</v>
      </c>
      <c r="DR4" s="351" t="s">
        <v>1447</v>
      </c>
      <c r="DS4" s="351" t="s">
        <v>863</v>
      </c>
      <c r="DT4" s="351" t="s">
        <v>1448</v>
      </c>
      <c r="DU4" s="351" t="s">
        <v>1447</v>
      </c>
      <c r="DV4" s="351" t="s">
        <v>863</v>
      </c>
      <c r="DW4" s="351" t="s">
        <v>1448</v>
      </c>
      <c r="DX4" s="351" t="s">
        <v>1447</v>
      </c>
      <c r="DY4" s="351" t="s">
        <v>863</v>
      </c>
      <c r="DZ4" s="351" t="s">
        <v>1448</v>
      </c>
      <c r="EA4" s="252" t="s">
        <v>1447</v>
      </c>
      <c r="EB4" s="252" t="s">
        <v>863</v>
      </c>
      <c r="EC4" s="252" t="s">
        <v>1448</v>
      </c>
    </row>
    <row r="5" spans="1:133" s="13" customFormat="1" ht="4.5" customHeight="1">
      <c r="A5" s="365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7"/>
      <c r="EB5" s="357"/>
      <c r="EC5" s="357"/>
    </row>
    <row r="6" spans="1:133" s="13" customFormat="1" ht="14">
      <c r="A6" s="349" t="s">
        <v>77</v>
      </c>
      <c r="B6" s="281">
        <v>34978.873754723027</v>
      </c>
      <c r="C6" s="281">
        <v>0</v>
      </c>
      <c r="D6" s="341">
        <v>70.392132406703055</v>
      </c>
      <c r="E6" s="281">
        <v>33696.802140509993</v>
      </c>
      <c r="F6" s="281">
        <v>0</v>
      </c>
      <c r="G6" s="341">
        <v>71.165871914565599</v>
      </c>
      <c r="H6" s="281">
        <v>36335.27990781</v>
      </c>
      <c r="I6" s="281">
        <v>0</v>
      </c>
      <c r="J6" s="341">
        <v>71.309618487462842</v>
      </c>
      <c r="K6" s="281">
        <v>39285.112632631623</v>
      </c>
      <c r="L6" s="281">
        <v>0</v>
      </c>
      <c r="M6" s="341">
        <v>72.954721509474652</v>
      </c>
      <c r="N6" s="281">
        <v>42421.514174590018</v>
      </c>
      <c r="O6" s="281">
        <v>0</v>
      </c>
      <c r="P6" s="341">
        <v>67.821430329945954</v>
      </c>
      <c r="Q6" s="281">
        <v>40045.141859452757</v>
      </c>
      <c r="R6" s="281">
        <v>0</v>
      </c>
      <c r="S6" s="341">
        <v>68.07820465234316</v>
      </c>
      <c r="T6" s="281">
        <v>42045.299323539213</v>
      </c>
      <c r="U6" s="281">
        <v>0</v>
      </c>
      <c r="V6" s="341">
        <v>60.316353154404908</v>
      </c>
      <c r="W6" s="281">
        <v>37626.561874310923</v>
      </c>
      <c r="X6" s="281">
        <v>0</v>
      </c>
      <c r="Y6" s="341">
        <v>60.018968154581188</v>
      </c>
      <c r="Z6" s="281">
        <v>31955.591659750004</v>
      </c>
      <c r="AA6" s="281">
        <v>0</v>
      </c>
      <c r="AB6" s="341">
        <v>61.8089855944744</v>
      </c>
      <c r="AC6" s="281">
        <v>25093.896017416075</v>
      </c>
      <c r="AD6" s="281">
        <v>0</v>
      </c>
      <c r="AE6" s="341">
        <v>56.797863285596449</v>
      </c>
      <c r="AF6" s="281">
        <v>22947.241475005922</v>
      </c>
      <c r="AG6" s="281">
        <v>0</v>
      </c>
      <c r="AH6" s="341">
        <v>53.23414524767287</v>
      </c>
      <c r="AI6" s="281">
        <v>20219.27960577359</v>
      </c>
      <c r="AJ6" s="281">
        <v>0</v>
      </c>
      <c r="AK6" s="341">
        <v>53.426348731489483</v>
      </c>
      <c r="AL6" s="281">
        <v>20507.193818797285</v>
      </c>
      <c r="AM6" s="281">
        <v>0</v>
      </c>
      <c r="AN6" s="341">
        <v>58.05029395697369</v>
      </c>
      <c r="AO6" s="281">
        <v>21811.868416877376</v>
      </c>
      <c r="AP6" s="281">
        <v>0</v>
      </c>
      <c r="AQ6" s="341">
        <v>61.316046884557529</v>
      </c>
      <c r="AR6" s="281">
        <v>20557.19656869</v>
      </c>
      <c r="AS6" s="281">
        <v>0</v>
      </c>
      <c r="AT6" s="341">
        <v>60.78578321028013</v>
      </c>
      <c r="AU6" s="281">
        <v>21600.523412960985</v>
      </c>
      <c r="AV6" s="281">
        <v>0</v>
      </c>
      <c r="AW6" s="341">
        <v>58.850097650988751</v>
      </c>
      <c r="AX6" s="281">
        <v>21040.819323852189</v>
      </c>
      <c r="AY6" s="281">
        <v>0</v>
      </c>
      <c r="AZ6" s="341">
        <v>59.280282458184907</v>
      </c>
      <c r="BA6" s="281">
        <v>22190.015523718645</v>
      </c>
      <c r="BB6" s="281">
        <v>0</v>
      </c>
      <c r="BC6" s="341">
        <v>61.220821439403529</v>
      </c>
      <c r="BD6" s="281">
        <v>23979.084109189156</v>
      </c>
      <c r="BE6" s="281">
        <v>0</v>
      </c>
      <c r="BF6" s="341">
        <v>65.353777012957565</v>
      </c>
      <c r="BG6" s="281">
        <v>24388.03811012709</v>
      </c>
      <c r="BH6" s="281">
        <v>0</v>
      </c>
      <c r="BI6" s="341">
        <v>66.948054147652527</v>
      </c>
      <c r="BJ6" s="281">
        <v>22474.816017716141</v>
      </c>
      <c r="BK6" s="281">
        <v>0</v>
      </c>
      <c r="BL6" s="341">
        <v>64.88678140845073</v>
      </c>
      <c r="BM6" s="281">
        <v>22563.200025072751</v>
      </c>
      <c r="BN6" s="281">
        <v>0</v>
      </c>
      <c r="BO6" s="341">
        <v>65.263364849569768</v>
      </c>
      <c r="BP6" s="281">
        <v>24161.413297163694</v>
      </c>
      <c r="BQ6" s="281">
        <v>0</v>
      </c>
      <c r="BR6" s="341">
        <v>69.2652819144771</v>
      </c>
      <c r="BS6" s="281">
        <v>20094.421831449112</v>
      </c>
      <c r="BT6" s="281">
        <v>0</v>
      </c>
      <c r="BU6" s="341">
        <v>66.253881670557419</v>
      </c>
      <c r="BV6" s="281">
        <v>27660.151244805969</v>
      </c>
      <c r="BW6" s="281">
        <v>0</v>
      </c>
      <c r="BX6" s="341">
        <v>67.308249061950804</v>
      </c>
      <c r="BY6" s="281">
        <v>23188.2588062789</v>
      </c>
      <c r="BZ6" s="281">
        <v>0</v>
      </c>
      <c r="CA6" s="341">
        <v>60.28128627646705</v>
      </c>
      <c r="CB6" s="281">
        <v>21131.642593790002</v>
      </c>
      <c r="CC6" s="281">
        <v>0</v>
      </c>
      <c r="CD6" s="341">
        <v>59.06279510367736</v>
      </c>
      <c r="CE6" s="281">
        <v>17029.43662696</v>
      </c>
      <c r="CF6" s="281">
        <v>0</v>
      </c>
      <c r="CG6" s="341">
        <v>55.009775845274824</v>
      </c>
      <c r="CH6" s="281">
        <v>17684.660537413809</v>
      </c>
      <c r="CI6" s="281">
        <v>0</v>
      </c>
      <c r="CJ6" s="341">
        <v>56.594443724062558</v>
      </c>
      <c r="CK6" s="281">
        <v>19321.672088179999</v>
      </c>
      <c r="CL6" s="281">
        <v>0</v>
      </c>
      <c r="CM6" s="341">
        <v>62.383102573330397</v>
      </c>
      <c r="CN6" s="281">
        <v>18878.371370450001</v>
      </c>
      <c r="CO6" s="281">
        <v>0</v>
      </c>
      <c r="CP6" s="341">
        <v>58.444924049242218</v>
      </c>
      <c r="CQ6" s="281">
        <v>20739.469883150003</v>
      </c>
      <c r="CR6" s="281">
        <v>0</v>
      </c>
      <c r="CS6" s="341">
        <v>59.012306586663598</v>
      </c>
      <c r="CT6" s="281">
        <v>19186.780037150002</v>
      </c>
      <c r="CU6" s="281">
        <v>0</v>
      </c>
      <c r="CV6" s="341">
        <v>63.325144892489128</v>
      </c>
      <c r="CW6" s="281">
        <v>22054.905296369998</v>
      </c>
      <c r="CX6" s="281">
        <v>0</v>
      </c>
      <c r="CY6" s="341">
        <v>62.573776127124901</v>
      </c>
      <c r="CZ6" s="281">
        <v>23364.838986319999</v>
      </c>
      <c r="DA6" s="281">
        <v>0</v>
      </c>
      <c r="DB6" s="341">
        <v>62.816228322916842</v>
      </c>
      <c r="DC6" s="281">
        <v>23422.842354279997</v>
      </c>
      <c r="DD6" s="281">
        <v>0</v>
      </c>
      <c r="DE6" s="341">
        <v>62.571985319191384</v>
      </c>
      <c r="DF6" s="281">
        <v>23567.050882990003</v>
      </c>
      <c r="DG6" s="281">
        <v>0</v>
      </c>
      <c r="DH6" s="341">
        <v>63.018804486888833</v>
      </c>
      <c r="DI6" s="281">
        <v>23377.941085130002</v>
      </c>
      <c r="DJ6" s="281">
        <v>0</v>
      </c>
      <c r="DK6" s="341">
        <v>62.347112331041423</v>
      </c>
      <c r="DL6" s="281">
        <v>24164.432295070001</v>
      </c>
      <c r="DM6" s="281">
        <v>0</v>
      </c>
      <c r="DN6" s="341">
        <v>64.402895070759811</v>
      </c>
      <c r="DO6" s="281">
        <v>26140.805325689998</v>
      </c>
      <c r="DP6" s="281">
        <v>0</v>
      </c>
      <c r="DQ6" s="341">
        <v>70.031848167761908</v>
      </c>
      <c r="DR6" s="281">
        <v>27377.683691259997</v>
      </c>
      <c r="DS6" s="281">
        <v>0</v>
      </c>
      <c r="DT6" s="341">
        <v>68.581291509025192</v>
      </c>
      <c r="DU6" s="281">
        <v>32831.83311249</v>
      </c>
      <c r="DV6" s="281">
        <v>0</v>
      </c>
      <c r="DW6" s="341">
        <v>68.513727655664098</v>
      </c>
      <c r="DX6" s="281">
        <v>33362.870154900003</v>
      </c>
      <c r="DY6" s="281">
        <v>0</v>
      </c>
      <c r="DZ6" s="341">
        <v>65.792565789760062</v>
      </c>
      <c r="EA6" s="286">
        <v>40575.068347619999</v>
      </c>
      <c r="EB6" s="286">
        <v>0</v>
      </c>
      <c r="EC6" s="339">
        <v>62.662548693533807</v>
      </c>
    </row>
    <row r="7" spans="1:133" s="13" customFormat="1" ht="14">
      <c r="A7" s="349" t="s">
        <v>78</v>
      </c>
      <c r="B7" s="281">
        <v>7798.3275796000007</v>
      </c>
      <c r="C7" s="281">
        <v>38.991637898000008</v>
      </c>
      <c r="D7" s="341">
        <v>16.464212100450123</v>
      </c>
      <c r="E7" s="281">
        <v>7402.8696248400001</v>
      </c>
      <c r="F7" s="281">
        <v>37.014348124200005</v>
      </c>
      <c r="G7" s="341">
        <v>16.033998338212328</v>
      </c>
      <c r="H7" s="281">
        <v>8303.8901255500004</v>
      </c>
      <c r="I7" s="281">
        <v>41.519450627750004</v>
      </c>
      <c r="J7" s="341">
        <v>16.685251256354121</v>
      </c>
      <c r="K7" s="281">
        <v>8787.209989000612</v>
      </c>
      <c r="L7" s="281">
        <v>43.936024993176076</v>
      </c>
      <c r="M7" s="341">
        <v>16.318356105725378</v>
      </c>
      <c r="N7" s="281">
        <v>9890.1052193199994</v>
      </c>
      <c r="O7" s="281">
        <v>49.450526096600001</v>
      </c>
      <c r="P7" s="341">
        <v>15.811813772779567</v>
      </c>
      <c r="Q7" s="281">
        <v>8637.1440087700012</v>
      </c>
      <c r="R7" s="281">
        <v>43.185720043850004</v>
      </c>
      <c r="S7" s="341">
        <v>14.683460468301588</v>
      </c>
      <c r="T7" s="281">
        <v>15014.5891964</v>
      </c>
      <c r="U7" s="281">
        <v>75.072945982000007</v>
      </c>
      <c r="V7" s="341">
        <v>21.539274996464524</v>
      </c>
      <c r="W7" s="281">
        <v>12037.770460790001</v>
      </c>
      <c r="X7" s="281">
        <v>60.188852303950007</v>
      </c>
      <c r="Y7" s="341">
        <v>19.201716179962421</v>
      </c>
      <c r="Z7" s="281">
        <v>9745.0820238300003</v>
      </c>
      <c r="AA7" s="281">
        <v>48.725410119150006</v>
      </c>
      <c r="AB7" s="341">
        <v>18.849084092739719</v>
      </c>
      <c r="AC7" s="281">
        <v>8315.4078823899999</v>
      </c>
      <c r="AD7" s="281">
        <v>41.577039411950004</v>
      </c>
      <c r="AE7" s="341">
        <v>18.82120654920092</v>
      </c>
      <c r="AF7" s="281">
        <v>9102.1171973300006</v>
      </c>
      <c r="AG7" s="281">
        <v>45.510585986650007</v>
      </c>
      <c r="AH7" s="341">
        <v>21.115541468100634</v>
      </c>
      <c r="AI7" s="281">
        <v>9214.5351258600003</v>
      </c>
      <c r="AJ7" s="281">
        <v>46.072675629300001</v>
      </c>
      <c r="AK7" s="341">
        <v>24.347997388204689</v>
      </c>
      <c r="AL7" s="281">
        <v>7620.4205151899996</v>
      </c>
      <c r="AM7" s="281">
        <v>38.1311472971</v>
      </c>
      <c r="AN7" s="341">
        <v>21.57134003273767</v>
      </c>
      <c r="AO7" s="281">
        <v>7419.3019901099997</v>
      </c>
      <c r="AP7" s="281">
        <v>37.096518656643745</v>
      </c>
      <c r="AQ7" s="341">
        <v>20.856639146248945</v>
      </c>
      <c r="AR7" s="281">
        <v>5540.5515479300002</v>
      </c>
      <c r="AS7" s="281">
        <v>27.702765297846629</v>
      </c>
      <c r="AT7" s="341">
        <v>16.382913114271815</v>
      </c>
      <c r="AU7" s="281">
        <v>8032.6448297512306</v>
      </c>
      <c r="AV7" s="281">
        <v>40.163235812070752</v>
      </c>
      <c r="AW7" s="341">
        <v>21.884744345728308</v>
      </c>
      <c r="AX7" s="281">
        <v>7311.8208683399998</v>
      </c>
      <c r="AY7" s="281">
        <v>36.559104343000001</v>
      </c>
      <c r="AZ7" s="341">
        <v>20.600281751741679</v>
      </c>
      <c r="BA7" s="281">
        <v>7162.5670976974234</v>
      </c>
      <c r="BB7" s="281">
        <v>35.812836027727748</v>
      </c>
      <c r="BC7" s="341">
        <v>19.761060593543757</v>
      </c>
      <c r="BD7" s="281">
        <v>6623.5840613706505</v>
      </c>
      <c r="BE7" s="281">
        <v>33.142576557302704</v>
      </c>
      <c r="BF7" s="341">
        <v>18.052242270901097</v>
      </c>
      <c r="BG7" s="281">
        <v>5768.1045865771284</v>
      </c>
      <c r="BH7" s="281">
        <v>28.840522932885644</v>
      </c>
      <c r="BI7" s="341">
        <v>15.834130504787705</v>
      </c>
      <c r="BJ7" s="281">
        <v>4600.8652794582931</v>
      </c>
      <c r="BK7" s="281">
        <v>23.004326397291468</v>
      </c>
      <c r="BL7" s="341">
        <v>13.283104940330348</v>
      </c>
      <c r="BM7" s="281">
        <v>4831.1425488039722</v>
      </c>
      <c r="BN7" s="281">
        <v>24.155712744019862</v>
      </c>
      <c r="BO7" s="341">
        <v>13.973931820509023</v>
      </c>
      <c r="BP7" s="281">
        <v>4148.5077410730692</v>
      </c>
      <c r="BQ7" s="281">
        <v>20.742560159405379</v>
      </c>
      <c r="BR7" s="341">
        <v>11.892829060771392</v>
      </c>
      <c r="BS7" s="281">
        <v>4158.9081261016263</v>
      </c>
      <c r="BT7" s="281">
        <v>20.794540630508131</v>
      </c>
      <c r="BU7" s="341">
        <v>13.712452598870616</v>
      </c>
      <c r="BV7" s="281">
        <v>5097.9690393695282</v>
      </c>
      <c r="BW7" s="281">
        <v>25.489845196847639</v>
      </c>
      <c r="BX7" s="341">
        <v>12.405404683983146</v>
      </c>
      <c r="BY7" s="281">
        <v>4959.1504258099994</v>
      </c>
      <c r="BZ7" s="281">
        <v>24.795752131199997</v>
      </c>
      <c r="CA7" s="341">
        <v>12.892040277960337</v>
      </c>
      <c r="CB7" s="281">
        <v>5077.0725917200007</v>
      </c>
      <c r="CC7" s="281">
        <v>25.385362960000002</v>
      </c>
      <c r="CD7" s="341">
        <v>14.190382828989204</v>
      </c>
      <c r="CE7" s="281">
        <v>4582.2579272499997</v>
      </c>
      <c r="CF7" s="281">
        <v>22.91128964</v>
      </c>
      <c r="CG7" s="341">
        <v>14.801956574664096</v>
      </c>
      <c r="CH7" s="281">
        <v>4619.7090700298577</v>
      </c>
      <c r="CI7" s="281">
        <v>23.098545350199288</v>
      </c>
      <c r="CJ7" s="341">
        <v>14.783991156189893</v>
      </c>
      <c r="CK7" s="281">
        <v>3980.2325219500003</v>
      </c>
      <c r="CL7" s="281">
        <v>19.901162609750003</v>
      </c>
      <c r="CM7" s="341">
        <v>12.850816044767111</v>
      </c>
      <c r="CN7" s="281">
        <v>4956.1307165463286</v>
      </c>
      <c r="CO7" s="281">
        <v>24.780653582731642</v>
      </c>
      <c r="CP7" s="341">
        <v>15.343520774258504</v>
      </c>
      <c r="CQ7" s="281">
        <v>5881.6746685268254</v>
      </c>
      <c r="CR7" s="281">
        <v>29.408373342634128</v>
      </c>
      <c r="CS7" s="341">
        <v>16.735779204468283</v>
      </c>
      <c r="CT7" s="281">
        <v>3824.3566763087051</v>
      </c>
      <c r="CU7" s="281">
        <v>19.12178338154353</v>
      </c>
      <c r="CV7" s="341">
        <v>12.622125243469457</v>
      </c>
      <c r="CW7" s="281">
        <v>4531.028673701222</v>
      </c>
      <c r="CX7" s="281">
        <v>22.655143477256107</v>
      </c>
      <c r="CY7" s="341">
        <v>12.90997232250427</v>
      </c>
      <c r="CZ7" s="281">
        <v>4959.9126437724981</v>
      </c>
      <c r="DA7" s="281">
        <v>24.799563218877324</v>
      </c>
      <c r="DB7" s="341">
        <v>13.334695149209203</v>
      </c>
      <c r="DC7" s="281">
        <v>4867.859402492023</v>
      </c>
      <c r="DD7" s="281">
        <v>24.339297012460115</v>
      </c>
      <c r="DE7" s="341">
        <v>13.004042056960749</v>
      </c>
      <c r="DF7" s="281">
        <v>4404.8526650077874</v>
      </c>
      <c r="DG7" s="281">
        <v>22.024263325038941</v>
      </c>
      <c r="DH7" s="341">
        <v>11.778671428508357</v>
      </c>
      <c r="DI7" s="281">
        <v>4538.6318337600005</v>
      </c>
      <c r="DJ7" s="281">
        <v>22.693159179999999</v>
      </c>
      <c r="DK7" s="341">
        <v>12.104170668334186</v>
      </c>
      <c r="DL7" s="281">
        <v>4083.9572929999999</v>
      </c>
      <c r="DM7" s="281">
        <v>20.419785999999998</v>
      </c>
      <c r="DN7" s="341">
        <v>10.884537646191838</v>
      </c>
      <c r="DO7" s="281">
        <v>2988.9114970793657</v>
      </c>
      <c r="DP7" s="281">
        <v>14.94455748532439</v>
      </c>
      <c r="DQ7" s="341">
        <v>8.0073660142608869</v>
      </c>
      <c r="DR7" s="281">
        <v>3507.58212452</v>
      </c>
      <c r="DS7" s="281">
        <v>17.679279079999997</v>
      </c>
      <c r="DT7" s="341">
        <v>8.786518059244953</v>
      </c>
      <c r="DU7" s="281">
        <v>3966.4975526999997</v>
      </c>
      <c r="DV7" s="281">
        <v>19.832848763500003</v>
      </c>
      <c r="DW7" s="341">
        <v>8.2773183008524196</v>
      </c>
      <c r="DX7" s="281">
        <v>5339.6657425600006</v>
      </c>
      <c r="DY7" s="281">
        <v>26.698688319999999</v>
      </c>
      <c r="DZ7" s="341">
        <v>10.529978626887109</v>
      </c>
      <c r="EA7" s="286">
        <v>8956.4284340469603</v>
      </c>
      <c r="EB7" s="286">
        <v>44.782142170234806</v>
      </c>
      <c r="EC7" s="339">
        <v>13.831957793893363</v>
      </c>
    </row>
    <row r="8" spans="1:133" s="13" customFormat="1" ht="14">
      <c r="A8" s="349" t="s">
        <v>79</v>
      </c>
      <c r="B8" s="281">
        <v>5108.6455829200004</v>
      </c>
      <c r="C8" s="281">
        <v>51.086455829200005</v>
      </c>
      <c r="D8" s="341">
        <v>10.901232250948153</v>
      </c>
      <c r="E8" s="281">
        <v>4648.3390887799997</v>
      </c>
      <c r="F8" s="281">
        <v>46.483390887799999</v>
      </c>
      <c r="G8" s="341">
        <v>10.675430419926808</v>
      </c>
      <c r="H8" s="281">
        <v>4696.2133277200001</v>
      </c>
      <c r="I8" s="281">
        <v>46.962133277200003</v>
      </c>
      <c r="J8" s="341">
        <v>10.200972592761346</v>
      </c>
      <c r="K8" s="281">
        <v>4801.9086770154008</v>
      </c>
      <c r="L8" s="281">
        <v>48.019083544354004</v>
      </c>
      <c r="M8" s="341">
        <v>8.9174215566483692</v>
      </c>
      <c r="N8" s="281">
        <v>5011.5588072299997</v>
      </c>
      <c r="O8" s="281">
        <v>50.1155880723</v>
      </c>
      <c r="P8" s="341">
        <v>8.0122337239100041</v>
      </c>
      <c r="Q8" s="281">
        <v>4895.2324211999994</v>
      </c>
      <c r="R8" s="281">
        <v>48.952324211999994</v>
      </c>
      <c r="S8" s="341">
        <v>8.3220740173897596</v>
      </c>
      <c r="T8" s="281">
        <v>6009.8979781099997</v>
      </c>
      <c r="U8" s="281">
        <v>60.098979781099999</v>
      </c>
      <c r="V8" s="341">
        <v>8.6215375963962408</v>
      </c>
      <c r="W8" s="281">
        <v>6628.4876888199997</v>
      </c>
      <c r="X8" s="281">
        <v>66.284876888200003</v>
      </c>
      <c r="Y8" s="341">
        <v>10.573248569381994</v>
      </c>
      <c r="Z8" s="281">
        <v>5485.8245281899999</v>
      </c>
      <c r="AA8" s="281">
        <v>54.858245281899997</v>
      </c>
      <c r="AB8" s="341">
        <v>10.610764239542879</v>
      </c>
      <c r="AC8" s="281">
        <v>6654.3192269600004</v>
      </c>
      <c r="AD8" s="281">
        <v>66.543192269599999</v>
      </c>
      <c r="AE8" s="341">
        <v>15.061476043786831</v>
      </c>
      <c r="AF8" s="281">
        <v>5829.0193465000002</v>
      </c>
      <c r="AG8" s="281">
        <v>58.290193465000002</v>
      </c>
      <c r="AH8" s="341">
        <v>13.522447257159746</v>
      </c>
      <c r="AI8" s="281">
        <v>5960.8161142829822</v>
      </c>
      <c r="AJ8" s="281">
        <v>59.608161142829822</v>
      </c>
      <c r="AK8" s="341">
        <v>15.750543375196587</v>
      </c>
      <c r="AL8" s="281">
        <v>5055.5367978800004</v>
      </c>
      <c r="AM8" s="281">
        <v>50.601834729499998</v>
      </c>
      <c r="AN8" s="341">
        <v>14.310851100369781</v>
      </c>
      <c r="AO8" s="281">
        <v>5295.2998779300005</v>
      </c>
      <c r="AP8" s="281">
        <v>53.074992838160888</v>
      </c>
      <c r="AQ8" s="341">
        <v>14.88578829550038</v>
      </c>
      <c r="AR8" s="281">
        <v>5470.53312069</v>
      </c>
      <c r="AS8" s="281">
        <v>54.801970595603564</v>
      </c>
      <c r="AT8" s="341">
        <v>16.175874916008063</v>
      </c>
      <c r="AU8" s="281">
        <v>5889.9191990654808</v>
      </c>
      <c r="AV8" s="281">
        <v>58.92632979925844</v>
      </c>
      <c r="AW8" s="341">
        <v>16.046940779844846</v>
      </c>
      <c r="AX8" s="281">
        <v>5812.1667707700008</v>
      </c>
      <c r="AY8" s="281">
        <v>58.152825794600012</v>
      </c>
      <c r="AZ8" s="341">
        <v>16.375164985839621</v>
      </c>
      <c r="BA8" s="281">
        <v>5563.3726752987241</v>
      </c>
      <c r="BB8" s="281">
        <v>55.897160375593323</v>
      </c>
      <c r="BC8" s="341">
        <v>15.348986339881678</v>
      </c>
      <c r="BD8" s="281">
        <v>4750.3569952875032</v>
      </c>
      <c r="BE8" s="281">
        <v>47.774676859994564</v>
      </c>
      <c r="BF8" s="341">
        <v>12.946856952013103</v>
      </c>
      <c r="BG8" s="281">
        <v>4990.8845586485068</v>
      </c>
      <c r="BH8" s="281">
        <v>50.162590704865082</v>
      </c>
      <c r="BI8" s="341">
        <v>13.700569441800903</v>
      </c>
      <c r="BJ8" s="281">
        <v>6147.4787968864002</v>
      </c>
      <c r="BK8" s="281">
        <v>61.722323593244134</v>
      </c>
      <c r="BL8" s="341">
        <v>17.748314940252321</v>
      </c>
      <c r="BM8" s="281">
        <v>6114.0016124502317</v>
      </c>
      <c r="BN8" s="281">
        <v>61.166603225583373</v>
      </c>
      <c r="BO8" s="341">
        <v>17.684562361757052</v>
      </c>
      <c r="BP8" s="281">
        <v>5451.7119248259896</v>
      </c>
      <c r="BQ8" s="281">
        <v>54.5800136376929</v>
      </c>
      <c r="BR8" s="341">
        <v>15.628819338722909</v>
      </c>
      <c r="BS8" s="281">
        <v>5251.7597761111911</v>
      </c>
      <c r="BT8" s="281">
        <v>52.539319305719395</v>
      </c>
      <c r="BU8" s="341">
        <v>17.3157244178133</v>
      </c>
      <c r="BV8" s="281">
        <v>6283.6200000262997</v>
      </c>
      <c r="BW8" s="281">
        <v>63.520857152373438</v>
      </c>
      <c r="BX8" s="341">
        <v>15.290569318627464</v>
      </c>
      <c r="BY8" s="281">
        <v>6258.56558146111</v>
      </c>
      <c r="BZ8" s="281">
        <v>63.525643709951801</v>
      </c>
      <c r="CA8" s="341">
        <v>16.270060923847485</v>
      </c>
      <c r="CB8" s="281">
        <v>5365.6590560900004</v>
      </c>
      <c r="CC8" s="281">
        <v>54.008072970000001</v>
      </c>
      <c r="CD8" s="341">
        <v>14.996980003777166</v>
      </c>
      <c r="CE8" s="281">
        <v>4932.9091149899996</v>
      </c>
      <c r="CF8" s="281">
        <v>49.343375409999993</v>
      </c>
      <c r="CG8" s="341">
        <v>15.934656596397003</v>
      </c>
      <c r="CH8" s="281">
        <v>5471.1227221215076</v>
      </c>
      <c r="CI8" s="281">
        <v>54.727890039125661</v>
      </c>
      <c r="CJ8" s="341">
        <v>17.508684792081759</v>
      </c>
      <c r="CK8" s="281">
        <v>4691.8824823699997</v>
      </c>
      <c r="CL8" s="281">
        <v>46.929098613646424</v>
      </c>
      <c r="CM8" s="341">
        <v>15.148491539650696</v>
      </c>
      <c r="CN8" s="281">
        <v>5649.6177262988585</v>
      </c>
      <c r="CO8" s="281">
        <v>59.051369337749691</v>
      </c>
      <c r="CP8" s="341">
        <v>17.490464216507178</v>
      </c>
      <c r="CQ8" s="281">
        <v>6252.7643416298615</v>
      </c>
      <c r="CR8" s="281">
        <v>65.134972440311415</v>
      </c>
      <c r="CS8" s="341">
        <v>17.791681678527809</v>
      </c>
      <c r="CT8" s="281">
        <v>5047.2295639137728</v>
      </c>
      <c r="CU8" s="281">
        <v>50.605356155961054</v>
      </c>
      <c r="CV8" s="341">
        <v>16.658164779167922</v>
      </c>
      <c r="CW8" s="281">
        <v>6367.6395204716764</v>
      </c>
      <c r="CX8" s="281">
        <v>64.458586429122121</v>
      </c>
      <c r="CY8" s="341">
        <v>18.142910914329306</v>
      </c>
      <c r="CZ8" s="281">
        <v>6646.1533962585536</v>
      </c>
      <c r="DA8" s="281">
        <v>66.556982979671631</v>
      </c>
      <c r="DB8" s="341">
        <v>17.868143215236483</v>
      </c>
      <c r="DC8" s="281">
        <v>6874.712640744804</v>
      </c>
      <c r="DD8" s="281">
        <v>68.839122804504584</v>
      </c>
      <c r="DE8" s="341">
        <v>18.365167297970583</v>
      </c>
      <c r="DF8" s="281">
        <v>7080.271549211604</v>
      </c>
      <c r="DG8" s="281">
        <v>70.920765783329102</v>
      </c>
      <c r="DH8" s="341">
        <v>18.932799470293265</v>
      </c>
      <c r="DI8" s="281">
        <v>7396.5366668000006</v>
      </c>
      <c r="DJ8" s="281">
        <v>74.081636779999997</v>
      </c>
      <c r="DK8" s="341">
        <v>19.725975899518865</v>
      </c>
      <c r="DL8" s="281">
        <v>7840.2322620000004</v>
      </c>
      <c r="DM8" s="281">
        <v>78.475868239999997</v>
      </c>
      <c r="DN8" s="341">
        <v>20.895738394937911</v>
      </c>
      <c r="DO8" s="281">
        <v>7000.72614470598</v>
      </c>
      <c r="DP8" s="281">
        <v>70.007261447059804</v>
      </c>
      <c r="DQ8" s="341">
        <v>18.755114248462405</v>
      </c>
      <c r="DR8" s="281">
        <v>7811.9159192400002</v>
      </c>
      <c r="DS8" s="281">
        <v>78.118322359999993</v>
      </c>
      <c r="DT8" s="341">
        <v>19.56890469416977</v>
      </c>
      <c r="DU8" s="281">
        <v>9917.8036025799993</v>
      </c>
      <c r="DV8" s="281">
        <v>99.1883202458</v>
      </c>
      <c r="DW8" s="341">
        <v>20.696550589830771</v>
      </c>
      <c r="DX8" s="281">
        <v>10708.251675020001</v>
      </c>
      <c r="DY8" s="281">
        <v>107.09290876</v>
      </c>
      <c r="DZ8" s="341">
        <v>21.116988722823908</v>
      </c>
      <c r="EA8" s="286">
        <v>13348.175158703671</v>
      </c>
      <c r="EB8" s="286">
        <v>133.48175158703671</v>
      </c>
      <c r="EC8" s="339">
        <v>20.614399677311926</v>
      </c>
    </row>
    <row r="9" spans="1:133" s="13" customFormat="1" ht="14">
      <c r="A9" s="349" t="s">
        <v>80</v>
      </c>
      <c r="B9" s="281">
        <v>554.63887466999995</v>
      </c>
      <c r="C9" s="281">
        <v>16.639166240099996</v>
      </c>
      <c r="D9" s="341">
        <v>1.1682961262287694</v>
      </c>
      <c r="E9" s="281">
        <v>635.4192568499999</v>
      </c>
      <c r="F9" s="281">
        <v>19.062577705499997</v>
      </c>
      <c r="G9" s="341">
        <v>1.4216592534987114</v>
      </c>
      <c r="H9" s="281">
        <v>292.43886465999998</v>
      </c>
      <c r="I9" s="281">
        <v>8.7731659397999984</v>
      </c>
      <c r="J9" s="341">
        <v>0.69919905879433386</v>
      </c>
      <c r="K9" s="281">
        <v>373.91589791331899</v>
      </c>
      <c r="L9" s="281">
        <v>11.21747692651158</v>
      </c>
      <c r="M9" s="341">
        <v>0.69438340308008895</v>
      </c>
      <c r="N9" s="281">
        <v>4478.5311892</v>
      </c>
      <c r="O9" s="281">
        <v>134.355935676</v>
      </c>
      <c r="P9" s="341">
        <v>7.1600553855466726</v>
      </c>
      <c r="Q9" s="281">
        <v>4550.6917478199994</v>
      </c>
      <c r="R9" s="281">
        <v>136.52075243459998</v>
      </c>
      <c r="S9" s="341">
        <v>7.7363422810472402</v>
      </c>
      <c r="T9" s="281">
        <v>5699.1843783199993</v>
      </c>
      <c r="U9" s="281">
        <v>170.97553134959998</v>
      </c>
      <c r="V9" s="341">
        <v>8.1758014138423487</v>
      </c>
      <c r="W9" s="281">
        <v>461.04014969999997</v>
      </c>
      <c r="X9" s="281">
        <v>13.831204490999999</v>
      </c>
      <c r="Y9" s="341">
        <v>0.73541542688012074</v>
      </c>
      <c r="Z9" s="281">
        <v>372.21422014000001</v>
      </c>
      <c r="AA9" s="281">
        <v>11.1664266042</v>
      </c>
      <c r="AB9" s="341">
        <v>0.71994233796864604</v>
      </c>
      <c r="AC9" s="281">
        <v>500.16734861999998</v>
      </c>
      <c r="AD9" s="281">
        <v>15.005020458599999</v>
      </c>
      <c r="AE9" s="341">
        <v>1.1320855345507741</v>
      </c>
      <c r="AF9" s="281">
        <v>1510.7954710500001</v>
      </c>
      <c r="AG9" s="281">
        <v>45.323864131500002</v>
      </c>
      <c r="AH9" s="341">
        <v>3.5048180249901382</v>
      </c>
      <c r="AI9" s="281">
        <v>1646.7687816578114</v>
      </c>
      <c r="AJ9" s="281">
        <v>49.40306344973434</v>
      </c>
      <c r="AK9" s="341">
        <v>4.3513342178549959</v>
      </c>
      <c r="AL9" s="281">
        <v>1301.58584767</v>
      </c>
      <c r="AM9" s="281">
        <v>39.397356698199999</v>
      </c>
      <c r="AN9" s="341">
        <v>3.6844358977200913</v>
      </c>
      <c r="AO9" s="281">
        <v>200.30492785000001</v>
      </c>
      <c r="AP9" s="281">
        <v>6.3221775975267995</v>
      </c>
      <c r="AQ9" s="341">
        <v>0.56308364384571197</v>
      </c>
      <c r="AR9" s="281">
        <v>1262.0650610799999</v>
      </c>
      <c r="AS9" s="281">
        <v>38.102880143115456</v>
      </c>
      <c r="AT9" s="341">
        <v>3.7318129903432884</v>
      </c>
      <c r="AU9" s="281">
        <v>177.36709875613079</v>
      </c>
      <c r="AV9" s="281">
        <v>5.5033350313322638</v>
      </c>
      <c r="AW9" s="341">
        <v>0.48323232184307602</v>
      </c>
      <c r="AX9" s="281">
        <v>83.180249470000007</v>
      </c>
      <c r="AY9" s="281">
        <v>2.6703574915000003</v>
      </c>
      <c r="AZ9" s="341">
        <v>0.2343515529328313</v>
      </c>
      <c r="BA9" s="281">
        <v>164.52981181456457</v>
      </c>
      <c r="BB9" s="281">
        <v>5.1480087764963303</v>
      </c>
      <c r="BC9" s="341">
        <v>0.45392713762600057</v>
      </c>
      <c r="BD9" s="281">
        <v>164.12508639804236</v>
      </c>
      <c r="BE9" s="281">
        <v>5.1092298084560044</v>
      </c>
      <c r="BF9" s="341">
        <v>0.44731459507995175</v>
      </c>
      <c r="BG9" s="281">
        <v>258.44000994288058</v>
      </c>
      <c r="BH9" s="281">
        <v>7.8701682108588082</v>
      </c>
      <c r="BI9" s="341">
        <v>0.70944844769580606</v>
      </c>
      <c r="BJ9" s="281">
        <v>296.43655484150304</v>
      </c>
      <c r="BK9" s="281">
        <v>8.9871821496975706</v>
      </c>
      <c r="BL9" s="341">
        <v>0.85583854925943192</v>
      </c>
      <c r="BM9" s="281">
        <v>368.3324621837574</v>
      </c>
      <c r="BN9" s="281">
        <v>11.165270734768717</v>
      </c>
      <c r="BO9" s="341">
        <v>1.0653903630126336</v>
      </c>
      <c r="BP9" s="281">
        <v>131.69395149118276</v>
      </c>
      <c r="BQ9" s="281">
        <v>4.1173811989883564</v>
      </c>
      <c r="BR9" s="341">
        <v>0.37753663514125047</v>
      </c>
      <c r="BS9" s="281">
        <v>133.16976279652403</v>
      </c>
      <c r="BT9" s="281">
        <v>4.201687519074075</v>
      </c>
      <c r="BU9" s="341">
        <v>0.43907775901312557</v>
      </c>
      <c r="BV9" s="281">
        <v>221.1285879014421</v>
      </c>
      <c r="BW9" s="281">
        <v>7.0170386472119022</v>
      </c>
      <c r="BX9" s="341">
        <v>0.53809460177780566</v>
      </c>
      <c r="BY9" s="281">
        <v>2987.35616807</v>
      </c>
      <c r="BZ9" s="281">
        <v>89.992981250684508</v>
      </c>
      <c r="CA9" s="341">
        <v>7.766071350231563</v>
      </c>
      <c r="CB9" s="281">
        <v>3257.05363106</v>
      </c>
      <c r="CC9" s="281">
        <v>112.51044271000001</v>
      </c>
      <c r="CD9" s="341">
        <v>9.1034424039292361</v>
      </c>
      <c r="CE9" s="281">
        <v>2250.1449909100002</v>
      </c>
      <c r="CF9" s="281">
        <v>80.303909010000012</v>
      </c>
      <c r="CG9" s="341">
        <v>7.2685887549189925</v>
      </c>
      <c r="CH9" s="281">
        <v>948.9492359305965</v>
      </c>
      <c r="CI9" s="281">
        <v>39.934316153353613</v>
      </c>
      <c r="CJ9" s="341">
        <v>3.0368269730847839</v>
      </c>
      <c r="CK9" s="281">
        <v>758.11383130999991</v>
      </c>
      <c r="CL9" s="281">
        <v>32.087165655372168</v>
      </c>
      <c r="CM9" s="341">
        <v>2.4476915188827748</v>
      </c>
      <c r="CN9" s="281">
        <v>731.27977676045271</v>
      </c>
      <c r="CO9" s="281">
        <v>29.632545396898184</v>
      </c>
      <c r="CP9" s="341">
        <v>2.2639448166811165</v>
      </c>
      <c r="CQ9" s="281">
        <v>223.98843938881379</v>
      </c>
      <c r="CR9" s="281">
        <v>14.330411524092682</v>
      </c>
      <c r="CS9" s="341">
        <v>0.63733907045619131</v>
      </c>
      <c r="CT9" s="281">
        <v>83.903285972686419</v>
      </c>
      <c r="CU9" s="281">
        <v>4.5613491496208018</v>
      </c>
      <c r="CV9" s="341">
        <v>0.27691919805661863</v>
      </c>
      <c r="CW9" s="281">
        <v>34.824859867215558</v>
      </c>
      <c r="CX9" s="281">
        <v>1.1796672388390534</v>
      </c>
      <c r="CY9" s="341">
        <v>9.9224270294565819E-2</v>
      </c>
      <c r="CZ9" s="281">
        <v>56.450931542676322</v>
      </c>
      <c r="DA9" s="281">
        <v>1.7784389332601562</v>
      </c>
      <c r="DB9" s="341">
        <v>0.15176798808253247</v>
      </c>
      <c r="DC9" s="281">
        <v>50.721371776154911</v>
      </c>
      <c r="DD9" s="281">
        <v>1.5469720061599403</v>
      </c>
      <c r="DE9" s="341">
        <v>0.13549751486786932</v>
      </c>
      <c r="DF9" s="281">
        <v>144.32407162855947</v>
      </c>
      <c r="DG9" s="281">
        <v>4.3959809682313535</v>
      </c>
      <c r="DH9" s="341">
        <v>0.38592569337033694</v>
      </c>
      <c r="DI9" s="281">
        <v>90.156802599999992</v>
      </c>
      <c r="DJ9" s="281">
        <v>2.7218820099999999</v>
      </c>
      <c r="DK9" s="341">
        <v>0.24044103279416187</v>
      </c>
      <c r="DL9" s="281">
        <v>220.527635</v>
      </c>
      <c r="DM9" s="281">
        <v>6.6287820000000002</v>
      </c>
      <c r="DN9" s="341">
        <v>0.58774888495954536</v>
      </c>
      <c r="DO9" s="281">
        <v>37.136461043408296</v>
      </c>
      <c r="DP9" s="281">
        <v>1.1270458201098468</v>
      </c>
      <c r="DQ9" s="341">
        <v>9.9489475128147264E-2</v>
      </c>
      <c r="DR9" s="281">
        <v>63.396041619999998</v>
      </c>
      <c r="DS9" s="281">
        <v>1.91481882</v>
      </c>
      <c r="DT9" s="341">
        <v>0.15880753316788052</v>
      </c>
      <c r="DU9" s="281">
        <v>35.527321219999997</v>
      </c>
      <c r="DV9" s="281">
        <v>1.0658196365999999</v>
      </c>
      <c r="DW9" s="341">
        <v>7.4138693446159837E-2</v>
      </c>
      <c r="DX9" s="281">
        <v>53.92323923</v>
      </c>
      <c r="DY9" s="281">
        <v>1.61769718</v>
      </c>
      <c r="DZ9" s="341">
        <v>0.1063382211471901</v>
      </c>
      <c r="EA9" s="286">
        <v>514.2005574855857</v>
      </c>
      <c r="EB9" s="286">
        <v>15.426941104567572</v>
      </c>
      <c r="EC9" s="339">
        <v>0.79411123095674896</v>
      </c>
    </row>
    <row r="10" spans="1:133" s="13" customFormat="1" ht="14">
      <c r="A10" s="349" t="s">
        <v>81</v>
      </c>
      <c r="B10" s="281">
        <v>169.00204824000002</v>
      </c>
      <c r="C10" s="281">
        <v>16.900204824000003</v>
      </c>
      <c r="D10" s="341">
        <v>0.42165554761035318</v>
      </c>
      <c r="E10" s="281">
        <v>34.221862169999994</v>
      </c>
      <c r="F10" s="281">
        <v>3.4221862169999997</v>
      </c>
      <c r="G10" s="341">
        <v>0.10870300727637633</v>
      </c>
      <c r="H10" s="281">
        <v>26.663888129999997</v>
      </c>
      <c r="I10" s="281">
        <v>2.6663888129999997</v>
      </c>
      <c r="J10" s="341">
        <v>0.12467922013331414</v>
      </c>
      <c r="K10" s="281">
        <v>58.020634669625807</v>
      </c>
      <c r="L10" s="281">
        <v>5.8020634669626103</v>
      </c>
      <c r="M10" s="341">
        <v>0.10774766725778812</v>
      </c>
      <c r="N10" s="281">
        <v>61.7211298</v>
      </c>
      <c r="O10" s="281">
        <v>6.1721129800000005</v>
      </c>
      <c r="P10" s="341">
        <v>9.8676706526511115E-2</v>
      </c>
      <c r="Q10" s="281">
        <v>80.018514159999995</v>
      </c>
      <c r="R10" s="281">
        <v>8.0018514159999992</v>
      </c>
      <c r="S10" s="341">
        <v>0.13603439843165391</v>
      </c>
      <c r="T10" s="281">
        <v>66.430450440000001</v>
      </c>
      <c r="U10" s="281">
        <v>6.6430450440000008</v>
      </c>
      <c r="V10" s="341">
        <v>9.5298227707038524E-2</v>
      </c>
      <c r="W10" s="281">
        <v>5256.2914798000002</v>
      </c>
      <c r="X10" s="281">
        <v>525.62914798000008</v>
      </c>
      <c r="Y10" s="341">
        <v>8.38442778777247</v>
      </c>
      <c r="Z10" s="281">
        <v>35.852939190000001</v>
      </c>
      <c r="AA10" s="281">
        <v>3.5852939190000002</v>
      </c>
      <c r="AB10" s="341">
        <v>6.9347293754085132E-2</v>
      </c>
      <c r="AC10" s="281">
        <v>38.614397969999999</v>
      </c>
      <c r="AD10" s="281">
        <v>3.8614397970000001</v>
      </c>
      <c r="AE10" s="341">
        <v>8.7400350078501235E-2</v>
      </c>
      <c r="AF10" s="281">
        <v>49.051683079999997</v>
      </c>
      <c r="AG10" s="281">
        <v>4.9051683080000004</v>
      </c>
      <c r="AH10" s="341">
        <v>0.11379251944368461</v>
      </c>
      <c r="AI10" s="281">
        <v>79.83662587000002</v>
      </c>
      <c r="AJ10" s="281">
        <v>7.9836625870000022</v>
      </c>
      <c r="AK10" s="341">
        <v>0.21095605275957022</v>
      </c>
      <c r="AL10" s="281">
        <v>72.498948639999995</v>
      </c>
      <c r="AM10" s="281">
        <v>7.3200138689999994</v>
      </c>
      <c r="AN10" s="341">
        <v>0.2052248258494474</v>
      </c>
      <c r="AO10" s="281">
        <v>88.75403987</v>
      </c>
      <c r="AP10" s="281">
        <v>8.8992507037783213</v>
      </c>
      <c r="AQ10" s="341">
        <v>0.24949934438683452</v>
      </c>
      <c r="AR10" s="281">
        <v>196.31792002</v>
      </c>
      <c r="AS10" s="281">
        <v>19.65756601371022</v>
      </c>
      <c r="AT10" s="341">
        <v>0.58049445053242887</v>
      </c>
      <c r="AU10" s="281">
        <v>39.018894953690754</v>
      </c>
      <c r="AV10" s="281">
        <v>3.9297014113705186</v>
      </c>
      <c r="AW10" s="341">
        <v>0.10630602482903458</v>
      </c>
      <c r="AX10" s="281">
        <v>147.92819230334001</v>
      </c>
      <c r="AY10" s="281">
        <v>14.809170477334002</v>
      </c>
      <c r="AZ10" s="341">
        <v>0.41677203193935347</v>
      </c>
      <c r="BA10" s="281">
        <v>49.230228835377204</v>
      </c>
      <c r="BB10" s="281">
        <v>4.9310713998254272</v>
      </c>
      <c r="BC10" s="341">
        <v>0.13582302570856988</v>
      </c>
      <c r="BD10" s="281">
        <v>71.178899985348949</v>
      </c>
      <c r="BE10" s="281">
        <v>7.1444080941170736</v>
      </c>
      <c r="BF10" s="341">
        <v>0.19399448020983659</v>
      </c>
      <c r="BG10" s="281">
        <v>59.698472086889112</v>
      </c>
      <c r="BH10" s="281">
        <v>5.9766806194674427</v>
      </c>
      <c r="BI10" s="341">
        <v>0.16387937905286254</v>
      </c>
      <c r="BJ10" s="281">
        <v>36.572126807851987</v>
      </c>
      <c r="BK10" s="281">
        <v>3.6787806082961541</v>
      </c>
      <c r="BL10" s="341">
        <v>0.10558696435835735</v>
      </c>
      <c r="BM10" s="281">
        <v>37.661028770759032</v>
      </c>
      <c r="BN10" s="281">
        <v>3.7801536279820072</v>
      </c>
      <c r="BO10" s="341">
        <v>0.10893337197493846</v>
      </c>
      <c r="BP10" s="281">
        <v>31.174621850470999</v>
      </c>
      <c r="BQ10" s="281">
        <v>3.1397842368546627</v>
      </c>
      <c r="BR10" s="341">
        <v>8.9370557280420926E-2</v>
      </c>
      <c r="BS10" s="281">
        <v>35.910258981151394</v>
      </c>
      <c r="BT10" s="281">
        <v>3.6185989353896626</v>
      </c>
      <c r="BU10" s="341">
        <v>0.11840072181488093</v>
      </c>
      <c r="BV10" s="281">
        <v>1127.6113613907403</v>
      </c>
      <c r="BW10" s="281">
        <v>112.78719968702357</v>
      </c>
      <c r="BX10" s="341">
        <v>2.7439309961049259</v>
      </c>
      <c r="BY10" s="281">
        <v>196.20115941000003</v>
      </c>
      <c r="BZ10" s="281">
        <v>19.657620231961648</v>
      </c>
      <c r="CA10" s="341">
        <v>0.51005374560363215</v>
      </c>
      <c r="CB10" s="281">
        <v>76.723021929999987</v>
      </c>
      <c r="CC10" s="281">
        <v>7.7111355700000006</v>
      </c>
      <c r="CD10" s="341">
        <v>0.21444031640579647</v>
      </c>
      <c r="CE10" s="281">
        <v>1454.98557704</v>
      </c>
      <c r="CF10" s="281">
        <v>145.52625903000001</v>
      </c>
      <c r="CG10" s="341">
        <v>4.7000045981771423</v>
      </c>
      <c r="CH10" s="281">
        <v>1760.8680378905383</v>
      </c>
      <c r="CI10" s="281">
        <v>176.10211189363145</v>
      </c>
      <c r="CJ10" s="341">
        <v>5.6351292050568276</v>
      </c>
      <c r="CK10" s="281">
        <v>1540.44684164</v>
      </c>
      <c r="CL10" s="281">
        <v>154.05993106323143</v>
      </c>
      <c r="CM10" s="341">
        <v>4.9735785232365401</v>
      </c>
      <c r="CN10" s="281">
        <v>1513.2005265840003</v>
      </c>
      <c r="CO10" s="281">
        <v>151.33147246221233</v>
      </c>
      <c r="CP10" s="341">
        <v>4.6846673429630243</v>
      </c>
      <c r="CQ10" s="281">
        <v>1472.0512576740523</v>
      </c>
      <c r="CR10" s="281">
        <v>147.21289755182073</v>
      </c>
      <c r="CS10" s="341">
        <v>4.1885901914842405</v>
      </c>
      <c r="CT10" s="281">
        <v>582.92184926990251</v>
      </c>
      <c r="CU10" s="281">
        <v>58.298175614409999</v>
      </c>
      <c r="CV10" s="341">
        <v>1.9239085711381003</v>
      </c>
      <c r="CW10" s="281">
        <v>574.61133701159997</v>
      </c>
      <c r="CX10" s="281">
        <v>57.473355375508888</v>
      </c>
      <c r="CY10" s="341">
        <v>1.6372035942656675</v>
      </c>
      <c r="CZ10" s="281">
        <v>600.57826954754603</v>
      </c>
      <c r="DA10" s="281">
        <v>60.072400956396201</v>
      </c>
      <c r="DB10" s="341">
        <v>1.6146510458629471</v>
      </c>
      <c r="DC10" s="281">
        <v>593.48886578603151</v>
      </c>
      <c r="DD10" s="281">
        <v>59.36044963593443</v>
      </c>
      <c r="DE10" s="341">
        <v>1.5854513314555687</v>
      </c>
      <c r="DF10" s="281">
        <v>587.99158314647354</v>
      </c>
      <c r="DG10" s="281">
        <v>58.80775277928992</v>
      </c>
      <c r="DH10" s="341">
        <v>1.5723022283194845</v>
      </c>
      <c r="DI10" s="281">
        <v>560.47053808999999</v>
      </c>
      <c r="DJ10" s="281">
        <v>56.047053810000001</v>
      </c>
      <c r="DK10" s="341">
        <v>1.4947304157064154</v>
      </c>
      <c r="DL10" s="281">
        <v>591.69681500000002</v>
      </c>
      <c r="DM10" s="281">
        <v>59.169682000000002</v>
      </c>
      <c r="DN10" s="341">
        <v>1.5769866812853834</v>
      </c>
      <c r="DO10" s="281">
        <v>604.73385982000002</v>
      </c>
      <c r="DP10" s="281">
        <v>60.473385982000011</v>
      </c>
      <c r="DQ10" s="341">
        <v>1.6200966008954047</v>
      </c>
      <c r="DR10" s="281">
        <v>15.02701897</v>
      </c>
      <c r="DS10" s="281">
        <v>1.5027018999999999</v>
      </c>
      <c r="DT10" s="341">
        <v>3.7642788926742533E-2</v>
      </c>
      <c r="DU10" s="281">
        <v>10.176060739999999</v>
      </c>
      <c r="DV10" s="281">
        <v>1.0176060739999999</v>
      </c>
      <c r="DW10" s="341">
        <v>2.1235483616131822E-2</v>
      </c>
      <c r="DX10" s="281">
        <v>9.0534852299999997</v>
      </c>
      <c r="DY10" s="281">
        <v>0.90534851999999999</v>
      </c>
      <c r="DZ10" s="341">
        <v>1.7853740396310373E-2</v>
      </c>
      <c r="EA10" s="286">
        <v>23.397302030000002</v>
      </c>
      <c r="EB10" s="286">
        <v>2.3397302030000002</v>
      </c>
      <c r="EC10" s="339">
        <v>3.6133878203021955E-2</v>
      </c>
    </row>
    <row r="11" spans="1:133" s="13" customFormat="1" ht="14">
      <c r="A11" s="349" t="s">
        <v>82</v>
      </c>
      <c r="B11" s="281">
        <v>91.632244899999989</v>
      </c>
      <c r="C11" s="281">
        <v>27.489673469999996</v>
      </c>
      <c r="D11" s="341">
        <v>0.19371347884142778</v>
      </c>
      <c r="E11" s="281">
        <v>62.509750529999991</v>
      </c>
      <c r="F11" s="281">
        <v>18.752925158999997</v>
      </c>
      <c r="G11" s="341">
        <v>0.13901603754237882</v>
      </c>
      <c r="H11" s="281">
        <v>259.66608152000003</v>
      </c>
      <c r="I11" s="281">
        <v>77.899824456000005</v>
      </c>
      <c r="J11" s="341">
        <v>0.52402101395343281</v>
      </c>
      <c r="K11" s="281">
        <v>237.53494040781518</v>
      </c>
      <c r="L11" s="281">
        <v>71.260482122344357</v>
      </c>
      <c r="M11" s="341">
        <v>0.44111609372929428</v>
      </c>
      <c r="N11" s="281">
        <v>324.86415449000003</v>
      </c>
      <c r="O11" s="281">
        <v>97.459246347000004</v>
      </c>
      <c r="P11" s="341">
        <v>0.51937683152379532</v>
      </c>
      <c r="Q11" s="281">
        <v>41.372798409999994</v>
      </c>
      <c r="R11" s="281">
        <v>12.411839522999998</v>
      </c>
      <c r="S11" s="341">
        <v>7.033526930886011E-2</v>
      </c>
      <c r="T11" s="281">
        <v>121.18218995000001</v>
      </c>
      <c r="U11" s="281">
        <v>36.354656984999998</v>
      </c>
      <c r="V11" s="341">
        <v>0.17384268592794291</v>
      </c>
      <c r="W11" s="281">
        <v>23.597344979999999</v>
      </c>
      <c r="X11" s="281">
        <v>7.0792034939999997</v>
      </c>
      <c r="Y11" s="341">
        <v>3.7640651346734916E-2</v>
      </c>
      <c r="Z11" s="281">
        <v>24.123999140000002</v>
      </c>
      <c r="AA11" s="281">
        <v>7.2371997420000005</v>
      </c>
      <c r="AB11" s="341">
        <v>4.6661001655102445E-2</v>
      </c>
      <c r="AC11" s="281">
        <v>8.375461940000001</v>
      </c>
      <c r="AD11" s="281">
        <v>2.5126385820000001</v>
      </c>
      <c r="AE11" s="341">
        <v>1.8957133714576548E-2</v>
      </c>
      <c r="AF11" s="281">
        <v>69.759089620000012</v>
      </c>
      <c r="AG11" s="281">
        <v>20.927726886000002</v>
      </c>
      <c r="AH11" s="341">
        <v>0.16183058487536794</v>
      </c>
      <c r="AI11" s="281">
        <v>59.68703760919999</v>
      </c>
      <c r="AJ11" s="281">
        <v>17.906111282759998</v>
      </c>
      <c r="AK11" s="341">
        <v>0.15771385273034513</v>
      </c>
      <c r="AL11" s="281">
        <v>10.757864459999999</v>
      </c>
      <c r="AM11" s="281">
        <v>3.2273593409999992</v>
      </c>
      <c r="AN11" s="341">
        <v>3.0452591406233936E-2</v>
      </c>
      <c r="AO11" s="281">
        <v>15.753368299999998</v>
      </c>
      <c r="AP11" s="281">
        <v>4.7260104949999988</v>
      </c>
      <c r="AQ11" s="341">
        <v>4.4284801779066803E-2</v>
      </c>
      <c r="AR11" s="281">
        <v>22.246806370000002</v>
      </c>
      <c r="AS11" s="281">
        <v>6.6740419098004455</v>
      </c>
      <c r="AT11" s="341">
        <v>6.5781807583020699E-2</v>
      </c>
      <c r="AU11" s="281">
        <v>33.837996633647407</v>
      </c>
      <c r="AV11" s="281">
        <v>10.15139899009422</v>
      </c>
      <c r="AW11" s="341">
        <v>9.2190794090160566E-2</v>
      </c>
      <c r="AX11" s="281">
        <v>19.684181670000005</v>
      </c>
      <c r="AY11" s="281">
        <v>5.9052544980000015</v>
      </c>
      <c r="AZ11" s="341">
        <v>5.5458099392214688E-2</v>
      </c>
      <c r="BA11" s="281">
        <v>40.790187085234756</v>
      </c>
      <c r="BB11" s="281">
        <v>12.237056125570426</v>
      </c>
      <c r="BC11" s="341">
        <v>0.11253749495379055</v>
      </c>
      <c r="BD11" s="281">
        <v>13.775697902321621</v>
      </c>
      <c r="BE11" s="281">
        <v>4.1327093706964861</v>
      </c>
      <c r="BF11" s="341">
        <v>3.7544965637832176E-2</v>
      </c>
      <c r="BG11" s="281">
        <v>20.210266773772183</v>
      </c>
      <c r="BH11" s="281">
        <v>6.0630800321316549</v>
      </c>
      <c r="BI11" s="341">
        <v>5.5479576840055701E-2</v>
      </c>
      <c r="BJ11" s="281">
        <v>114.81831385568378</v>
      </c>
      <c r="BK11" s="281">
        <v>34.445494156705131</v>
      </c>
      <c r="BL11" s="341">
        <v>0.33149062608423174</v>
      </c>
      <c r="BM11" s="281">
        <v>15.112669500000001</v>
      </c>
      <c r="BN11" s="281">
        <v>4.5338008499999995</v>
      </c>
      <c r="BO11" s="341">
        <v>4.3712933552575071E-2</v>
      </c>
      <c r="BP11" s="281">
        <v>129.40843098816154</v>
      </c>
      <c r="BQ11" s="281">
        <v>38.822529296448465</v>
      </c>
      <c r="BR11" s="341">
        <v>0.37098456717999151</v>
      </c>
      <c r="BS11" s="281">
        <v>121.81335829800747</v>
      </c>
      <c r="BT11" s="281">
        <v>36.54400748940224</v>
      </c>
      <c r="BU11" s="341">
        <v>0.40163423930607256</v>
      </c>
      <c r="BV11" s="281">
        <v>326.84943661034401</v>
      </c>
      <c r="BW11" s="281">
        <v>98.054830983103201</v>
      </c>
      <c r="BX11" s="341">
        <v>0.79535585653236207</v>
      </c>
      <c r="BY11" s="281">
        <v>339.60635196000004</v>
      </c>
      <c r="BZ11" s="281">
        <v>101.88190558700001</v>
      </c>
      <c r="CA11" s="341">
        <v>0.88285661699894524</v>
      </c>
      <c r="CB11" s="281">
        <v>364.76252538</v>
      </c>
      <c r="CC11" s="281">
        <v>109.42875762</v>
      </c>
      <c r="CD11" s="341">
        <v>1.0195087391999522</v>
      </c>
      <c r="CE11" s="281">
        <v>352.77542963999997</v>
      </c>
      <c r="CF11" s="281">
        <v>105.83262889</v>
      </c>
      <c r="CG11" s="341">
        <v>1.139561908788828</v>
      </c>
      <c r="CH11" s="281">
        <v>375.02146713448616</v>
      </c>
      <c r="CI11" s="281">
        <v>112.50644014234585</v>
      </c>
      <c r="CJ11" s="341">
        <v>1.2001435522132933</v>
      </c>
      <c r="CK11" s="281">
        <v>348.8690824200001</v>
      </c>
      <c r="CL11" s="281">
        <v>104.66072473000001</v>
      </c>
      <c r="CM11" s="341">
        <v>1.1263795210862899</v>
      </c>
      <c r="CN11" s="281">
        <v>345.98503243898659</v>
      </c>
      <c r="CO11" s="281">
        <v>103.79550973169599</v>
      </c>
      <c r="CP11" s="341">
        <v>1.0711235914514787</v>
      </c>
      <c r="CQ11" s="281">
        <v>350.68296649422666</v>
      </c>
      <c r="CR11" s="281">
        <v>105.20488994826798</v>
      </c>
      <c r="CS11" s="341">
        <v>0.99783701560720861</v>
      </c>
      <c r="CT11" s="281">
        <v>1389.7172230700169</v>
      </c>
      <c r="CU11" s="281">
        <v>416.9151669210051</v>
      </c>
      <c r="CV11" s="341">
        <v>4.586702111563298</v>
      </c>
      <c r="CW11" s="281">
        <v>1446.8616763731816</v>
      </c>
      <c r="CX11" s="281">
        <v>434.05850279006239</v>
      </c>
      <c r="CY11" s="341">
        <v>4.1224510917537209</v>
      </c>
      <c r="CZ11" s="281">
        <v>1396.0194397521045</v>
      </c>
      <c r="DA11" s="281">
        <v>418.80583193960223</v>
      </c>
      <c r="DB11" s="341">
        <v>3.7531898217677551</v>
      </c>
      <c r="DC11" s="281">
        <v>1453.9729365845769</v>
      </c>
      <c r="DD11" s="281">
        <v>436.19188097537301</v>
      </c>
      <c r="DE11" s="341">
        <v>3.8841559818570675</v>
      </c>
      <c r="DF11" s="281">
        <v>1442.6690205510713</v>
      </c>
      <c r="DG11" s="281">
        <v>432.8007061653214</v>
      </c>
      <c r="DH11" s="341">
        <v>3.8577282069272112</v>
      </c>
      <c r="DI11" s="281">
        <v>1377.7068858</v>
      </c>
      <c r="DJ11" s="281">
        <v>413.31206574000004</v>
      </c>
      <c r="DK11" s="341">
        <v>3.6742348547904298</v>
      </c>
      <c r="DL11" s="281">
        <v>460.62432699999999</v>
      </c>
      <c r="DM11" s="281">
        <v>138.187298</v>
      </c>
      <c r="DN11" s="341">
        <v>1.2276530992566577</v>
      </c>
      <c r="DO11" s="281">
        <v>406.97305528102999</v>
      </c>
      <c r="DP11" s="281">
        <v>122.09191657543198</v>
      </c>
      <c r="DQ11" s="341">
        <v>1.0902906341527934</v>
      </c>
      <c r="DR11" s="281">
        <v>3.66280078</v>
      </c>
      <c r="DS11" s="281">
        <v>1.09884023</v>
      </c>
      <c r="DT11" s="341">
        <v>9.1753418903315533E-3</v>
      </c>
      <c r="DU11" s="281">
        <v>7.4389555999999999</v>
      </c>
      <c r="DV11" s="281">
        <v>2.2316866799999997</v>
      </c>
      <c r="DW11" s="341">
        <v>1.5523671074798642E-2</v>
      </c>
      <c r="DX11" s="281">
        <v>65.723050889999996</v>
      </c>
      <c r="DY11" s="281">
        <v>19.716915270000001</v>
      </c>
      <c r="DZ11" s="341">
        <v>0.12960779841505915</v>
      </c>
      <c r="EA11" s="286">
        <v>55.551517780000012</v>
      </c>
      <c r="EB11" s="286">
        <v>16.665455334000004</v>
      </c>
      <c r="EC11" s="339">
        <v>8.5791591478444021E-2</v>
      </c>
    </row>
    <row r="12" spans="1:133" s="13" customFormat="1" ht="14">
      <c r="A12" s="349" t="s">
        <v>83</v>
      </c>
      <c r="B12" s="281">
        <v>50.820084117</v>
      </c>
      <c r="C12" s="281">
        <v>25.4100420585</v>
      </c>
      <c r="D12" s="341">
        <v>0.11167466666631824</v>
      </c>
      <c r="E12" s="281">
        <v>20.19917148</v>
      </c>
      <c r="F12" s="281">
        <v>10.09958574</v>
      </c>
      <c r="G12" s="341">
        <v>4.6251119581378529E-2</v>
      </c>
      <c r="H12" s="281">
        <v>25.024188039999999</v>
      </c>
      <c r="I12" s="281">
        <v>12.512094019999999</v>
      </c>
      <c r="J12" s="341">
        <v>4.9434656939410099E-2</v>
      </c>
      <c r="K12" s="281">
        <v>82.437028473771989</v>
      </c>
      <c r="L12" s="281">
        <v>41.218514236885987</v>
      </c>
      <c r="M12" s="341">
        <v>0.1530903197507211</v>
      </c>
      <c r="N12" s="281">
        <v>10.653656130000002</v>
      </c>
      <c r="O12" s="281">
        <v>5.3268280650000008</v>
      </c>
      <c r="P12" s="341">
        <v>1.7032541412979392E-2</v>
      </c>
      <c r="Q12" s="281">
        <v>6.1490468200000006</v>
      </c>
      <c r="R12" s="281">
        <v>3.0745234100000003</v>
      </c>
      <c r="S12" s="341">
        <v>1.0453604317298342E-2</v>
      </c>
      <c r="T12" s="281">
        <v>6.6846974400000008</v>
      </c>
      <c r="U12" s="281">
        <v>3.3423487200000004</v>
      </c>
      <c r="V12" s="341">
        <v>9.5895754818816417E-3</v>
      </c>
      <c r="W12" s="281">
        <v>7.3532712300000007</v>
      </c>
      <c r="X12" s="281">
        <v>3.6766356150000004</v>
      </c>
      <c r="Y12" s="341">
        <v>1.1729366963147508E-2</v>
      </c>
      <c r="Z12" s="281">
        <v>191.49711628</v>
      </c>
      <c r="AA12" s="281">
        <v>95.74855814</v>
      </c>
      <c r="AB12" s="341">
        <v>0.3703965999929324</v>
      </c>
      <c r="AC12" s="281">
        <v>19.944258039999998</v>
      </c>
      <c r="AD12" s="281">
        <v>9.9721290199999988</v>
      </c>
      <c r="AE12" s="341">
        <v>4.5142103111544714E-2</v>
      </c>
      <c r="AF12" s="281">
        <v>19.795396989999997</v>
      </c>
      <c r="AG12" s="281">
        <v>9.8976984949999984</v>
      </c>
      <c r="AH12" s="341">
        <v>4.592234058933805E-2</v>
      </c>
      <c r="AI12" s="281">
        <v>6.4641621200000001</v>
      </c>
      <c r="AJ12" s="281">
        <v>3.2320810600000001</v>
      </c>
      <c r="AK12" s="341">
        <v>1.708055808187094E-2</v>
      </c>
      <c r="AL12" s="281">
        <v>123.15199917</v>
      </c>
      <c r="AM12" s="281">
        <v>61.575999590000002</v>
      </c>
      <c r="AN12" s="341">
        <v>0.34860984961553154</v>
      </c>
      <c r="AO12" s="281">
        <v>8.42805289</v>
      </c>
      <c r="AP12" s="281">
        <v>4.214026445</v>
      </c>
      <c r="AQ12" s="341">
        <v>2.3692371339857594E-2</v>
      </c>
      <c r="AR12" s="281">
        <v>109.69636883</v>
      </c>
      <c r="AS12" s="281">
        <v>54.848184415611243</v>
      </c>
      <c r="AT12" s="341">
        <v>0.32436230652243186</v>
      </c>
      <c r="AU12" s="281">
        <v>69.893220113700607</v>
      </c>
      <c r="AV12" s="281">
        <v>39.727046109495518</v>
      </c>
      <c r="AW12" s="341">
        <v>0.19042236848600019</v>
      </c>
      <c r="AX12" s="281">
        <v>189.787393968602</v>
      </c>
      <c r="AY12" s="281">
        <v>99.825950954300993</v>
      </c>
      <c r="AZ12" s="341">
        <v>0.53470590419013009</v>
      </c>
      <c r="BA12" s="281">
        <v>14.70505286982258</v>
      </c>
      <c r="BB12" s="281">
        <v>7.3525264349112902</v>
      </c>
      <c r="BC12" s="341">
        <v>4.0570292302775736E-2</v>
      </c>
      <c r="BD12" s="281">
        <v>9.3719243586948195</v>
      </c>
      <c r="BE12" s="281">
        <v>4.6859621793474098</v>
      </c>
      <c r="BF12" s="341">
        <v>2.5542704297272577E-2</v>
      </c>
      <c r="BG12" s="281">
        <v>8.7022080199999987</v>
      </c>
      <c r="BH12" s="281">
        <v>4.3511040099999994</v>
      </c>
      <c r="BI12" s="341">
        <v>2.388859206699263E-2</v>
      </c>
      <c r="BJ12" s="281">
        <v>15.04718237</v>
      </c>
      <c r="BK12" s="281">
        <v>7.5235911849999999</v>
      </c>
      <c r="BL12" s="341">
        <v>4.344254620307679E-2</v>
      </c>
      <c r="BM12" s="281">
        <v>15.162472169999999</v>
      </c>
      <c r="BN12" s="281">
        <v>7.5812360849999996</v>
      </c>
      <c r="BO12" s="341">
        <v>4.3856986249846769E-2</v>
      </c>
      <c r="BP12" s="281">
        <v>243.46790621595824</v>
      </c>
      <c r="BQ12" s="281">
        <v>121.73395310797912</v>
      </c>
      <c r="BR12" s="341">
        <v>0.69796716581788154</v>
      </c>
      <c r="BS12" s="281">
        <v>8.4969270100000003</v>
      </c>
      <c r="BT12" s="281">
        <v>4.2484635050000001</v>
      </c>
      <c r="BU12" s="341">
        <v>2.8015456299560811E-2</v>
      </c>
      <c r="BV12" s="281">
        <v>10.31205909</v>
      </c>
      <c r="BW12" s="281">
        <v>5.156029545</v>
      </c>
      <c r="BX12" s="341">
        <v>2.5093378392195501E-2</v>
      </c>
      <c r="BY12" s="281">
        <v>20.851820050000001</v>
      </c>
      <c r="BZ12" s="281">
        <v>10.425910025</v>
      </c>
      <c r="CA12" s="341">
        <v>5.4207370390357335E-2</v>
      </c>
      <c r="CB12" s="281">
        <v>2.8150392400000004</v>
      </c>
      <c r="CC12" s="281">
        <v>1.4075196200000002</v>
      </c>
      <c r="CD12" s="341">
        <v>7.868015233694705E-3</v>
      </c>
      <c r="CE12" s="281">
        <v>6.9782244599999999</v>
      </c>
      <c r="CF12" s="281">
        <v>3.4891122299999999</v>
      </c>
      <c r="CG12" s="341">
        <v>2.2541589117216754E-2</v>
      </c>
      <c r="CH12" s="281">
        <v>3.3475396699999997</v>
      </c>
      <c r="CI12" s="281">
        <v>1.6737698299999999</v>
      </c>
      <c r="CJ12" s="341">
        <v>1.0712795140572558E-2</v>
      </c>
      <c r="CK12" s="281">
        <v>4.6262588400000002</v>
      </c>
      <c r="CL12" s="281">
        <v>2.3131294200000001</v>
      </c>
      <c r="CM12" s="341">
        <v>1.4936615135035197E-2</v>
      </c>
      <c r="CN12" s="281">
        <v>7.8796795199999998</v>
      </c>
      <c r="CO12" s="281">
        <v>3.9398397599999999</v>
      </c>
      <c r="CP12" s="341">
        <v>2.439443859016488E-2</v>
      </c>
      <c r="CQ12" s="281">
        <v>6.0377207200000003</v>
      </c>
      <c r="CR12" s="281">
        <v>3.0188603600000001</v>
      </c>
      <c r="CS12" s="341">
        <v>1.7179794286968288E-2</v>
      </c>
      <c r="CT12" s="281">
        <v>19.069344775621264</v>
      </c>
      <c r="CU12" s="281">
        <v>9.5346723878106321</v>
      </c>
      <c r="CV12" s="341">
        <v>6.2937554846770369E-2</v>
      </c>
      <c r="CW12" s="281">
        <v>4.8766189099999995</v>
      </c>
      <c r="CX12" s="281">
        <v>2.4383094669500003</v>
      </c>
      <c r="CY12" s="341">
        <v>1.3894640643428336E-2</v>
      </c>
      <c r="CZ12" s="281">
        <v>15.092094529480001</v>
      </c>
      <c r="DA12" s="281">
        <v>7.5460472643400003</v>
      </c>
      <c r="DB12" s="341">
        <v>4.0575004877625137E-2</v>
      </c>
      <c r="DC12" s="281">
        <v>4.6103942999999994</v>
      </c>
      <c r="DD12" s="281">
        <v>2.3051971499999997</v>
      </c>
      <c r="DE12" s="341">
        <v>1.231624753699331E-2</v>
      </c>
      <c r="DF12" s="281">
        <v>6.2265872899999994</v>
      </c>
      <c r="DG12" s="281">
        <v>3.1132936449999997</v>
      </c>
      <c r="DH12" s="341">
        <v>1.6650029271684304E-2</v>
      </c>
      <c r="DI12" s="281">
        <v>9.1933957599999996</v>
      </c>
      <c r="DJ12" s="281">
        <v>4.5966978799999998</v>
      </c>
      <c r="DK12" s="341">
        <v>2.4518056404762838E-2</v>
      </c>
      <c r="DL12" s="281">
        <v>8.8736790699999997</v>
      </c>
      <c r="DM12" s="281">
        <v>4.4368400000000001</v>
      </c>
      <c r="DN12" s="341">
        <v>2.36500744175729E-2</v>
      </c>
      <c r="DO12" s="281">
        <v>21.720088190000002</v>
      </c>
      <c r="DP12" s="281">
        <v>10.860044095000001</v>
      </c>
      <c r="DQ12" s="341">
        <v>5.8188640302432183E-2</v>
      </c>
      <c r="DR12" s="281">
        <v>21.52335098</v>
      </c>
      <c r="DS12" s="281">
        <v>10.76167549</v>
      </c>
      <c r="DT12" s="341">
        <v>5.3916146612566433E-2</v>
      </c>
      <c r="DU12" s="281">
        <v>6.1699767599999999</v>
      </c>
      <c r="DV12" s="281">
        <v>3.08498838</v>
      </c>
      <c r="DW12" s="341">
        <v>1.2875556047328988E-2</v>
      </c>
      <c r="DX12" s="281">
        <v>6.7544844500000005</v>
      </c>
      <c r="DY12" s="281">
        <v>3.3772422299999998</v>
      </c>
      <c r="DZ12" s="341">
        <v>1.3320042924642322E-2</v>
      </c>
      <c r="EA12" s="286">
        <v>14.825905000000002</v>
      </c>
      <c r="EB12" s="286">
        <v>7.4129525000000012</v>
      </c>
      <c r="EC12" s="339">
        <v>2.2896547851229933E-2</v>
      </c>
    </row>
    <row r="13" spans="1:133" s="13" customFormat="1" ht="14">
      <c r="A13" s="349" t="s">
        <v>84</v>
      </c>
      <c r="B13" s="281">
        <v>38.951054919999997</v>
      </c>
      <c r="C13" s="281">
        <v>27.265738443999997</v>
      </c>
      <c r="D13" s="341">
        <v>7.9444543746844273E-2</v>
      </c>
      <c r="E13" s="281">
        <v>7.77798254</v>
      </c>
      <c r="F13" s="281">
        <v>5.4445877779999998</v>
      </c>
      <c r="G13" s="341">
        <v>2.0055818999211758E-2</v>
      </c>
      <c r="H13" s="281">
        <v>4.8076998799999995</v>
      </c>
      <c r="I13" s="281">
        <v>3.3653899159999994</v>
      </c>
      <c r="J13" s="341">
        <v>1.2874433061378776E-2</v>
      </c>
      <c r="K13" s="281">
        <v>4.49396316496001</v>
      </c>
      <c r="L13" s="281">
        <v>3.1457742154719899</v>
      </c>
      <c r="M13" s="341">
        <v>8.3455489676047406E-3</v>
      </c>
      <c r="N13" s="281">
        <v>16.71193173</v>
      </c>
      <c r="O13" s="281">
        <v>11.698352211</v>
      </c>
      <c r="P13" s="341">
        <v>2.6718214461659114E-2</v>
      </c>
      <c r="Q13" s="281">
        <v>254.16154422999998</v>
      </c>
      <c r="R13" s="281">
        <v>177.91308096099996</v>
      </c>
      <c r="S13" s="341">
        <v>0.43208391378843669</v>
      </c>
      <c r="T13" s="281">
        <v>15.21575421</v>
      </c>
      <c r="U13" s="281">
        <v>10.651027946999999</v>
      </c>
      <c r="V13" s="341">
        <v>2.1827857553797281E-2</v>
      </c>
      <c r="W13" s="281">
        <v>78.019039120000002</v>
      </c>
      <c r="X13" s="281">
        <v>54.613327384000002</v>
      </c>
      <c r="Y13" s="341">
        <v>0.12444990961534828</v>
      </c>
      <c r="Z13" s="281">
        <v>3368.84690396</v>
      </c>
      <c r="AA13" s="281">
        <v>2358.1928327719997</v>
      </c>
      <c r="AB13" s="341">
        <v>6.5160743063044357</v>
      </c>
      <c r="AC13" s="281">
        <v>5.7817013700000004</v>
      </c>
      <c r="AD13" s="281">
        <v>4.0471909589999999</v>
      </c>
      <c r="AE13" s="341">
        <v>1.3086380996537656E-2</v>
      </c>
      <c r="AF13" s="281">
        <v>18.68053896</v>
      </c>
      <c r="AG13" s="281">
        <v>13.076377271999998</v>
      </c>
      <c r="AH13" s="341">
        <v>4.3336037814592929E-2</v>
      </c>
      <c r="AI13" s="281">
        <v>20.397706400000001</v>
      </c>
      <c r="AJ13" s="281">
        <v>14.278394479999999</v>
      </c>
      <c r="AK13" s="341">
        <v>5.3897814199955534E-2</v>
      </c>
      <c r="AL13" s="281">
        <v>8.7348605799999994</v>
      </c>
      <c r="AM13" s="281">
        <v>6.1144024099999985</v>
      </c>
      <c r="AN13" s="341">
        <v>2.4726017066138011E-2</v>
      </c>
      <c r="AO13" s="281">
        <v>9.48911002</v>
      </c>
      <c r="AP13" s="281">
        <v>6.6423770129999991</v>
      </c>
      <c r="AQ13" s="341">
        <v>2.6675143264152382E-2</v>
      </c>
      <c r="AR13" s="281">
        <v>28.95612977</v>
      </c>
      <c r="AS13" s="281">
        <v>20.269290839291681</v>
      </c>
      <c r="AT13" s="341">
        <v>8.5620674050893783E-2</v>
      </c>
      <c r="AU13" s="281">
        <v>9.8580033273977214</v>
      </c>
      <c r="AV13" s="281">
        <v>6.9006023291784038</v>
      </c>
      <c r="AW13" s="341">
        <v>2.6857888921016759E-2</v>
      </c>
      <c r="AX13" s="281">
        <v>11.359926699999999</v>
      </c>
      <c r="AY13" s="281">
        <v>7.9519486949999987</v>
      </c>
      <c r="AZ13" s="341">
        <v>3.2005391668226413E-2</v>
      </c>
      <c r="BA13" s="281">
        <v>31.261164609090379</v>
      </c>
      <c r="BB13" s="281">
        <v>21.882815226363263</v>
      </c>
      <c r="BC13" s="341">
        <v>8.6247536621831031E-2</v>
      </c>
      <c r="BD13" s="281">
        <v>10.584586352555597</v>
      </c>
      <c r="BE13" s="281">
        <v>7.4092104467889177</v>
      </c>
      <c r="BF13" s="341">
        <v>2.8847753029659112E-2</v>
      </c>
      <c r="BG13" s="281">
        <v>50.138240011645841</v>
      </c>
      <c r="BH13" s="281">
        <v>35.096768008152083</v>
      </c>
      <c r="BI13" s="341">
        <v>0.13763540929410872</v>
      </c>
      <c r="BJ13" s="281">
        <v>32.319221914255344</v>
      </c>
      <c r="BK13" s="281">
        <v>22.62345533997874</v>
      </c>
      <c r="BL13" s="341">
        <v>9.3308451823962954E-2</v>
      </c>
      <c r="BM13" s="281">
        <v>15.204631482764743</v>
      </c>
      <c r="BN13" s="281">
        <v>10.64324203793532</v>
      </c>
      <c r="BO13" s="341">
        <v>4.3978930770469514E-2</v>
      </c>
      <c r="BP13" s="281">
        <v>29.35172395855988</v>
      </c>
      <c r="BQ13" s="281">
        <v>20.546206770991919</v>
      </c>
      <c r="BR13" s="341">
        <v>8.4144723227106186E-2</v>
      </c>
      <c r="BS13" s="281">
        <v>23.228782039374636</v>
      </c>
      <c r="BT13" s="281">
        <v>16.260147427562242</v>
      </c>
      <c r="BU13" s="341">
        <v>7.6588268599958612E-2</v>
      </c>
      <c r="BV13" s="281">
        <v>39.063575721810885</v>
      </c>
      <c r="BW13" s="281">
        <v>27.344503005267615</v>
      </c>
      <c r="BX13" s="341">
        <v>9.5057357447665872E-2</v>
      </c>
      <c r="BY13" s="281">
        <v>31.717883990000001</v>
      </c>
      <c r="BZ13" s="281">
        <v>22.202518795000003</v>
      </c>
      <c r="CA13" s="341">
        <v>8.2455300368099768E-2</v>
      </c>
      <c r="CB13" s="281">
        <v>24.621682620000001</v>
      </c>
      <c r="CC13" s="281">
        <v>17.235177829999998</v>
      </c>
      <c r="CD13" s="341">
        <v>6.8817432872927256E-2</v>
      </c>
      <c r="CE13" s="281">
        <v>24.312836369999996</v>
      </c>
      <c r="CF13" s="281">
        <v>17.01898546</v>
      </c>
      <c r="CG13" s="341">
        <v>7.8537165272935874E-2</v>
      </c>
      <c r="CH13" s="281">
        <v>24.44298541251845</v>
      </c>
      <c r="CI13" s="281">
        <v>17.110089798762914</v>
      </c>
      <c r="CJ13" s="341">
        <v>7.8222432341873815E-2</v>
      </c>
      <c r="CK13" s="281">
        <v>21.042431219999997</v>
      </c>
      <c r="CL13" s="281">
        <v>14.729701857999999</v>
      </c>
      <c r="CM13" s="341">
        <v>6.793884810789988E-2</v>
      </c>
      <c r="CN13" s="281">
        <v>30.299390792246886</v>
      </c>
      <c r="CO13" s="281">
        <v>21.209573554572817</v>
      </c>
      <c r="CP13" s="341">
        <v>9.3802879434984165E-2</v>
      </c>
      <c r="CQ13" s="281">
        <v>21.058491940569997</v>
      </c>
      <c r="CR13" s="281">
        <v>14.740944358398997</v>
      </c>
      <c r="CS13" s="341">
        <v>5.9920055317293996E-2</v>
      </c>
      <c r="CT13" s="281">
        <v>12.572870338044002</v>
      </c>
      <c r="CU13" s="281">
        <v>8.801009236630799</v>
      </c>
      <c r="CV13" s="341">
        <v>4.1496219497462863E-2</v>
      </c>
      <c r="CW13" s="281">
        <v>12.414072908640001</v>
      </c>
      <c r="CX13" s="281">
        <v>8.6898511327700003</v>
      </c>
      <c r="CY13" s="341">
        <v>3.5370629972395776E-2</v>
      </c>
      <c r="CZ13" s="281">
        <v>8.893276975457999</v>
      </c>
      <c r="DA13" s="281">
        <v>6.2252938828186002</v>
      </c>
      <c r="DB13" s="341">
        <v>2.3909521369113274E-2</v>
      </c>
      <c r="DC13" s="281">
        <v>18.392559900589998</v>
      </c>
      <c r="DD13" s="281">
        <v>12.874791930412998</v>
      </c>
      <c r="DE13" s="341">
        <v>4.9134044906884312E-2</v>
      </c>
      <c r="DF13" s="281">
        <v>15.299137065417362</v>
      </c>
      <c r="DG13" s="281">
        <v>10.709395945792153</v>
      </c>
      <c r="DH13" s="341">
        <v>4.0910223868508455E-2</v>
      </c>
      <c r="DI13" s="281">
        <v>4.5109669100000005</v>
      </c>
      <c r="DJ13" s="281">
        <v>3.1576768399999997</v>
      </c>
      <c r="DK13" s="341">
        <v>1.2030390513657027E-2</v>
      </c>
      <c r="DL13" s="281">
        <v>3.375731</v>
      </c>
      <c r="DM13" s="281">
        <v>2.3630119999999999</v>
      </c>
      <c r="DN13" s="341">
        <v>8.9969773229254049E-3</v>
      </c>
      <c r="DO13" s="281">
        <v>10.035061800559999</v>
      </c>
      <c r="DP13" s="281">
        <v>8.2759647046100007</v>
      </c>
      <c r="DQ13" s="341">
        <v>2.6884172680031054E-2</v>
      </c>
      <c r="DR13" s="281">
        <v>53.654613399999995</v>
      </c>
      <c r="DS13" s="281">
        <v>37.55822938</v>
      </c>
      <c r="DT13" s="341">
        <v>0.13440518649735697</v>
      </c>
      <c r="DU13" s="281">
        <v>5.1498699500000003</v>
      </c>
      <c r="DV13" s="281">
        <v>3.6049089649999999</v>
      </c>
      <c r="DW13" s="341">
        <v>1.0746789130155547E-2</v>
      </c>
      <c r="DX13" s="281">
        <v>15.145675669999999</v>
      </c>
      <c r="DY13" s="281">
        <v>10.60197297</v>
      </c>
      <c r="DZ13" s="341">
        <v>2.9867719963010776E-2</v>
      </c>
      <c r="EA13" s="286">
        <v>5.6204117600000005</v>
      </c>
      <c r="EB13" s="286">
        <v>3.9342882320000001</v>
      </c>
      <c r="EC13" s="339">
        <v>8.6799441117729696E-3</v>
      </c>
    </row>
    <row r="14" spans="1:133" s="13" customFormat="1" ht="14">
      <c r="A14" s="349" t="s">
        <v>85</v>
      </c>
      <c r="B14" s="281">
        <v>118.78163798000001</v>
      </c>
      <c r="C14" s="281">
        <v>118.78163798000001</v>
      </c>
      <c r="D14" s="341">
        <v>0.26763887880497722</v>
      </c>
      <c r="E14" s="281">
        <v>173.4446744</v>
      </c>
      <c r="F14" s="281">
        <v>173.4446744</v>
      </c>
      <c r="G14" s="341">
        <v>0.3890140903972058</v>
      </c>
      <c r="H14" s="281">
        <v>186.69522848</v>
      </c>
      <c r="I14" s="281">
        <v>186.69522848</v>
      </c>
      <c r="J14" s="341">
        <v>0.39394928053982015</v>
      </c>
      <c r="K14" s="281">
        <v>217.98880672287419</v>
      </c>
      <c r="L14" s="281">
        <v>217.98880672287419</v>
      </c>
      <c r="M14" s="341">
        <v>0.4048177953660777</v>
      </c>
      <c r="N14" s="281">
        <v>333.17418144999999</v>
      </c>
      <c r="O14" s="281">
        <v>333.17418144999999</v>
      </c>
      <c r="P14" s="341">
        <v>0.53266249389284859</v>
      </c>
      <c r="Q14" s="281">
        <v>312.35292930000003</v>
      </c>
      <c r="R14" s="281">
        <v>312.35292930000003</v>
      </c>
      <c r="S14" s="341">
        <v>0.53101139507200301</v>
      </c>
      <c r="T14" s="281">
        <v>729.4760203300001</v>
      </c>
      <c r="U14" s="281">
        <v>729.4760203300001</v>
      </c>
      <c r="V14" s="341">
        <v>1.0464744922213209</v>
      </c>
      <c r="W14" s="281">
        <v>571.99623496000004</v>
      </c>
      <c r="X14" s="281">
        <v>571.99623496000004</v>
      </c>
      <c r="Y14" s="341">
        <v>0.91240395349656955</v>
      </c>
      <c r="Z14" s="281">
        <v>521.52657245</v>
      </c>
      <c r="AA14" s="281">
        <v>521.52657245</v>
      </c>
      <c r="AB14" s="341">
        <v>1.0087445335678018</v>
      </c>
      <c r="AC14" s="281">
        <v>3544.5501144699997</v>
      </c>
      <c r="AD14" s="281">
        <v>3544.5501144699997</v>
      </c>
      <c r="AE14" s="341">
        <v>8.0227826189638662</v>
      </c>
      <c r="AF14" s="281">
        <v>3559.7855545300004</v>
      </c>
      <c r="AG14" s="281">
        <v>3559.7855545300004</v>
      </c>
      <c r="AH14" s="341">
        <v>8.2581665193536651</v>
      </c>
      <c r="AI14" s="281">
        <v>637.36070167886385</v>
      </c>
      <c r="AJ14" s="281">
        <v>637.36070167886385</v>
      </c>
      <c r="AK14" s="341">
        <v>1.6841280094825113</v>
      </c>
      <c r="AL14" s="281">
        <v>626.71706303000008</v>
      </c>
      <c r="AM14" s="281">
        <v>626.71706303000008</v>
      </c>
      <c r="AN14" s="341">
        <v>1.7740657282614207</v>
      </c>
      <c r="AO14" s="281">
        <v>723.65516217281595</v>
      </c>
      <c r="AP14" s="281">
        <v>723.65516217281595</v>
      </c>
      <c r="AQ14" s="341">
        <v>2.0342903690775511</v>
      </c>
      <c r="AR14" s="281">
        <v>631.52291921000005</v>
      </c>
      <c r="AS14" s="281">
        <v>631.52291920901962</v>
      </c>
      <c r="AT14" s="341">
        <v>1.8673565304079085</v>
      </c>
      <c r="AU14" s="281">
        <v>851.24927449291624</v>
      </c>
      <c r="AV14" s="281">
        <v>851.24927449291624</v>
      </c>
      <c r="AW14" s="341">
        <v>2.3192078252688186</v>
      </c>
      <c r="AX14" s="281">
        <v>877.04369470639131</v>
      </c>
      <c r="AY14" s="281">
        <v>877.04369470639131</v>
      </c>
      <c r="AZ14" s="341">
        <v>2.4709778241110003</v>
      </c>
      <c r="BA14" s="281">
        <v>1029.3920050683073</v>
      </c>
      <c r="BB14" s="281">
        <v>1029.3920050683073</v>
      </c>
      <c r="BC14" s="341">
        <v>2.8400261399580744</v>
      </c>
      <c r="BD14" s="281">
        <v>1069.137228083297</v>
      </c>
      <c r="BE14" s="281">
        <v>1069.137228083297</v>
      </c>
      <c r="BF14" s="341">
        <v>2.9138792658736805</v>
      </c>
      <c r="BG14" s="281">
        <v>884.0836987616392</v>
      </c>
      <c r="BH14" s="281">
        <v>884.0836987616392</v>
      </c>
      <c r="BI14" s="341">
        <v>2.4269145008090485</v>
      </c>
      <c r="BJ14" s="281">
        <v>918.61805855463331</v>
      </c>
      <c r="BK14" s="281">
        <v>918.61805855463331</v>
      </c>
      <c r="BL14" s="341">
        <v>2.6521315732375452</v>
      </c>
      <c r="BM14" s="281">
        <v>612.71811692471067</v>
      </c>
      <c r="BN14" s="281">
        <v>612.71811692471067</v>
      </c>
      <c r="BO14" s="341">
        <v>1.7722683826036689</v>
      </c>
      <c r="BP14" s="281">
        <v>555.70014118163931</v>
      </c>
      <c r="BQ14" s="281">
        <v>555.70014118163931</v>
      </c>
      <c r="BR14" s="341">
        <v>1.5930660373819854</v>
      </c>
      <c r="BS14" s="281">
        <v>501.71690258734429</v>
      </c>
      <c r="BT14" s="281">
        <v>501.71690258734429</v>
      </c>
      <c r="BU14" s="341">
        <v>1.6542248677250615</v>
      </c>
      <c r="BV14" s="281">
        <v>328.03661794602249</v>
      </c>
      <c r="BW14" s="281">
        <v>328.03661794602249</v>
      </c>
      <c r="BX14" s="341">
        <v>0.79824474518363253</v>
      </c>
      <c r="BY14" s="281">
        <v>485.05361015999995</v>
      </c>
      <c r="BZ14" s="281">
        <v>485.05361015999995</v>
      </c>
      <c r="CA14" s="341">
        <v>1.2609681381325324</v>
      </c>
      <c r="CB14" s="281">
        <v>477.91358019</v>
      </c>
      <c r="CC14" s="281">
        <v>477.91358019</v>
      </c>
      <c r="CD14" s="341">
        <v>1.3357651559146635</v>
      </c>
      <c r="CE14" s="281">
        <v>323.30892296000002</v>
      </c>
      <c r="CF14" s="281">
        <v>323.30892296000002</v>
      </c>
      <c r="CG14" s="341">
        <v>1.044376967388952</v>
      </c>
      <c r="CH14" s="281">
        <v>359.92922655668406</v>
      </c>
      <c r="CI14" s="281">
        <v>359.92922655668406</v>
      </c>
      <c r="CJ14" s="341">
        <v>1.1518453698284283</v>
      </c>
      <c r="CK14" s="281">
        <v>305.71968873000003</v>
      </c>
      <c r="CL14" s="281">
        <v>305.71968873000003</v>
      </c>
      <c r="CM14" s="341">
        <v>0.98706481580325223</v>
      </c>
      <c r="CN14" s="281">
        <v>188.36659317413941</v>
      </c>
      <c r="CO14" s="281">
        <v>188.36659317413941</v>
      </c>
      <c r="CP14" s="341">
        <v>0.58315789087131742</v>
      </c>
      <c r="CQ14" s="281">
        <v>196.58548095447406</v>
      </c>
      <c r="CR14" s="281">
        <v>196.58548095447406</v>
      </c>
      <c r="CS14" s="341">
        <v>0.55936640318841824</v>
      </c>
      <c r="CT14" s="281">
        <v>152.28236896654394</v>
      </c>
      <c r="CU14" s="281">
        <v>152.28236896654394</v>
      </c>
      <c r="CV14" s="341">
        <v>0.50260142977124045</v>
      </c>
      <c r="CW14" s="281">
        <v>163.27075984993618</v>
      </c>
      <c r="CX14" s="281">
        <v>163.27054976621622</v>
      </c>
      <c r="CY14" s="341">
        <v>0.46519640911173071</v>
      </c>
      <c r="CZ14" s="281">
        <v>147.60677823503397</v>
      </c>
      <c r="DA14" s="281">
        <v>147.60677823503397</v>
      </c>
      <c r="DB14" s="341">
        <v>0.3968399306774944</v>
      </c>
      <c r="DC14" s="281">
        <v>146.832718735155</v>
      </c>
      <c r="DD14" s="281">
        <v>146.832718735155</v>
      </c>
      <c r="DE14" s="341">
        <v>0.39225020525291826</v>
      </c>
      <c r="DF14" s="281">
        <v>148.1694178879971</v>
      </c>
      <c r="DG14" s="281">
        <v>148.1694178879971</v>
      </c>
      <c r="DH14" s="341">
        <v>0.39620823255230969</v>
      </c>
      <c r="DI14" s="281">
        <v>141.28142882</v>
      </c>
      <c r="DJ14" s="281">
        <v>141.28142882</v>
      </c>
      <c r="DK14" s="341">
        <v>0.37678635089611828</v>
      </c>
      <c r="DL14" s="281">
        <v>147.00363300000001</v>
      </c>
      <c r="DM14" s="281">
        <v>147.00363300000001</v>
      </c>
      <c r="DN14" s="341">
        <v>0.39179317086836857</v>
      </c>
      <c r="DO14" s="281">
        <v>115.9832952678013</v>
      </c>
      <c r="DP14" s="281">
        <v>115.9832952678013</v>
      </c>
      <c r="DQ14" s="341">
        <v>0.31072204635596706</v>
      </c>
      <c r="DR14" s="281">
        <v>1065.60127541</v>
      </c>
      <c r="DS14" s="281">
        <v>1065.60127541</v>
      </c>
      <c r="DT14" s="341">
        <v>2.6693387404651867</v>
      </c>
      <c r="DU14" s="281">
        <v>1139.4835609700001</v>
      </c>
      <c r="DV14" s="281">
        <v>1139.4835609700001</v>
      </c>
      <c r="DW14" s="341">
        <v>2.3778832603381246</v>
      </c>
      <c r="DX14" s="281">
        <v>1147.79179585</v>
      </c>
      <c r="DY14" s="281">
        <v>1147.79179585</v>
      </c>
      <c r="DZ14" s="341">
        <v>2.2634793376827296</v>
      </c>
      <c r="EA14" s="286">
        <v>1258.4368422973362</v>
      </c>
      <c r="EB14" s="286">
        <v>1258.4368422973362</v>
      </c>
      <c r="EC14" s="339">
        <v>1.9434806426596993</v>
      </c>
    </row>
    <row r="15" spans="1:133" s="13" customFormat="1" ht="14">
      <c r="A15" s="353" t="s">
        <v>6</v>
      </c>
      <c r="B15" s="318">
        <v>48909.672862070023</v>
      </c>
      <c r="C15" s="318">
        <v>322.56455674380004</v>
      </c>
      <c r="D15" s="354">
        <v>100.00000000000003</v>
      </c>
      <c r="E15" s="318">
        <v>46681.583552099997</v>
      </c>
      <c r="F15" s="318">
        <v>313.72427601150002</v>
      </c>
      <c r="G15" s="354">
        <v>100.00000000000001</v>
      </c>
      <c r="H15" s="318">
        <v>50130.679311790002</v>
      </c>
      <c r="I15" s="318">
        <v>380.39367552975</v>
      </c>
      <c r="J15" s="354">
        <v>100</v>
      </c>
      <c r="K15" s="318">
        <v>53848.622570000014</v>
      </c>
      <c r="L15" s="318">
        <v>442.58822622858077</v>
      </c>
      <c r="M15" s="354">
        <v>99.999999999999972</v>
      </c>
      <c r="N15" s="318">
        <v>62548.834443940024</v>
      </c>
      <c r="O15" s="318">
        <v>687.75277089790006</v>
      </c>
      <c r="P15" s="354">
        <v>99.999999999999972</v>
      </c>
      <c r="Q15" s="318">
        <v>58822.264870162762</v>
      </c>
      <c r="R15" s="318">
        <v>742.41302130044994</v>
      </c>
      <c r="S15" s="354">
        <v>99.999999999999972</v>
      </c>
      <c r="T15" s="318">
        <v>69707.959988739211</v>
      </c>
      <c r="U15" s="318">
        <v>1092.6145561387002</v>
      </c>
      <c r="V15" s="354">
        <v>100</v>
      </c>
      <c r="W15" s="318">
        <v>62691.117543710927</v>
      </c>
      <c r="X15" s="318">
        <v>1303.2994831161502</v>
      </c>
      <c r="Y15" s="354">
        <v>99.999999999999986</v>
      </c>
      <c r="Z15" s="318">
        <v>51700.559962930005</v>
      </c>
      <c r="AA15" s="318">
        <v>3101.0405390282499</v>
      </c>
      <c r="AB15" s="354">
        <v>100</v>
      </c>
      <c r="AC15" s="318">
        <v>44181.056409176075</v>
      </c>
      <c r="AD15" s="318">
        <v>3688.0687649681495</v>
      </c>
      <c r="AE15" s="354">
        <v>100</v>
      </c>
      <c r="AF15" s="318">
        <v>43106.245753065909</v>
      </c>
      <c r="AG15" s="318">
        <v>3757.7171690741502</v>
      </c>
      <c r="AH15" s="354">
        <v>100.00000000000004</v>
      </c>
      <c r="AI15" s="318">
        <v>37845.145861252444</v>
      </c>
      <c r="AJ15" s="318">
        <v>835.84485131048802</v>
      </c>
      <c r="AK15" s="354">
        <v>100</v>
      </c>
      <c r="AL15" s="318">
        <v>35326.597715417287</v>
      </c>
      <c r="AM15" s="318">
        <v>833.0851769648001</v>
      </c>
      <c r="AN15" s="354">
        <v>100</v>
      </c>
      <c r="AO15" s="318">
        <v>35572.854946020183</v>
      </c>
      <c r="AP15" s="318">
        <v>844.63051592192573</v>
      </c>
      <c r="AQ15" s="354">
        <v>100.00000000000004</v>
      </c>
      <c r="AR15" s="318">
        <v>33819.086442590007</v>
      </c>
      <c r="AS15" s="318">
        <v>853.57961842399891</v>
      </c>
      <c r="AT15" s="354">
        <v>99.999999999999972</v>
      </c>
      <c r="AU15" s="318">
        <v>36704.311930055177</v>
      </c>
      <c r="AV15" s="318">
        <v>1016.5509239757164</v>
      </c>
      <c r="AW15" s="354">
        <v>100</v>
      </c>
      <c r="AX15" s="318">
        <v>35493.790601780536</v>
      </c>
      <c r="AY15" s="318">
        <v>1102.9183069601263</v>
      </c>
      <c r="AZ15" s="354">
        <v>99.999999999999972</v>
      </c>
      <c r="BA15" s="318">
        <v>36245.863746997187</v>
      </c>
      <c r="BB15" s="318">
        <v>1172.6534794347951</v>
      </c>
      <c r="BC15" s="354">
        <v>99.999999999999986</v>
      </c>
      <c r="BD15" s="318">
        <v>36691.198588927575</v>
      </c>
      <c r="BE15" s="318">
        <v>1178.5360014000003</v>
      </c>
      <c r="BF15" s="354">
        <v>99.999999999999986</v>
      </c>
      <c r="BG15" s="318">
        <v>36428.300150949552</v>
      </c>
      <c r="BH15" s="318">
        <v>1022.4446132799999</v>
      </c>
      <c r="BI15" s="354">
        <v>100.00000000000001</v>
      </c>
      <c r="BJ15" s="318">
        <v>34636.971552404757</v>
      </c>
      <c r="BK15" s="318">
        <v>1080.6032119848464</v>
      </c>
      <c r="BL15" s="354">
        <v>99.999999999999986</v>
      </c>
      <c r="BM15" s="318">
        <v>34572.535567358951</v>
      </c>
      <c r="BN15" s="318">
        <v>735.74413622999998</v>
      </c>
      <c r="BO15" s="354">
        <v>99.999999999999986</v>
      </c>
      <c r="BP15" s="318">
        <v>34882.429738748709</v>
      </c>
      <c r="BQ15" s="318">
        <v>819.38256959000012</v>
      </c>
      <c r="BR15" s="354">
        <v>100.00000000000004</v>
      </c>
      <c r="BS15" s="318">
        <v>30329.425725374331</v>
      </c>
      <c r="BT15" s="318">
        <v>639.9236674</v>
      </c>
      <c r="BU15" s="354">
        <v>100</v>
      </c>
      <c r="BV15" s="318">
        <v>41094.741922862158</v>
      </c>
      <c r="BW15" s="318">
        <v>667.40692216284992</v>
      </c>
      <c r="BX15" s="354">
        <v>100.00000000000001</v>
      </c>
      <c r="BY15" s="318">
        <v>38466.761807190007</v>
      </c>
      <c r="BZ15" s="318">
        <v>817.53594189079786</v>
      </c>
      <c r="CA15" s="354">
        <v>99.999999999999986</v>
      </c>
      <c r="CB15" s="318">
        <v>35778.263722020005</v>
      </c>
      <c r="CC15" s="318">
        <v>805.60004947000004</v>
      </c>
      <c r="CD15" s="354">
        <v>100</v>
      </c>
      <c r="CE15" s="318">
        <v>30957.109650580001</v>
      </c>
      <c r="CF15" s="318">
        <v>747.73448263</v>
      </c>
      <c r="CG15" s="354">
        <v>100</v>
      </c>
      <c r="CH15" s="318">
        <v>31248.050822159999</v>
      </c>
      <c r="CI15" s="318">
        <v>785.08238976410291</v>
      </c>
      <c r="CJ15" s="354">
        <v>100</v>
      </c>
      <c r="CK15" s="318">
        <v>30972.605226660002</v>
      </c>
      <c r="CL15" s="318">
        <v>680.40060268000002</v>
      </c>
      <c r="CM15" s="354">
        <v>100</v>
      </c>
      <c r="CN15" s="318">
        <v>32301.130812565018</v>
      </c>
      <c r="CO15" s="318">
        <v>582.10755700000004</v>
      </c>
      <c r="CP15" s="354">
        <v>100</v>
      </c>
      <c r="CQ15" s="318">
        <v>35144.313250478823</v>
      </c>
      <c r="CR15" s="318">
        <v>575.63683048000007</v>
      </c>
      <c r="CS15" s="354">
        <v>100.00000000000001</v>
      </c>
      <c r="CT15" s="318">
        <v>30298.833219765296</v>
      </c>
      <c r="CU15" s="318">
        <v>720.11988181352569</v>
      </c>
      <c r="CV15" s="354">
        <v>100</v>
      </c>
      <c r="CW15" s="318">
        <v>35190.432815463471</v>
      </c>
      <c r="CX15" s="318">
        <v>754.2239656767249</v>
      </c>
      <c r="CY15" s="354">
        <v>99.999999999999986</v>
      </c>
      <c r="CZ15" s="318">
        <v>37195.545816933351</v>
      </c>
      <c r="DA15" s="318">
        <v>733.39133741000012</v>
      </c>
      <c r="DB15" s="354">
        <v>100</v>
      </c>
      <c r="DC15" s="318">
        <v>37433.433244599328</v>
      </c>
      <c r="DD15" s="318">
        <v>752.2904302500001</v>
      </c>
      <c r="DE15" s="354">
        <v>100</v>
      </c>
      <c r="DF15" s="318">
        <v>37396.854914778916</v>
      </c>
      <c r="DG15" s="318">
        <v>750.94157649999988</v>
      </c>
      <c r="DH15" s="354">
        <v>99.999999999999986</v>
      </c>
      <c r="DI15" s="318">
        <v>37496.429603669996</v>
      </c>
      <c r="DJ15" s="318">
        <v>717.89160105999997</v>
      </c>
      <c r="DK15" s="354">
        <v>100.00000000000001</v>
      </c>
      <c r="DL15" s="318">
        <v>37520.723670139996</v>
      </c>
      <c r="DM15" s="318">
        <v>456.68490124000004</v>
      </c>
      <c r="DN15" s="354">
        <v>100.00000000000003</v>
      </c>
      <c r="DO15" s="318">
        <v>37327.024788878152</v>
      </c>
      <c r="DP15" s="318">
        <v>403.76347137733728</v>
      </c>
      <c r="DQ15" s="354">
        <v>99.999999999999972</v>
      </c>
      <c r="DR15" s="318">
        <v>39920.046836180009</v>
      </c>
      <c r="DS15" s="318">
        <v>1214.23514267</v>
      </c>
      <c r="DT15" s="354">
        <v>99.999999999999986</v>
      </c>
      <c r="DU15" s="318">
        <v>47920.080013010003</v>
      </c>
      <c r="DV15" s="318">
        <v>1269.5097397149002</v>
      </c>
      <c r="DW15" s="354">
        <v>99.999999999999986</v>
      </c>
      <c r="DX15" s="318">
        <v>50709.179303799996</v>
      </c>
      <c r="DY15" s="318">
        <v>1317.8025691</v>
      </c>
      <c r="DZ15" s="354">
        <v>100.00000000000001</v>
      </c>
      <c r="EA15" s="319">
        <v>64751.704476723549</v>
      </c>
      <c r="EB15" s="319">
        <v>1482.4801034281752</v>
      </c>
      <c r="EC15" s="358">
        <v>100</v>
      </c>
    </row>
    <row r="16" spans="1:133" s="13" customFormat="1" ht="14">
      <c r="A16" s="350" t="s">
        <v>1449</v>
      </c>
      <c r="B16" s="281">
        <v>48440.485791913023</v>
      </c>
      <c r="C16" s="281">
        <v>106.71725996730004</v>
      </c>
      <c r="D16" s="341">
        <v>98.925872884330104</v>
      </c>
      <c r="E16" s="281">
        <v>46383.43011098</v>
      </c>
      <c r="F16" s="281">
        <v>102.56031671750003</v>
      </c>
      <c r="G16" s="341">
        <v>99.296959926203456</v>
      </c>
      <c r="H16" s="281">
        <v>49627.822225740005</v>
      </c>
      <c r="I16" s="281">
        <v>97.254749844749995</v>
      </c>
      <c r="J16" s="341">
        <v>98.895041395372644</v>
      </c>
      <c r="K16" s="281">
        <v>53248.147196560967</v>
      </c>
      <c r="L16" s="281">
        <v>103.17258546404162</v>
      </c>
      <c r="M16" s="341">
        <v>98.872307479127002</v>
      </c>
      <c r="N16" s="281">
        <v>61801.709390340024</v>
      </c>
      <c r="O16" s="281">
        <v>233.92204984490007</v>
      </c>
      <c r="P16" s="341">
        <v>98.791093222225996</v>
      </c>
      <c r="Q16" s="281">
        <v>58128.210037242759</v>
      </c>
      <c r="R16" s="281">
        <v>228.65879669045</v>
      </c>
      <c r="S16" s="341">
        <v>98.805993109928323</v>
      </c>
      <c r="T16" s="281">
        <v>68768.970876369203</v>
      </c>
      <c r="U16" s="281">
        <v>306.14745711270007</v>
      </c>
      <c r="V16" s="341">
        <v>98.652967161108023</v>
      </c>
      <c r="W16" s="281">
        <v>56753.860173620924</v>
      </c>
      <c r="X16" s="281">
        <v>140.30493368315001</v>
      </c>
      <c r="Y16" s="341">
        <v>90.529348330805718</v>
      </c>
      <c r="Z16" s="281">
        <v>47558.712431910004</v>
      </c>
      <c r="AA16" s="281">
        <v>114.75008200525001</v>
      </c>
      <c r="AB16" s="341">
        <v>91.988776264725644</v>
      </c>
      <c r="AC16" s="281">
        <v>40563.790475386078</v>
      </c>
      <c r="AD16" s="281">
        <v>123.12525214015</v>
      </c>
      <c r="AE16" s="341">
        <v>91.81263141313498</v>
      </c>
      <c r="AF16" s="281">
        <v>39389.173489885921</v>
      </c>
      <c r="AG16" s="281">
        <v>149.12464358315003</v>
      </c>
      <c r="AH16" s="341">
        <v>91.376951997923385</v>
      </c>
      <c r="AI16" s="281">
        <v>37041.399627574385</v>
      </c>
      <c r="AJ16" s="281">
        <v>155.08390022186416</v>
      </c>
      <c r="AK16" s="341">
        <v>97.876223712745755</v>
      </c>
      <c r="AL16" s="281">
        <v>34484.736979537287</v>
      </c>
      <c r="AM16" s="281">
        <v>128.1303387248</v>
      </c>
      <c r="AN16" s="341">
        <v>97.616920987801223</v>
      </c>
      <c r="AO16" s="281">
        <v>34726.775212767374</v>
      </c>
      <c r="AP16" s="281">
        <v>96.493689092331437</v>
      </c>
      <c r="AQ16" s="341">
        <v>97.621557970152566</v>
      </c>
      <c r="AR16" s="281">
        <v>32830.346298390003</v>
      </c>
      <c r="AS16" s="281">
        <v>120.60761603656564</v>
      </c>
      <c r="AT16" s="341">
        <v>97.076384230903301</v>
      </c>
      <c r="AU16" s="281">
        <v>35700.454540533821</v>
      </c>
      <c r="AV16" s="281">
        <v>104.59290064266146</v>
      </c>
      <c r="AW16" s="341">
        <v>97.265015098404959</v>
      </c>
      <c r="AX16" s="281">
        <v>34247.987212432192</v>
      </c>
      <c r="AY16" s="281">
        <v>97.382287629100006</v>
      </c>
      <c r="AZ16" s="341">
        <v>96.490080748699043</v>
      </c>
      <c r="BA16" s="281">
        <v>35080.485108529356</v>
      </c>
      <c r="BB16" s="281">
        <v>96.858005179817397</v>
      </c>
      <c r="BC16" s="341">
        <v>96.784795510454956</v>
      </c>
      <c r="BD16" s="281">
        <v>35517.150252245352</v>
      </c>
      <c r="BE16" s="281">
        <v>86.026483225753282</v>
      </c>
      <c r="BF16" s="341">
        <v>96.800190830951706</v>
      </c>
      <c r="BG16" s="281">
        <v>35405.467265295607</v>
      </c>
      <c r="BH16" s="281">
        <v>86.873281848609537</v>
      </c>
      <c r="BI16" s="341">
        <v>97.192202541936936</v>
      </c>
      <c r="BJ16" s="281">
        <v>33519.596648902334</v>
      </c>
      <c r="BK16" s="281">
        <v>93.71383214023318</v>
      </c>
      <c r="BL16" s="341">
        <v>96.774039838292822</v>
      </c>
      <c r="BM16" s="281">
        <v>33876.676648510715</v>
      </c>
      <c r="BN16" s="281">
        <v>96.48758670437195</v>
      </c>
      <c r="BO16" s="341">
        <v>97.98724939484849</v>
      </c>
      <c r="BP16" s="281">
        <v>33893.326914553931</v>
      </c>
      <c r="BQ16" s="281">
        <v>79.439954996086627</v>
      </c>
      <c r="BR16" s="341">
        <v>97.164466949112651</v>
      </c>
      <c r="BS16" s="281">
        <v>29638.25949645845</v>
      </c>
      <c r="BT16" s="281">
        <v>77.535547455301597</v>
      </c>
      <c r="BU16" s="341">
        <v>97.721136446254448</v>
      </c>
      <c r="BV16" s="281">
        <v>39262.868872103238</v>
      </c>
      <c r="BW16" s="281">
        <v>96.027740996432982</v>
      </c>
      <c r="BX16" s="341">
        <v>95.542317666339201</v>
      </c>
      <c r="BY16" s="281">
        <v>37393.330981620013</v>
      </c>
      <c r="BZ16" s="281">
        <v>178.31437709183632</v>
      </c>
      <c r="CA16" s="341">
        <v>97.209458828506442</v>
      </c>
      <c r="CB16" s="281">
        <v>34831.427872660002</v>
      </c>
      <c r="CC16" s="281">
        <v>191.90387864000002</v>
      </c>
      <c r="CD16" s="341">
        <v>97.353600340372964</v>
      </c>
      <c r="CE16" s="281">
        <v>28794.748660109999</v>
      </c>
      <c r="CF16" s="281">
        <v>152.55857406000001</v>
      </c>
      <c r="CG16" s="341">
        <v>93.01497777125492</v>
      </c>
      <c r="CH16" s="281">
        <v>28724.44156549577</v>
      </c>
      <c r="CI16" s="281">
        <v>117.76075154267858</v>
      </c>
      <c r="CJ16" s="341">
        <v>91.923946645418994</v>
      </c>
      <c r="CK16" s="281">
        <v>28751.900923810001</v>
      </c>
      <c r="CL16" s="281">
        <v>98.917426878768595</v>
      </c>
      <c r="CM16" s="341">
        <v>92.830101676630989</v>
      </c>
      <c r="CN16" s="281">
        <v>30215.399590055644</v>
      </c>
      <c r="CO16" s="281">
        <v>113.46456831737952</v>
      </c>
      <c r="CP16" s="341">
        <v>93.542853856689035</v>
      </c>
      <c r="CQ16" s="281">
        <v>33097.897332695502</v>
      </c>
      <c r="CR16" s="281">
        <v>108.87375730703823</v>
      </c>
      <c r="CS16" s="341">
        <v>94.177106540115872</v>
      </c>
      <c r="CT16" s="281">
        <v>28142.269563345166</v>
      </c>
      <c r="CU16" s="281">
        <v>74.28848868712538</v>
      </c>
      <c r="CV16" s="341">
        <v>92.882354113183112</v>
      </c>
      <c r="CW16" s="281">
        <v>32988.398350410112</v>
      </c>
      <c r="CX16" s="281">
        <v>88.293397145217284</v>
      </c>
      <c r="CY16" s="341">
        <v>93.725883634253037</v>
      </c>
      <c r="CZ16" s="281">
        <v>35027.355957893727</v>
      </c>
      <c r="DA16" s="281">
        <v>93.134985131809117</v>
      </c>
      <c r="DB16" s="341">
        <v>94.170834675445064</v>
      </c>
      <c r="DC16" s="281">
        <v>35216.135769292981</v>
      </c>
      <c r="DD16" s="281">
        <v>94.725391823124625</v>
      </c>
      <c r="DE16" s="341">
        <v>94.076692188990592</v>
      </c>
      <c r="DF16" s="281">
        <v>35196.499168837952</v>
      </c>
      <c r="DG16" s="281">
        <v>97.341010076599403</v>
      </c>
      <c r="DH16" s="341">
        <v>94.116201079060787</v>
      </c>
      <c r="DI16" s="281">
        <v>35403.266388290001</v>
      </c>
      <c r="DJ16" s="281">
        <v>99.496677969999993</v>
      </c>
      <c r="DK16" s="341">
        <v>94.417699931688631</v>
      </c>
      <c r="DL16" s="281">
        <v>36309.149485069996</v>
      </c>
      <c r="DM16" s="281">
        <v>105.52443624</v>
      </c>
      <c r="DN16" s="341">
        <v>96.770919996849088</v>
      </c>
      <c r="DO16" s="281">
        <v>36167.579428518759</v>
      </c>
      <c r="DP16" s="281">
        <v>86.078864752494042</v>
      </c>
      <c r="DQ16" s="341">
        <v>96.893817905613361</v>
      </c>
      <c r="DR16" s="281">
        <v>38760.577776639999</v>
      </c>
      <c r="DS16" s="281">
        <v>97.712420259999988</v>
      </c>
      <c r="DT16" s="341">
        <v>97.09552179560778</v>
      </c>
      <c r="DU16" s="281">
        <v>46751.661588989999</v>
      </c>
      <c r="DV16" s="281">
        <v>120.08698864589999</v>
      </c>
      <c r="DW16" s="341">
        <v>97.56173523979345</v>
      </c>
      <c r="DX16" s="281">
        <v>49464.71081171</v>
      </c>
      <c r="DY16" s="281">
        <v>135.40929426</v>
      </c>
      <c r="DZ16" s="341">
        <v>97.54587136061825</v>
      </c>
      <c r="EA16" s="286">
        <v>63393.872497856217</v>
      </c>
      <c r="EB16" s="286">
        <v>193.69083486183908</v>
      </c>
      <c r="EC16" s="339">
        <v>97.903017395695841</v>
      </c>
    </row>
    <row r="17" spans="1:133" s="13" customFormat="1" ht="14.5" thickBot="1">
      <c r="A17" s="355" t="s">
        <v>1450</v>
      </c>
      <c r="B17" s="292">
        <v>469.18707015700005</v>
      </c>
      <c r="C17" s="292">
        <v>215.8472967765</v>
      </c>
      <c r="D17" s="356">
        <v>1.0741271156699206</v>
      </c>
      <c r="E17" s="292">
        <v>298.15344111999997</v>
      </c>
      <c r="F17" s="292">
        <v>211.16395929399999</v>
      </c>
      <c r="G17" s="356">
        <v>0.7030400737965512</v>
      </c>
      <c r="H17" s="292">
        <v>502.85708605000002</v>
      </c>
      <c r="I17" s="292">
        <v>283.138925685</v>
      </c>
      <c r="J17" s="356">
        <v>1.1049586046273561</v>
      </c>
      <c r="K17" s="292">
        <v>600.47537343904719</v>
      </c>
      <c r="L17" s="292">
        <v>339.41564076453915</v>
      </c>
      <c r="M17" s="356">
        <v>1.1276925208729685</v>
      </c>
      <c r="N17" s="292">
        <v>747.1250536</v>
      </c>
      <c r="O17" s="292">
        <v>453.83072105299999</v>
      </c>
      <c r="P17" s="356">
        <v>1.2089067777739819</v>
      </c>
      <c r="Q17" s="292">
        <v>694.05483291999997</v>
      </c>
      <c r="R17" s="292">
        <v>513.75422460999994</v>
      </c>
      <c r="S17" s="356">
        <v>1.1940068900716516</v>
      </c>
      <c r="T17" s="292">
        <v>938.98911237000016</v>
      </c>
      <c r="U17" s="292">
        <v>786.46709902600014</v>
      </c>
      <c r="V17" s="356">
        <v>1.3470328388919812</v>
      </c>
      <c r="W17" s="292">
        <v>5937.2573700900011</v>
      </c>
      <c r="X17" s="292">
        <v>1162.9945494330002</v>
      </c>
      <c r="Y17" s="356">
        <v>9.4706516691942699</v>
      </c>
      <c r="Z17" s="292">
        <v>4141.8475310200001</v>
      </c>
      <c r="AA17" s="292">
        <v>2986.2904570229998</v>
      </c>
      <c r="AB17" s="356">
        <v>8.011223735274358</v>
      </c>
      <c r="AC17" s="292">
        <v>3617.2659337899995</v>
      </c>
      <c r="AD17" s="292">
        <v>3564.9435128279997</v>
      </c>
      <c r="AE17" s="356">
        <v>8.187368586865027</v>
      </c>
      <c r="AF17" s="292">
        <v>3717.0722631800004</v>
      </c>
      <c r="AG17" s="292">
        <v>3608.5925254910003</v>
      </c>
      <c r="AH17" s="356">
        <v>8.6230480020766507</v>
      </c>
      <c r="AI17" s="292">
        <v>803.74623367806385</v>
      </c>
      <c r="AJ17" s="292">
        <v>680.76095108862387</v>
      </c>
      <c r="AK17" s="356">
        <v>2.1237762872542532</v>
      </c>
      <c r="AL17" s="292">
        <v>841.86073588000011</v>
      </c>
      <c r="AM17" s="292">
        <v>704.95483824000007</v>
      </c>
      <c r="AN17" s="356">
        <v>2.3830790121987717</v>
      </c>
      <c r="AO17" s="292">
        <v>846.07973325281591</v>
      </c>
      <c r="AP17" s="292">
        <v>748.13682682959427</v>
      </c>
      <c r="AQ17" s="356">
        <v>2.3784420298474624</v>
      </c>
      <c r="AR17" s="292">
        <v>988.74014420000003</v>
      </c>
      <c r="AS17" s="292">
        <v>732.97200238743324</v>
      </c>
      <c r="AT17" s="356">
        <v>2.9236157690966835</v>
      </c>
      <c r="AU17" s="292">
        <v>1003.8573895213527</v>
      </c>
      <c r="AV17" s="292">
        <v>911.95802333305494</v>
      </c>
      <c r="AW17" s="356">
        <v>2.7349849015950309</v>
      </c>
      <c r="AX17" s="292">
        <v>1245.8033893483334</v>
      </c>
      <c r="AY17" s="292">
        <v>1005.5360193310263</v>
      </c>
      <c r="AZ17" s="356">
        <v>3.509919251300925</v>
      </c>
      <c r="BA17" s="292">
        <v>1165.3786384678322</v>
      </c>
      <c r="BB17" s="292">
        <v>1075.7954742549778</v>
      </c>
      <c r="BC17" s="356">
        <v>3.2152044895450413</v>
      </c>
      <c r="BD17" s="292">
        <v>1174.048336682218</v>
      </c>
      <c r="BE17" s="292">
        <v>1092.509518174247</v>
      </c>
      <c r="BF17" s="356">
        <v>3.1998091690482808</v>
      </c>
      <c r="BG17" s="292">
        <v>1022.8328856539463</v>
      </c>
      <c r="BH17" s="292">
        <v>935.57133143139038</v>
      </c>
      <c r="BI17" s="356">
        <v>2.8077974580630682</v>
      </c>
      <c r="BJ17" s="292">
        <v>1117.3749035024243</v>
      </c>
      <c r="BK17" s="292">
        <v>986.88937984461336</v>
      </c>
      <c r="BL17" s="356">
        <v>3.225960161707174</v>
      </c>
      <c r="BM17" s="292">
        <v>695.85891884823445</v>
      </c>
      <c r="BN17" s="292">
        <v>639.25654952562797</v>
      </c>
      <c r="BO17" s="356">
        <v>2.0127506051514987</v>
      </c>
      <c r="BP17" s="292">
        <v>989.10282419478995</v>
      </c>
      <c r="BQ17" s="292">
        <v>739.9426145939135</v>
      </c>
      <c r="BR17" s="356">
        <v>2.8355330508873853</v>
      </c>
      <c r="BS17" s="292">
        <v>691.16622891587781</v>
      </c>
      <c r="BT17" s="292">
        <v>562.38811994469847</v>
      </c>
      <c r="BU17" s="356">
        <v>2.2788635537455346</v>
      </c>
      <c r="BV17" s="292">
        <v>1831.8730507589175</v>
      </c>
      <c r="BW17" s="292">
        <v>571.37918116641686</v>
      </c>
      <c r="BX17" s="356">
        <v>4.4576823336607818</v>
      </c>
      <c r="BY17" s="292">
        <v>1073.43082557</v>
      </c>
      <c r="BZ17" s="292">
        <v>639.22156479896159</v>
      </c>
      <c r="CA17" s="356">
        <v>2.7905411714935671</v>
      </c>
      <c r="CB17" s="292">
        <v>946.83584936</v>
      </c>
      <c r="CC17" s="292">
        <v>613.69617083000003</v>
      </c>
      <c r="CD17" s="356">
        <v>2.6463996596270341</v>
      </c>
      <c r="CE17" s="292">
        <v>2162.3609904699997</v>
      </c>
      <c r="CF17" s="292">
        <v>595.17590857000005</v>
      </c>
      <c r="CG17" s="356">
        <v>6.9850222287450752</v>
      </c>
      <c r="CH17" s="292">
        <v>2523.6092566642269</v>
      </c>
      <c r="CI17" s="292">
        <v>667.32163822142434</v>
      </c>
      <c r="CJ17" s="356">
        <v>8.0760533545809956</v>
      </c>
      <c r="CK17" s="292">
        <v>2220.7043028500002</v>
      </c>
      <c r="CL17" s="292">
        <v>581.48317580123148</v>
      </c>
      <c r="CM17" s="356">
        <v>7.1698983233690168</v>
      </c>
      <c r="CN17" s="292">
        <v>2085.7312225093733</v>
      </c>
      <c r="CO17" s="292">
        <v>468.64298868262051</v>
      </c>
      <c r="CP17" s="356">
        <v>6.45714614331097</v>
      </c>
      <c r="CQ17" s="292">
        <v>2046.415917783323</v>
      </c>
      <c r="CR17" s="292">
        <v>466.76307317296175</v>
      </c>
      <c r="CS17" s="356">
        <v>5.8228934598841295</v>
      </c>
      <c r="CT17" s="292">
        <v>2156.5636564201286</v>
      </c>
      <c r="CU17" s="292">
        <v>645.83139312640049</v>
      </c>
      <c r="CV17" s="356">
        <v>7.1176458868168719</v>
      </c>
      <c r="CW17" s="292">
        <v>2202.0344650533575</v>
      </c>
      <c r="CX17" s="292">
        <v>665.93056853150756</v>
      </c>
      <c r="CY17" s="356">
        <v>6.2741163657469441</v>
      </c>
      <c r="CZ17" s="292">
        <v>2168.1898590396222</v>
      </c>
      <c r="DA17" s="292">
        <v>640.25635227819112</v>
      </c>
      <c r="DB17" s="356">
        <v>5.8291653245549346</v>
      </c>
      <c r="DC17" s="292">
        <v>2217.2974753063536</v>
      </c>
      <c r="DD17" s="292">
        <v>657.56503842687539</v>
      </c>
      <c r="DE17" s="356">
        <v>5.9233078110094324</v>
      </c>
      <c r="DF17" s="292">
        <v>2200.3557459409594</v>
      </c>
      <c r="DG17" s="292">
        <v>653.60056642340055</v>
      </c>
      <c r="DH17" s="356">
        <v>5.8837989209391983</v>
      </c>
      <c r="DI17" s="292">
        <v>2093.1632153800001</v>
      </c>
      <c r="DJ17" s="292">
        <v>618.39492309000013</v>
      </c>
      <c r="DK17" s="356">
        <v>5.5823000683113833</v>
      </c>
      <c r="DL17" s="292">
        <v>1211.5741850700001</v>
      </c>
      <c r="DM17" s="292">
        <v>351.16046499999999</v>
      </c>
      <c r="DN17" s="356">
        <v>3.2290800031509082</v>
      </c>
      <c r="DO17" s="292">
        <v>1159.4453603593915</v>
      </c>
      <c r="DP17" s="292">
        <v>317.6846066248433</v>
      </c>
      <c r="DQ17" s="356">
        <v>3.1061820943866287</v>
      </c>
      <c r="DR17" s="292">
        <v>1159.46905954</v>
      </c>
      <c r="DS17" s="292">
        <v>1116.5227224099999</v>
      </c>
      <c r="DT17" s="356">
        <v>2.9044782043921842</v>
      </c>
      <c r="DU17" s="292">
        <v>1168.4184240200002</v>
      </c>
      <c r="DV17" s="292">
        <v>1149.422751069</v>
      </c>
      <c r="DW17" s="356">
        <v>2.4382647602065393</v>
      </c>
      <c r="DX17" s="292">
        <v>1244.4684920899999</v>
      </c>
      <c r="DY17" s="292">
        <v>1182.39327484</v>
      </c>
      <c r="DZ17" s="356">
        <v>2.4541286393817523</v>
      </c>
      <c r="EA17" s="294">
        <v>1357.8319788673361</v>
      </c>
      <c r="EB17" s="294">
        <v>1288.7892685663362</v>
      </c>
      <c r="EC17" s="359">
        <v>2.0969826043041682</v>
      </c>
    </row>
    <row r="18" spans="1:133" s="13" customFormat="1" ht="14.5" thickTop="1">
      <c r="B18" s="72"/>
      <c r="C18" s="72"/>
      <c r="D18" s="72"/>
      <c r="E18" s="72"/>
      <c r="F18" s="72"/>
      <c r="G18" s="72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133" s="13" customFormat="1" ht="14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133" s="13" customFormat="1" ht="1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133" s="13" customFormat="1" ht="14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</row>
    <row r="22" spans="1:133" s="13" customFormat="1" ht="14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</row>
  </sheetData>
  <sheetProtection sheet="1" objects="1" scenarios="1"/>
  <mergeCells count="44">
    <mergeCell ref="EA3:EC3"/>
    <mergeCell ref="DX3:DZ3"/>
    <mergeCell ref="CK3:CM3"/>
    <mergeCell ref="BV3:BX3"/>
    <mergeCell ref="AU3:AW3"/>
    <mergeCell ref="CH3:CJ3"/>
    <mergeCell ref="DL3:DN3"/>
    <mergeCell ref="CZ3:DB3"/>
    <mergeCell ref="CQ3:CS3"/>
    <mergeCell ref="CT3:CV3"/>
    <mergeCell ref="CN3:CP3"/>
    <mergeCell ref="DC3:DE3"/>
    <mergeCell ref="DF3:DH3"/>
    <mergeCell ref="DU3:DW3"/>
    <mergeCell ref="CW3:CY3"/>
    <mergeCell ref="DR3:DT3"/>
    <mergeCell ref="CB3:CD3"/>
    <mergeCell ref="AR3:AT3"/>
    <mergeCell ref="AL3:AN3"/>
    <mergeCell ref="BJ3:BL3"/>
    <mergeCell ref="BG3:BI3"/>
    <mergeCell ref="BP3:BR3"/>
    <mergeCell ref="BD3:BF3"/>
    <mergeCell ref="AO3:AQ3"/>
    <mergeCell ref="BM3:BO3"/>
    <mergeCell ref="BS3:BU3"/>
    <mergeCell ref="BY3:CA3"/>
    <mergeCell ref="BA3:BC3"/>
    <mergeCell ref="DO3:DQ3"/>
    <mergeCell ref="DI3:DK3"/>
    <mergeCell ref="B3:D3"/>
    <mergeCell ref="Q3:S3"/>
    <mergeCell ref="H3:J3"/>
    <mergeCell ref="E3:G3"/>
    <mergeCell ref="AC3:AE3"/>
    <mergeCell ref="N3:P3"/>
    <mergeCell ref="K3:M3"/>
    <mergeCell ref="Z3:AB3"/>
    <mergeCell ref="T3:V3"/>
    <mergeCell ref="W3:Y3"/>
    <mergeCell ref="CE3:CG3"/>
    <mergeCell ref="AF3:AH3"/>
    <mergeCell ref="AI3:AK3"/>
    <mergeCell ref="AX3:AZ3"/>
  </mergeCells>
  <hyperlinks>
    <hyperlink ref="A4" location="Índice!A1" display="Índice!A1" xr:uid="{D4A0F869-B408-4F86-B53A-E18E0261ADF7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1375-B5C1-4916-9C45-529277E712AC}">
  <sheetPr codeName="Plan22">
    <tabColor rgb="FFFFC000"/>
  </sheetPr>
  <dimension ref="A1:AS14"/>
  <sheetViews>
    <sheetView showGridLines="0" showRowColHeader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5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</row>
    <row r="2" spans="1:45" s="71" customFormat="1" ht="33" customHeight="1">
      <c r="A2" s="361" t="s">
        <v>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</row>
    <row r="3" spans="1:45" s="71" customFormat="1" ht="16.399999999999999" customHeight="1">
      <c r="A3" s="362" t="s">
        <v>1247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</row>
    <row r="4" spans="1:45" s="75" customFormat="1" ht="16.399999999999999" customHeight="1">
      <c r="A4" s="843" t="s">
        <v>531</v>
      </c>
      <c r="B4" s="159" t="s">
        <v>652</v>
      </c>
      <c r="C4" s="159" t="s">
        <v>653</v>
      </c>
      <c r="D4" s="159" t="s">
        <v>654</v>
      </c>
      <c r="E4" s="159" t="s">
        <v>655</v>
      </c>
      <c r="F4" s="159" t="s">
        <v>1248</v>
      </c>
      <c r="G4" s="159" t="s">
        <v>1249</v>
      </c>
      <c r="H4" s="159" t="s">
        <v>1250</v>
      </c>
      <c r="I4" s="159" t="s">
        <v>1251</v>
      </c>
      <c r="J4" s="159" t="s">
        <v>1252</v>
      </c>
      <c r="K4" s="159" t="s">
        <v>1253</v>
      </c>
      <c r="L4" s="159" t="s">
        <v>1254</v>
      </c>
      <c r="M4" s="159" t="s">
        <v>1255</v>
      </c>
      <c r="N4" s="159" t="s">
        <v>968</v>
      </c>
      <c r="O4" s="159" t="s">
        <v>969</v>
      </c>
      <c r="P4" s="159" t="s">
        <v>970</v>
      </c>
      <c r="Q4" s="159" t="s">
        <v>971</v>
      </c>
      <c r="R4" s="159" t="s">
        <v>1256</v>
      </c>
      <c r="S4" s="159" t="s">
        <v>1257</v>
      </c>
      <c r="T4" s="159" t="s">
        <v>1258</v>
      </c>
      <c r="U4" s="159" t="s">
        <v>1259</v>
      </c>
      <c r="V4" s="159" t="s">
        <v>1016</v>
      </c>
      <c r="W4" s="159" t="s">
        <v>1017</v>
      </c>
      <c r="X4" s="159" t="s">
        <v>1018</v>
      </c>
      <c r="Y4" s="159" t="s">
        <v>888</v>
      </c>
      <c r="Z4" s="159" t="s">
        <v>910</v>
      </c>
      <c r="AA4" s="159" t="s">
        <v>912</v>
      </c>
      <c r="AB4" s="159" t="s">
        <v>914</v>
      </c>
      <c r="AC4" s="159" t="s">
        <v>1260</v>
      </c>
      <c r="AD4" s="159" t="s">
        <v>1261</v>
      </c>
      <c r="AE4" s="159" t="s">
        <v>1262</v>
      </c>
      <c r="AF4" s="159" t="s">
        <v>1263</v>
      </c>
      <c r="AG4" s="159" t="s">
        <v>1264</v>
      </c>
      <c r="AH4" s="159" t="s">
        <v>1265</v>
      </c>
      <c r="AI4" s="159" t="s">
        <v>1266</v>
      </c>
      <c r="AJ4" s="159" t="s">
        <v>1267</v>
      </c>
      <c r="AK4" s="159" t="s">
        <v>1268</v>
      </c>
      <c r="AL4" s="159" t="s">
        <v>1075</v>
      </c>
      <c r="AM4" s="159" t="s">
        <v>1077</v>
      </c>
      <c r="AN4" s="159" t="s">
        <v>1079</v>
      </c>
      <c r="AO4" s="159" t="s">
        <v>1081</v>
      </c>
      <c r="AP4" s="159" t="s">
        <v>1141</v>
      </c>
      <c r="AQ4" s="159" t="s">
        <v>1142</v>
      </c>
      <c r="AR4" s="159" t="s">
        <v>1143</v>
      </c>
      <c r="AS4" s="156" t="s">
        <v>1144</v>
      </c>
    </row>
    <row r="5" spans="1:45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13" customFormat="1" ht="14">
      <c r="A6" s="176" t="s">
        <v>491</v>
      </c>
      <c r="B6" s="281">
        <v>20516.839600470052</v>
      </c>
      <c r="C6" s="281">
        <v>21172.644540709298</v>
      </c>
      <c r="D6" s="281">
        <v>22342.264019890597</v>
      </c>
      <c r="E6" s="281">
        <v>23889.449971909846</v>
      </c>
      <c r="F6" s="281">
        <v>25482.019599878346</v>
      </c>
      <c r="G6" s="281">
        <v>26169.768000000004</v>
      </c>
      <c r="H6" s="281">
        <v>28220.193480694961</v>
      </c>
      <c r="I6" s="281">
        <v>30348.502</v>
      </c>
      <c r="J6" s="281">
        <v>34188.561000000002</v>
      </c>
      <c r="K6" s="281">
        <v>36967.683999999994</v>
      </c>
      <c r="L6" s="281">
        <v>37513.555</v>
      </c>
      <c r="M6" s="281">
        <v>34535.078841112481</v>
      </c>
      <c r="N6" s="281">
        <v>34728.246860413346</v>
      </c>
      <c r="O6" s="281">
        <v>36030.486226927518</v>
      </c>
      <c r="P6" s="281">
        <v>35675.288384466578</v>
      </c>
      <c r="Q6" s="281">
        <v>34611.542243145144</v>
      </c>
      <c r="R6" s="281">
        <v>33014.393376332948</v>
      </c>
      <c r="S6" s="281">
        <v>33113.82001805945</v>
      </c>
      <c r="T6" s="281">
        <v>32187.649356776037</v>
      </c>
      <c r="U6" s="281">
        <v>32062.9878678596</v>
      </c>
      <c r="V6" s="281">
        <v>32831.090644216703</v>
      </c>
      <c r="W6" s="281">
        <v>33561.652301395094</v>
      </c>
      <c r="X6" s="281">
        <v>34485.341827722877</v>
      </c>
      <c r="Y6" s="281">
        <v>37619.888280312007</v>
      </c>
      <c r="Z6" s="281">
        <v>39754.099113169381</v>
      </c>
      <c r="AA6" s="281">
        <v>39417.470666630921</v>
      </c>
      <c r="AB6" s="281">
        <v>39187.929458073879</v>
      </c>
      <c r="AC6" s="281">
        <v>41624.756080132982</v>
      </c>
      <c r="AD6" s="281">
        <v>41148.54230302466</v>
      </c>
      <c r="AE6" s="281">
        <v>39415.763442710399</v>
      </c>
      <c r="AF6" s="281">
        <v>40288.285104413146</v>
      </c>
      <c r="AG6" s="281">
        <v>40871.707942042864</v>
      </c>
      <c r="AH6" s="281">
        <v>40304.039988247925</v>
      </c>
      <c r="AI6" s="281">
        <v>40600.372311235158</v>
      </c>
      <c r="AJ6" s="281">
        <v>43762.10751659231</v>
      </c>
      <c r="AK6" s="281">
        <v>46954.118151299474</v>
      </c>
      <c r="AL6" s="281">
        <v>45460.504096807759</v>
      </c>
      <c r="AM6" s="281">
        <v>47391.417082491229</v>
      </c>
      <c r="AN6" s="281">
        <v>49372.27818992555</v>
      </c>
      <c r="AO6" s="281">
        <v>52422.680565774972</v>
      </c>
      <c r="AP6" s="281">
        <v>54253.807622755819</v>
      </c>
      <c r="AQ6" s="281">
        <v>55941.011748325771</v>
      </c>
      <c r="AR6" s="281">
        <v>59324.951821456249</v>
      </c>
      <c r="AS6" s="286">
        <v>62240.078869327459</v>
      </c>
    </row>
    <row r="7" spans="1:45" s="13" customFormat="1" ht="14">
      <c r="A7" s="176" t="s">
        <v>747</v>
      </c>
      <c r="B7" s="281">
        <v>0</v>
      </c>
      <c r="C7" s="281">
        <v>0</v>
      </c>
      <c r="D7" s="281">
        <v>0</v>
      </c>
      <c r="E7" s="281">
        <v>0</v>
      </c>
      <c r="F7" s="281">
        <v>0</v>
      </c>
      <c r="G7" s="281">
        <v>0</v>
      </c>
      <c r="H7" s="281">
        <v>0</v>
      </c>
      <c r="I7" s="281">
        <v>0</v>
      </c>
      <c r="J7" s="281">
        <v>0</v>
      </c>
      <c r="K7" s="281">
        <v>0</v>
      </c>
      <c r="L7" s="281">
        <v>0</v>
      </c>
      <c r="M7" s="281">
        <v>1535.0552063593755</v>
      </c>
      <c r="N7" s="281">
        <v>1686.0807235814536</v>
      </c>
      <c r="O7" s="281">
        <v>1850.9244021974048</v>
      </c>
      <c r="P7" s="281">
        <v>2130.4469595331425</v>
      </c>
      <c r="Q7" s="281">
        <v>2074.9009557403169</v>
      </c>
      <c r="R7" s="281">
        <v>1974.9303399225407</v>
      </c>
      <c r="S7" s="281">
        <v>2067.3099351163387</v>
      </c>
      <c r="T7" s="281">
        <v>2244.7267437239625</v>
      </c>
      <c r="U7" s="281">
        <v>2287.5135173737299</v>
      </c>
      <c r="V7" s="281">
        <v>1916.3677216481353</v>
      </c>
      <c r="W7" s="281">
        <v>1985.2701829358446</v>
      </c>
      <c r="X7" s="281">
        <v>2135.70361890806</v>
      </c>
      <c r="Y7" s="281">
        <v>2179.9779716565777</v>
      </c>
      <c r="Z7" s="281">
        <v>2256.2187900788886</v>
      </c>
      <c r="AA7" s="281">
        <v>2259.1893949354371</v>
      </c>
      <c r="AB7" s="281">
        <v>3161.9336214160339</v>
      </c>
      <c r="AC7" s="281">
        <v>3545.6138304892811</v>
      </c>
      <c r="AD7" s="281">
        <v>3528.3919016756354</v>
      </c>
      <c r="AE7" s="281">
        <v>3387.0344251605156</v>
      </c>
      <c r="AF7" s="281">
        <v>3663.8337381628189</v>
      </c>
      <c r="AG7" s="281">
        <v>3794.0212185285109</v>
      </c>
      <c r="AH7" s="281">
        <v>3890.8827855009336</v>
      </c>
      <c r="AI7" s="281">
        <v>3500.817091364097</v>
      </c>
      <c r="AJ7" s="281">
        <v>3584.1187512357756</v>
      </c>
      <c r="AK7" s="281">
        <v>3743.0374234067476</v>
      </c>
      <c r="AL7" s="281">
        <v>3194.6068326898576</v>
      </c>
      <c r="AM7" s="281">
        <v>3283.5347583771427</v>
      </c>
      <c r="AN7" s="281">
        <v>3466.1272570751253</v>
      </c>
      <c r="AO7" s="281">
        <v>3504.9381955119024</v>
      </c>
      <c r="AP7" s="281">
        <v>2796.5551145433265</v>
      </c>
      <c r="AQ7" s="281">
        <v>2845.3921416878402</v>
      </c>
      <c r="AR7" s="281">
        <v>2866.8491470919389</v>
      </c>
      <c r="AS7" s="286">
        <v>278.51579619913184</v>
      </c>
    </row>
    <row r="8" spans="1:45" s="13" customFormat="1" ht="14">
      <c r="A8" s="176" t="s">
        <v>86</v>
      </c>
      <c r="B8" s="281">
        <v>1418.96</v>
      </c>
      <c r="C8" s="281">
        <v>1529.9549999999999</v>
      </c>
      <c r="D8" s="281">
        <v>1414.402</v>
      </c>
      <c r="E8" s="281">
        <v>1405.498</v>
      </c>
      <c r="F8" s="281">
        <v>1380.279</v>
      </c>
      <c r="G8" s="281">
        <v>1405.498</v>
      </c>
      <c r="H8" s="281">
        <v>3705.498</v>
      </c>
      <c r="I8" s="281">
        <v>3228.498</v>
      </c>
      <c r="J8" s="281">
        <v>1209.075</v>
      </c>
      <c r="K8" s="281">
        <v>0</v>
      </c>
      <c r="L8" s="281">
        <v>0</v>
      </c>
      <c r="M8" s="281">
        <v>0</v>
      </c>
      <c r="N8" s="281">
        <v>0</v>
      </c>
      <c r="O8" s="281">
        <v>0</v>
      </c>
      <c r="P8" s="281">
        <v>0</v>
      </c>
      <c r="Q8" s="281">
        <v>0</v>
      </c>
      <c r="R8" s="281">
        <v>0</v>
      </c>
      <c r="S8" s="281">
        <v>0</v>
      </c>
      <c r="T8" s="281">
        <v>0</v>
      </c>
      <c r="U8" s="281">
        <v>0</v>
      </c>
      <c r="V8" s="281">
        <v>0</v>
      </c>
      <c r="W8" s="281">
        <v>0</v>
      </c>
      <c r="X8" s="281">
        <v>0</v>
      </c>
      <c r="Y8" s="281">
        <v>0</v>
      </c>
      <c r="Z8" s="281">
        <v>0</v>
      </c>
      <c r="AA8" s="281">
        <v>0</v>
      </c>
      <c r="AB8" s="281">
        <v>0</v>
      </c>
      <c r="AC8" s="281">
        <v>0</v>
      </c>
      <c r="AD8" s="281">
        <v>0</v>
      </c>
      <c r="AE8" s="281">
        <v>0</v>
      </c>
      <c r="AF8" s="281">
        <v>0</v>
      </c>
      <c r="AG8" s="281">
        <v>0</v>
      </c>
      <c r="AH8" s="281">
        <v>0</v>
      </c>
      <c r="AI8" s="281">
        <v>0</v>
      </c>
      <c r="AJ8" s="281">
        <v>0</v>
      </c>
      <c r="AK8" s="281">
        <v>0</v>
      </c>
      <c r="AL8" s="281">
        <v>0</v>
      </c>
      <c r="AM8" s="281">
        <v>0</v>
      </c>
      <c r="AN8" s="281">
        <v>0</v>
      </c>
      <c r="AO8" s="281">
        <v>0</v>
      </c>
      <c r="AP8" s="281">
        <v>0</v>
      </c>
      <c r="AQ8" s="281">
        <v>0</v>
      </c>
      <c r="AR8" s="281">
        <v>0</v>
      </c>
      <c r="AS8" s="286">
        <v>0</v>
      </c>
    </row>
    <row r="9" spans="1:45" s="13" customFormat="1" ht="14.5" thickBot="1">
      <c r="A9" s="321" t="s">
        <v>6</v>
      </c>
      <c r="B9" s="322">
        <v>21935.799600470051</v>
      </c>
      <c r="C9" s="322">
        <v>22702.5995407093</v>
      </c>
      <c r="D9" s="322">
        <v>23756.666019890596</v>
      </c>
      <c r="E9" s="322">
        <v>25294.947971909845</v>
      </c>
      <c r="F9" s="322">
        <v>26862.298599878344</v>
      </c>
      <c r="G9" s="322">
        <v>27575.266000000003</v>
      </c>
      <c r="H9" s="322">
        <v>31925.691480694961</v>
      </c>
      <c r="I9" s="322">
        <v>33577</v>
      </c>
      <c r="J9" s="322">
        <v>35397.635999999999</v>
      </c>
      <c r="K9" s="322">
        <v>36967.683999999994</v>
      </c>
      <c r="L9" s="322">
        <v>37513.555</v>
      </c>
      <c r="M9" s="322">
        <v>36070.13404747186</v>
      </c>
      <c r="N9" s="322">
        <v>36414.327583994804</v>
      </c>
      <c r="O9" s="322">
        <v>37881.410629124919</v>
      </c>
      <c r="P9" s="322">
        <v>37805.735343999724</v>
      </c>
      <c r="Q9" s="322">
        <v>36686.443198885463</v>
      </c>
      <c r="R9" s="322">
        <v>34989.323716255487</v>
      </c>
      <c r="S9" s="322">
        <v>35181.12995317579</v>
      </c>
      <c r="T9" s="322">
        <v>34432.376100499998</v>
      </c>
      <c r="U9" s="322">
        <v>34350.501385233329</v>
      </c>
      <c r="V9" s="322">
        <v>34747.458365864833</v>
      </c>
      <c r="W9" s="322">
        <v>35546.922484330942</v>
      </c>
      <c r="X9" s="322">
        <v>36621.045446630938</v>
      </c>
      <c r="Y9" s="322">
        <v>39799.866251968575</v>
      </c>
      <c r="Z9" s="322">
        <v>42010.317903248266</v>
      </c>
      <c r="AA9" s="322">
        <v>41676.660061566363</v>
      </c>
      <c r="AB9" s="322">
        <v>42349.863079489915</v>
      </c>
      <c r="AC9" s="322">
        <v>45170.369910622263</v>
      </c>
      <c r="AD9" s="322">
        <v>44676.934204700301</v>
      </c>
      <c r="AE9" s="322">
        <v>42802.797867870911</v>
      </c>
      <c r="AF9" s="322">
        <v>43952.118842575961</v>
      </c>
      <c r="AG9" s="322">
        <v>44665.729160571384</v>
      </c>
      <c r="AH9" s="322">
        <v>44194.922773748862</v>
      </c>
      <c r="AI9" s="322">
        <v>44101.189402599266</v>
      </c>
      <c r="AJ9" s="322">
        <v>47346.226267828082</v>
      </c>
      <c r="AK9" s="322">
        <v>50697.155574706223</v>
      </c>
      <c r="AL9" s="322">
        <v>48655.11092949762</v>
      </c>
      <c r="AM9" s="322">
        <v>50674.95184086838</v>
      </c>
      <c r="AN9" s="322">
        <v>52838.405447000681</v>
      </c>
      <c r="AO9" s="322">
        <v>55927.618761286867</v>
      </c>
      <c r="AP9" s="322">
        <v>57050.362737299147</v>
      </c>
      <c r="AQ9" s="322">
        <v>58786.403890013615</v>
      </c>
      <c r="AR9" s="322">
        <v>62191.800968548181</v>
      </c>
      <c r="AS9" s="323">
        <v>62518.594665526594</v>
      </c>
    </row>
    <row r="10" spans="1:45" s="13" customFormat="1" ht="14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45" s="13" customFormat="1" ht="14"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45" s="13" customFormat="1" ht="14"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45" s="13" customFormat="1" ht="14"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45" s="13" customFormat="1" ht="14"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</sheetData>
  <sheetProtection sheet="1" objects="1" scenarios="1"/>
  <hyperlinks>
    <hyperlink ref="A4" location="'Índice'!B56" display="Índice!A1" xr:uid="{D8532847-D4D2-4B83-9433-CF33DDBA583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5A2F-8D33-4251-BE94-75210415AC4D}">
  <sheetPr codeName="Plan23">
    <tabColor rgb="FFFFC000"/>
  </sheetPr>
  <dimension ref="A1:AT28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6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</row>
    <row r="2" spans="1:46" s="71" customFormat="1" ht="33" customHeight="1">
      <c r="A2" s="361" t="s">
        <v>217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377"/>
    </row>
    <row r="3" spans="1:46" s="71" customFormat="1" ht="16.399999999999999" customHeight="1">
      <c r="A3" s="362" t="s">
        <v>1312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377"/>
    </row>
    <row r="4" spans="1:46" s="85" customFormat="1" ht="16.399999999999999" customHeight="1">
      <c r="A4" s="843" t="s">
        <v>531</v>
      </c>
      <c r="B4" s="159" t="s">
        <v>656</v>
      </c>
      <c r="C4" s="159" t="s">
        <v>657</v>
      </c>
      <c r="D4" s="159" t="s">
        <v>658</v>
      </c>
      <c r="E4" s="159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370" t="s">
        <v>1148</v>
      </c>
      <c r="AT4" s="378"/>
    </row>
    <row r="5" spans="1:46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387"/>
      <c r="AT5" s="377"/>
    </row>
    <row r="6" spans="1:46" s="13" customFormat="1" ht="14">
      <c r="A6" s="374" t="s">
        <v>637</v>
      </c>
      <c r="B6" s="379">
        <v>156683.23549670025</v>
      </c>
      <c r="C6" s="379">
        <v>159954.66733181005</v>
      </c>
      <c r="D6" s="379">
        <v>163323.93143425992</v>
      </c>
      <c r="E6" s="379">
        <v>167615.18848419833</v>
      </c>
      <c r="F6" s="379">
        <v>172405.79843904174</v>
      </c>
      <c r="G6" s="379">
        <v>178284.39382108106</v>
      </c>
      <c r="H6" s="379">
        <v>180803.09932552202</v>
      </c>
      <c r="I6" s="379">
        <v>184323.82080967003</v>
      </c>
      <c r="J6" s="379">
        <v>187170.33492371524</v>
      </c>
      <c r="K6" s="379">
        <v>189222.4758879836</v>
      </c>
      <c r="L6" s="379">
        <v>187144.39844897759</v>
      </c>
      <c r="M6" s="379">
        <v>187431.35315666001</v>
      </c>
      <c r="N6" s="379">
        <v>184751.82061612001</v>
      </c>
      <c r="O6" s="379">
        <v>185530.36161808003</v>
      </c>
      <c r="P6" s="379">
        <v>187186.14211425415</v>
      </c>
      <c r="Q6" s="379">
        <v>187335.86035317284</v>
      </c>
      <c r="R6" s="379">
        <v>185557.92921215168</v>
      </c>
      <c r="S6" s="379">
        <v>189627.57331393161</v>
      </c>
      <c r="T6" s="379">
        <v>191574.92069694999</v>
      </c>
      <c r="U6" s="379">
        <v>196654.43109955997</v>
      </c>
      <c r="V6" s="379">
        <v>199921.4648172725</v>
      </c>
      <c r="W6" s="379">
        <v>204046.39922049292</v>
      </c>
      <c r="X6" s="379">
        <v>208942.18235585847</v>
      </c>
      <c r="Y6" s="379">
        <v>214069.50014213979</v>
      </c>
      <c r="Z6" s="379">
        <v>217201.15515538282</v>
      </c>
      <c r="AA6" s="379">
        <v>216834.18557036927</v>
      </c>
      <c r="AB6" s="379">
        <v>221388.83787632515</v>
      </c>
      <c r="AC6" s="379">
        <v>228201.95367207227</v>
      </c>
      <c r="AD6" s="379">
        <v>232645.30316574077</v>
      </c>
      <c r="AE6" s="379">
        <v>239531.95399636813</v>
      </c>
      <c r="AF6" s="379">
        <v>252893.88158183199</v>
      </c>
      <c r="AG6" s="379">
        <v>264111.22236742091</v>
      </c>
      <c r="AH6" s="379">
        <v>267433.26945641206</v>
      </c>
      <c r="AI6" s="379">
        <v>273014.46130137309</v>
      </c>
      <c r="AJ6" s="379">
        <v>280204.06348315789</v>
      </c>
      <c r="AK6" s="379">
        <v>287793.82792285702</v>
      </c>
      <c r="AL6" s="379">
        <v>298137.92536523135</v>
      </c>
      <c r="AM6" s="379">
        <v>300136.13208197895</v>
      </c>
      <c r="AN6" s="379">
        <v>302118.54792352353</v>
      </c>
      <c r="AO6" s="379">
        <v>310507.76787254366</v>
      </c>
      <c r="AP6" s="379">
        <v>314881.91000393091</v>
      </c>
      <c r="AQ6" s="379">
        <v>317235.46049059537</v>
      </c>
      <c r="AR6" s="379">
        <v>324824.0643342142</v>
      </c>
      <c r="AS6" s="383">
        <v>331764.67558703467</v>
      </c>
      <c r="AT6" s="377"/>
    </row>
    <row r="7" spans="1:46" s="13" customFormat="1" ht="14">
      <c r="A7" s="374" t="s">
        <v>88</v>
      </c>
      <c r="B7" s="379">
        <v>8402.3593607200091</v>
      </c>
      <c r="C7" s="379">
        <v>8324.9913323700112</v>
      </c>
      <c r="D7" s="379">
        <v>8254.8160994799982</v>
      </c>
      <c r="E7" s="379">
        <v>8501.1825291800124</v>
      </c>
      <c r="F7" s="379">
        <v>8601.4488371000516</v>
      </c>
      <c r="G7" s="379">
        <v>8801.2939567801786</v>
      </c>
      <c r="H7" s="379">
        <v>8430.135730480084</v>
      </c>
      <c r="I7" s="379">
        <v>8571.7320152800457</v>
      </c>
      <c r="J7" s="379">
        <v>8791.7591025799993</v>
      </c>
      <c r="K7" s="379">
        <v>9009.9971904199192</v>
      </c>
      <c r="L7" s="379">
        <v>9041.1487924300091</v>
      </c>
      <c r="M7" s="379">
        <v>9143.7099759902012</v>
      </c>
      <c r="N7" s="379">
        <v>9993.1628226100001</v>
      </c>
      <c r="O7" s="379">
        <v>10511.62851782</v>
      </c>
      <c r="P7" s="379">
        <v>10981.069417659999</v>
      </c>
      <c r="Q7" s="379">
        <v>11194.702602609672</v>
      </c>
      <c r="R7" s="379">
        <v>11016.023776679813</v>
      </c>
      <c r="S7" s="379">
        <v>10891.166886650102</v>
      </c>
      <c r="T7" s="379">
        <v>11106.051676110215</v>
      </c>
      <c r="U7" s="379">
        <v>11343.156713380002</v>
      </c>
      <c r="V7" s="379">
        <v>11785.492118999999</v>
      </c>
      <c r="W7" s="379">
        <v>12103.825446830539</v>
      </c>
      <c r="X7" s="379">
        <v>12435.920833560464</v>
      </c>
      <c r="Y7" s="379">
        <v>13065.002605240472</v>
      </c>
      <c r="Z7" s="379">
        <v>14564.789793140524</v>
      </c>
      <c r="AA7" s="379">
        <v>16042.760348450212</v>
      </c>
      <c r="AB7" s="379">
        <v>15576.90012648037</v>
      </c>
      <c r="AC7" s="379">
        <v>15107.125489160306</v>
      </c>
      <c r="AD7" s="379">
        <v>16442.308844389678</v>
      </c>
      <c r="AE7" s="379">
        <v>16223.727921190159</v>
      </c>
      <c r="AF7" s="379">
        <v>17417.819512080016</v>
      </c>
      <c r="AG7" s="379">
        <v>18972.963223931565</v>
      </c>
      <c r="AH7" s="379">
        <v>19922.600344429349</v>
      </c>
      <c r="AI7" s="379">
        <v>19980.15819315095</v>
      </c>
      <c r="AJ7" s="379">
        <v>21357.74609213138</v>
      </c>
      <c r="AK7" s="379">
        <v>24470.485821328104</v>
      </c>
      <c r="AL7" s="379">
        <v>25667.777607986311</v>
      </c>
      <c r="AM7" s="379">
        <v>24721.764241417332</v>
      </c>
      <c r="AN7" s="379">
        <v>25444.221573768555</v>
      </c>
      <c r="AO7" s="379">
        <v>25659.835858820745</v>
      </c>
      <c r="AP7" s="379">
        <v>25571.467783059561</v>
      </c>
      <c r="AQ7" s="379">
        <v>25594.801681989295</v>
      </c>
      <c r="AR7" s="379">
        <v>26255.747099388223</v>
      </c>
      <c r="AS7" s="383">
        <v>26716.060383378339</v>
      </c>
      <c r="AT7" s="377"/>
    </row>
    <row r="8" spans="1:46" s="13" customFormat="1" ht="14">
      <c r="A8" s="375" t="s">
        <v>89</v>
      </c>
      <c r="B8" s="380">
        <v>1382.6350640700157</v>
      </c>
      <c r="C8" s="380">
        <v>1389.69498138989</v>
      </c>
      <c r="D8" s="380">
        <v>1485.8538506400298</v>
      </c>
      <c r="E8" s="380">
        <v>1440.3884766000006</v>
      </c>
      <c r="F8" s="380">
        <v>1495.4003671600142</v>
      </c>
      <c r="G8" s="380">
        <v>669.00045348000731</v>
      </c>
      <c r="H8" s="380">
        <v>1276.4553898799575</v>
      </c>
      <c r="I8" s="380">
        <v>1243.3231950899187</v>
      </c>
      <c r="J8" s="380">
        <v>1514.0119029299881</v>
      </c>
      <c r="K8" s="380">
        <v>1132.2372958200003</v>
      </c>
      <c r="L8" s="380">
        <v>1409.2199229999997</v>
      </c>
      <c r="M8" s="380">
        <v>1907.8335380099991</v>
      </c>
      <c r="N8" s="380">
        <v>1406.2807613200005</v>
      </c>
      <c r="O8" s="380">
        <v>1355.3073221899999</v>
      </c>
      <c r="P8" s="380">
        <v>1343.3974541300011</v>
      </c>
      <c r="Q8" s="380">
        <v>1213.6471217000005</v>
      </c>
      <c r="R8" s="380">
        <v>1420.8272431299999</v>
      </c>
      <c r="S8" s="380">
        <v>1453.7911615600005</v>
      </c>
      <c r="T8" s="380">
        <v>1182.4365144000003</v>
      </c>
      <c r="U8" s="380">
        <v>1272.4382492599996</v>
      </c>
      <c r="V8" s="380">
        <v>1245.5547706900022</v>
      </c>
      <c r="W8" s="380">
        <v>1232.6813673000013</v>
      </c>
      <c r="X8" s="380">
        <v>1374.6017125699991</v>
      </c>
      <c r="Y8" s="380">
        <v>2563.0851738900019</v>
      </c>
      <c r="Z8" s="380">
        <v>2615.5940758299994</v>
      </c>
      <c r="AA8" s="380">
        <v>1303.4846360300005</v>
      </c>
      <c r="AB8" s="380">
        <v>1567.0028274900005</v>
      </c>
      <c r="AC8" s="380">
        <v>2081.9875608400025</v>
      </c>
      <c r="AD8" s="380">
        <v>329.50732322000135</v>
      </c>
      <c r="AE8" s="380">
        <v>3085.9827234899954</v>
      </c>
      <c r="AF8" s="380">
        <v>2404.4071452000012</v>
      </c>
      <c r="AG8" s="380">
        <v>2383.9695293400014</v>
      </c>
      <c r="AH8" s="380">
        <v>2067.124321729998</v>
      </c>
      <c r="AI8" s="380">
        <v>3350.3978034399934</v>
      </c>
      <c r="AJ8" s="380">
        <v>4015.2579058199926</v>
      </c>
      <c r="AK8" s="380">
        <v>3672.0850701300014</v>
      </c>
      <c r="AL8" s="380">
        <v>2736.466476430001</v>
      </c>
      <c r="AM8" s="380">
        <v>4141.0806724999975</v>
      </c>
      <c r="AN8" s="380">
        <v>3790.5228438599952</v>
      </c>
      <c r="AO8" s="380">
        <v>3233.6649718800013</v>
      </c>
      <c r="AP8" s="380">
        <v>3443.7051434500017</v>
      </c>
      <c r="AQ8" s="380">
        <v>4006.5663028199961</v>
      </c>
      <c r="AR8" s="380">
        <v>3595.4530682999975</v>
      </c>
      <c r="AS8" s="384">
        <v>2535.1334558999988</v>
      </c>
      <c r="AT8" s="377"/>
    </row>
    <row r="9" spans="1:46" s="13" customFormat="1" ht="14">
      <c r="A9" s="376" t="s">
        <v>306</v>
      </c>
      <c r="B9" s="381">
        <v>2284.2751595400186</v>
      </c>
      <c r="C9" s="381">
        <v>2272.6851809998975</v>
      </c>
      <c r="D9" s="381">
        <v>2544.801465890032</v>
      </c>
      <c r="E9" s="381">
        <v>2390.5573741599806</v>
      </c>
      <c r="F9" s="381">
        <v>2335.3768459700032</v>
      </c>
      <c r="G9" s="381">
        <v>2323.3464417399859</v>
      </c>
      <c r="H9" s="381">
        <v>2052.5230923499239</v>
      </c>
      <c r="I9" s="381">
        <v>2167.8876700798769</v>
      </c>
      <c r="J9" s="381">
        <v>2206.809563749965</v>
      </c>
      <c r="K9" s="381">
        <v>2213.5145806199998</v>
      </c>
      <c r="L9" s="381">
        <v>2227.65626376</v>
      </c>
      <c r="M9" s="381">
        <v>3939.4926110899996</v>
      </c>
      <c r="N9" s="381">
        <v>2010.4907395300004</v>
      </c>
      <c r="O9" s="381">
        <v>2827.2085865199997</v>
      </c>
      <c r="P9" s="381">
        <v>2184.3775546200009</v>
      </c>
      <c r="Q9" s="381">
        <v>2076.1949145900007</v>
      </c>
      <c r="R9" s="381">
        <v>2141.6927287999997</v>
      </c>
      <c r="S9" s="381">
        <v>2299.2151479700005</v>
      </c>
      <c r="T9" s="381">
        <v>2008.3650244200001</v>
      </c>
      <c r="U9" s="381">
        <v>2010.8400317799997</v>
      </c>
      <c r="V9" s="381">
        <v>1903.8982036500024</v>
      </c>
      <c r="W9" s="381">
        <v>2223.3199656500014</v>
      </c>
      <c r="X9" s="381">
        <v>2281.3387936599993</v>
      </c>
      <c r="Y9" s="381">
        <v>3490.5581902300014</v>
      </c>
      <c r="Z9" s="381">
        <v>3586.1229084799998</v>
      </c>
      <c r="AA9" s="381">
        <v>2203.426816520001</v>
      </c>
      <c r="AB9" s="381">
        <v>2475.8840413500011</v>
      </c>
      <c r="AC9" s="381">
        <v>3063.9652367900021</v>
      </c>
      <c r="AD9" s="381">
        <v>1906.8179447900009</v>
      </c>
      <c r="AE9" s="381">
        <v>4002.6815737699958</v>
      </c>
      <c r="AF9" s="381">
        <v>3232.6051103500013</v>
      </c>
      <c r="AG9" s="381">
        <v>3417.564276170001</v>
      </c>
      <c r="AH9" s="381">
        <v>2865.8123089999985</v>
      </c>
      <c r="AI9" s="381">
        <v>5090.6411969899937</v>
      </c>
      <c r="AJ9" s="381">
        <v>5109.6825537899931</v>
      </c>
      <c r="AK9" s="381">
        <v>5092.9710745000011</v>
      </c>
      <c r="AL9" s="381">
        <v>5254.8980892599993</v>
      </c>
      <c r="AM9" s="381">
        <v>5815.7238870199981</v>
      </c>
      <c r="AN9" s="381">
        <v>4713.6297187299951</v>
      </c>
      <c r="AO9" s="381">
        <v>4840.2253402600018</v>
      </c>
      <c r="AP9" s="381">
        <v>4795.0226658100019</v>
      </c>
      <c r="AQ9" s="381">
        <v>5237.9850160599963</v>
      </c>
      <c r="AR9" s="381">
        <v>5093.3906975299979</v>
      </c>
      <c r="AS9" s="385">
        <v>4843.3242620099991</v>
      </c>
      <c r="AT9" s="377"/>
    </row>
    <row r="10" spans="1:46" s="13" customFormat="1" ht="14">
      <c r="A10" s="376" t="s">
        <v>307</v>
      </c>
      <c r="B10" s="381">
        <v>-901.64009547000308</v>
      </c>
      <c r="C10" s="381">
        <v>-882.99019961000761</v>
      </c>
      <c r="D10" s="381">
        <v>-1058.9476152500022</v>
      </c>
      <c r="E10" s="381">
        <v>-950.16889755998</v>
      </c>
      <c r="F10" s="381">
        <v>-839.97647880998898</v>
      </c>
      <c r="G10" s="381">
        <v>-1654.3459882599786</v>
      </c>
      <c r="H10" s="381">
        <v>-776.06770246996643</v>
      </c>
      <c r="I10" s="381">
        <v>-924.56447498995817</v>
      </c>
      <c r="J10" s="381">
        <v>-692.79766081997695</v>
      </c>
      <c r="K10" s="381">
        <v>-1081.2772847999995</v>
      </c>
      <c r="L10" s="381">
        <v>-818.43634076000023</v>
      </c>
      <c r="M10" s="381">
        <v>-2031.6590730800006</v>
      </c>
      <c r="N10" s="381">
        <v>-604.20997820999992</v>
      </c>
      <c r="O10" s="381">
        <v>-1471.9012643299998</v>
      </c>
      <c r="P10" s="381">
        <v>-840.98010048999981</v>
      </c>
      <c r="Q10" s="381">
        <v>-862.54779289000021</v>
      </c>
      <c r="R10" s="381">
        <v>-720.86548566999977</v>
      </c>
      <c r="S10" s="381">
        <v>-845.42398641</v>
      </c>
      <c r="T10" s="381">
        <v>-825.92851001999986</v>
      </c>
      <c r="U10" s="381">
        <v>-738.4017825200001</v>
      </c>
      <c r="V10" s="381">
        <v>-658.3434329600002</v>
      </c>
      <c r="W10" s="381">
        <v>-990.63859835000017</v>
      </c>
      <c r="X10" s="381">
        <v>-906.73708109000017</v>
      </c>
      <c r="Y10" s="381">
        <v>-927.47301633999973</v>
      </c>
      <c r="Z10" s="381">
        <v>-970.52883265000025</v>
      </c>
      <c r="AA10" s="381">
        <v>-899.94218049000051</v>
      </c>
      <c r="AB10" s="381">
        <v>-908.88121386000057</v>
      </c>
      <c r="AC10" s="381">
        <v>-981.97767594999971</v>
      </c>
      <c r="AD10" s="381">
        <v>-1577.3106215699995</v>
      </c>
      <c r="AE10" s="381">
        <v>-916.69885028000044</v>
      </c>
      <c r="AF10" s="381">
        <v>-828.19796514999996</v>
      </c>
      <c r="AG10" s="381">
        <v>-1033.5947468299996</v>
      </c>
      <c r="AH10" s="381">
        <v>-798.68798727000035</v>
      </c>
      <c r="AI10" s="381">
        <v>-1740.2433935500003</v>
      </c>
      <c r="AJ10" s="381">
        <v>-1094.4246479700005</v>
      </c>
      <c r="AK10" s="381">
        <v>-1420.8860043699997</v>
      </c>
      <c r="AL10" s="381">
        <v>-2518.4316128299984</v>
      </c>
      <c r="AM10" s="381">
        <v>-1674.6432145200008</v>
      </c>
      <c r="AN10" s="381">
        <v>-923.10687486999973</v>
      </c>
      <c r="AO10" s="381">
        <v>-1606.5603683800005</v>
      </c>
      <c r="AP10" s="381">
        <v>-1351.3175223600001</v>
      </c>
      <c r="AQ10" s="381">
        <v>-1231.41871324</v>
      </c>
      <c r="AR10" s="381">
        <v>-1497.9376292300001</v>
      </c>
      <c r="AS10" s="385">
        <v>-2308.1908061100003</v>
      </c>
      <c r="AT10" s="377"/>
    </row>
    <row r="11" spans="1:46" s="13" customFormat="1" ht="14">
      <c r="A11" s="375" t="s">
        <v>90</v>
      </c>
      <c r="B11" s="380">
        <v>155.88726971639963</v>
      </c>
      <c r="C11" s="380">
        <v>225.58732683480005</v>
      </c>
      <c r="D11" s="380">
        <v>216.8630987040498</v>
      </c>
      <c r="E11" s="380">
        <v>230.01394135174985</v>
      </c>
      <c r="F11" s="380">
        <v>210.90554001989997</v>
      </c>
      <c r="G11" s="380">
        <v>283.2763866483499</v>
      </c>
      <c r="H11" s="380">
        <v>289.9449125184999</v>
      </c>
      <c r="I11" s="380">
        <v>408.56512747849985</v>
      </c>
      <c r="J11" s="380">
        <v>277.70311938854985</v>
      </c>
      <c r="K11" s="380">
        <v>390.91791932164983</v>
      </c>
      <c r="L11" s="380">
        <v>171.42483705000001</v>
      </c>
      <c r="M11" s="380">
        <v>387.44251582999993</v>
      </c>
      <c r="N11" s="380">
        <v>296.69199427000001</v>
      </c>
      <c r="O11" s="380">
        <v>418.74815539000008</v>
      </c>
      <c r="P11" s="380">
        <v>330.64411991999998</v>
      </c>
      <c r="Q11" s="380">
        <v>340.39259250000003</v>
      </c>
      <c r="R11" s="380">
        <v>347.33982937000013</v>
      </c>
      <c r="S11" s="380">
        <v>433.67623804000004</v>
      </c>
      <c r="T11" s="380">
        <v>553.95544081999992</v>
      </c>
      <c r="U11" s="380">
        <v>622.16885675000003</v>
      </c>
      <c r="V11" s="380">
        <v>648.9355793200001</v>
      </c>
      <c r="W11" s="380">
        <v>684.08711384000037</v>
      </c>
      <c r="X11" s="380">
        <v>678.8893857700001</v>
      </c>
      <c r="Y11" s="380">
        <v>724.22407843000019</v>
      </c>
      <c r="Z11" s="380">
        <v>742.60789207000016</v>
      </c>
      <c r="AA11" s="380">
        <v>734.45971553999993</v>
      </c>
      <c r="AB11" s="380">
        <v>444.08026481000007</v>
      </c>
      <c r="AC11" s="380">
        <v>342.85200529999992</v>
      </c>
      <c r="AD11" s="380">
        <v>532.37567709999985</v>
      </c>
      <c r="AE11" s="380">
        <v>804.32272269999976</v>
      </c>
      <c r="AF11" s="380">
        <v>974.8796759200003</v>
      </c>
      <c r="AG11" s="380">
        <v>855.64628403000052</v>
      </c>
      <c r="AH11" s="380">
        <v>753.4417162200001</v>
      </c>
      <c r="AI11" s="380">
        <v>804.22852356999988</v>
      </c>
      <c r="AJ11" s="380">
        <v>832.96272495000051</v>
      </c>
      <c r="AK11" s="380">
        <v>806.67416193999964</v>
      </c>
      <c r="AL11" s="380">
        <v>731.70686288000024</v>
      </c>
      <c r="AM11" s="380">
        <v>692.97977647000016</v>
      </c>
      <c r="AN11" s="380">
        <v>705.89439657999981</v>
      </c>
      <c r="AO11" s="380">
        <v>670.33443825000018</v>
      </c>
      <c r="AP11" s="380">
        <v>653.32070280000016</v>
      </c>
      <c r="AQ11" s="380">
        <v>704.14957735000019</v>
      </c>
      <c r="AR11" s="380">
        <v>646.76869735000002</v>
      </c>
      <c r="AS11" s="384">
        <v>640.61418527999967</v>
      </c>
      <c r="AT11" s="377"/>
    </row>
    <row r="12" spans="1:46" s="13" customFormat="1" ht="14">
      <c r="A12" s="375" t="s">
        <v>91</v>
      </c>
      <c r="B12" s="380">
        <v>-1315.16298671</v>
      </c>
      <c r="C12" s="380">
        <v>-1267.6525871900001</v>
      </c>
      <c r="D12" s="380">
        <v>-1135.70165305</v>
      </c>
      <c r="E12" s="380">
        <v>-1190.26833315</v>
      </c>
      <c r="F12" s="380">
        <v>-1204.9490458099999</v>
      </c>
      <c r="G12" s="380">
        <v>-1050.70321749</v>
      </c>
      <c r="H12" s="380">
        <v>-1079.8468902699999</v>
      </c>
      <c r="I12" s="380">
        <v>-1105.7710676900001</v>
      </c>
      <c r="J12" s="380">
        <v>-1189.9220487699999</v>
      </c>
      <c r="K12" s="380">
        <v>-1250.8648331700001</v>
      </c>
      <c r="L12" s="380">
        <v>-1308.68826616</v>
      </c>
      <c r="M12" s="380">
        <v>-1357.3839101100002</v>
      </c>
      <c r="N12" s="380">
        <v>-1158.7935133599999</v>
      </c>
      <c r="O12" s="380">
        <v>-1273.8436079599999</v>
      </c>
      <c r="P12" s="380">
        <v>-1413.0085555099995</v>
      </c>
      <c r="Q12" s="380">
        <v>-1785.91613224</v>
      </c>
      <c r="R12" s="380">
        <v>-1888.00531783</v>
      </c>
      <c r="S12" s="380">
        <v>-1631.6122194699997</v>
      </c>
      <c r="T12" s="380">
        <v>-1546.9335679200001</v>
      </c>
      <c r="U12" s="380">
        <v>-1618.3133905099999</v>
      </c>
      <c r="V12" s="380">
        <v>-1505.5333214999998</v>
      </c>
      <c r="W12" s="380">
        <v>-1561.8085065100004</v>
      </c>
      <c r="X12" s="380">
        <v>-1374.2447309300003</v>
      </c>
      <c r="Y12" s="380">
        <v>-1708.49644377</v>
      </c>
      <c r="Z12" s="380">
        <v>-1811.6830437599997</v>
      </c>
      <c r="AA12" s="380">
        <v>-2341.1080139700007</v>
      </c>
      <c r="AB12" s="380">
        <v>-2987.3151386600002</v>
      </c>
      <c r="AC12" s="380">
        <v>-1676.2970020899229</v>
      </c>
      <c r="AD12" s="380">
        <v>-1495.4344571700128</v>
      </c>
      <c r="AE12" s="380">
        <v>-2645.596799410021</v>
      </c>
      <c r="AF12" s="380">
        <v>-1924.072156119882</v>
      </c>
      <c r="AG12" s="380">
        <v>-2568.9565577099816</v>
      </c>
      <c r="AH12" s="380">
        <v>-2979.8810003300214</v>
      </c>
      <c r="AI12" s="380">
        <v>-2968.8679809401328</v>
      </c>
      <c r="AJ12" s="380">
        <v>-1851.2071101500269</v>
      </c>
      <c r="AK12" s="380">
        <v>-3453.0872771499471</v>
      </c>
      <c r="AL12" s="380">
        <v>-4486.6983226499251</v>
      </c>
      <c r="AM12" s="380">
        <v>-4541.1656170701244</v>
      </c>
      <c r="AN12" s="380">
        <v>-4608.6258524499353</v>
      </c>
      <c r="AO12" s="380">
        <v>-4588.6057712000274</v>
      </c>
      <c r="AP12" s="380">
        <v>-4515.876722399943</v>
      </c>
      <c r="AQ12" s="380">
        <v>-4365.8691458199464</v>
      </c>
      <c r="AR12" s="380">
        <v>-4143.5470337499864</v>
      </c>
      <c r="AS12" s="384">
        <v>-5288.4340443600959</v>
      </c>
      <c r="AT12" s="377"/>
    </row>
    <row r="13" spans="1:46" s="13" customFormat="1" ht="14">
      <c r="A13" s="374" t="s">
        <v>492</v>
      </c>
      <c r="B13" s="379">
        <v>223.35934707641536</v>
      </c>
      <c r="C13" s="379">
        <v>347.62972103468996</v>
      </c>
      <c r="D13" s="379">
        <v>567.01529629407969</v>
      </c>
      <c r="E13" s="379">
        <v>480.13408480175053</v>
      </c>
      <c r="F13" s="379">
        <v>501.35686136991421</v>
      </c>
      <c r="G13" s="379">
        <v>-98.426377361642835</v>
      </c>
      <c r="H13" s="379">
        <v>486.55341212845747</v>
      </c>
      <c r="I13" s="379">
        <v>546.11725487841841</v>
      </c>
      <c r="J13" s="379">
        <v>601.79297354853793</v>
      </c>
      <c r="K13" s="379">
        <v>272.29038197165005</v>
      </c>
      <c r="L13" s="379">
        <v>271.95649388999959</v>
      </c>
      <c r="M13" s="379">
        <v>937.89214372999868</v>
      </c>
      <c r="N13" s="379">
        <v>544.17924223000045</v>
      </c>
      <c r="O13" s="379">
        <v>500.21186962000024</v>
      </c>
      <c r="P13" s="379">
        <v>261.03301854000165</v>
      </c>
      <c r="Q13" s="379">
        <v>-231.87641803999941</v>
      </c>
      <c r="R13" s="379">
        <v>-119.83824532999984</v>
      </c>
      <c r="S13" s="379">
        <v>255.85518013000092</v>
      </c>
      <c r="T13" s="379">
        <v>189.45838730000014</v>
      </c>
      <c r="U13" s="379">
        <v>276.29371549999973</v>
      </c>
      <c r="V13" s="379">
        <v>388.95702851000237</v>
      </c>
      <c r="W13" s="379">
        <v>354.9599746300014</v>
      </c>
      <c r="X13" s="379">
        <v>679.24636740999881</v>
      </c>
      <c r="Y13" s="379">
        <v>1578.812808550002</v>
      </c>
      <c r="Z13" s="379">
        <v>1546.5189241399999</v>
      </c>
      <c r="AA13" s="379">
        <v>-303.16366240000025</v>
      </c>
      <c r="AB13" s="379">
        <v>-976.23204635999969</v>
      </c>
      <c r="AC13" s="379">
        <v>748.54256405007936</v>
      </c>
      <c r="AD13" s="379">
        <v>-633.55145685001162</v>
      </c>
      <c r="AE13" s="379">
        <v>1244.7086467799741</v>
      </c>
      <c r="AF13" s="379">
        <v>1455.2146650001196</v>
      </c>
      <c r="AG13" s="379">
        <v>670.65925566002034</v>
      </c>
      <c r="AH13" s="379">
        <v>-159.31496238002319</v>
      </c>
      <c r="AI13" s="379">
        <v>1185.7583460698606</v>
      </c>
      <c r="AJ13" s="379">
        <v>2997.0135206199666</v>
      </c>
      <c r="AK13" s="379">
        <v>1025.6719549200543</v>
      </c>
      <c r="AL13" s="379">
        <v>-1018.5249833399239</v>
      </c>
      <c r="AM13" s="379">
        <v>292.89483189987368</v>
      </c>
      <c r="AN13" s="379">
        <v>-112.20861200994023</v>
      </c>
      <c r="AO13" s="379">
        <v>-684.60636107002574</v>
      </c>
      <c r="AP13" s="379">
        <v>-418.85087614994063</v>
      </c>
      <c r="AQ13" s="379">
        <v>344.8467343500497</v>
      </c>
      <c r="AR13" s="379">
        <v>98.674731900011466</v>
      </c>
      <c r="AS13" s="383">
        <v>-2112.6864031800974</v>
      </c>
      <c r="AT13" s="377"/>
    </row>
    <row r="14" spans="1:46" s="13" customFormat="1" ht="14">
      <c r="A14" s="374" t="s">
        <v>495</v>
      </c>
      <c r="B14" s="379">
        <v>-300.72737542641335</v>
      </c>
      <c r="C14" s="379">
        <v>-417.80495392470311</v>
      </c>
      <c r="D14" s="379">
        <v>-320.64886659406511</v>
      </c>
      <c r="E14" s="379">
        <v>-379.86777688171151</v>
      </c>
      <c r="F14" s="379">
        <v>-301.5117416897865</v>
      </c>
      <c r="G14" s="379">
        <v>-272.73184893845246</v>
      </c>
      <c r="H14" s="379">
        <v>-344.95712732849552</v>
      </c>
      <c r="I14" s="379">
        <v>-326.09016757846439</v>
      </c>
      <c r="J14" s="379">
        <v>-383.5548857086178</v>
      </c>
      <c r="K14" s="379">
        <v>-241.13877996156043</v>
      </c>
      <c r="L14" s="379">
        <v>-169.39531032980813</v>
      </c>
      <c r="M14" s="379">
        <v>-88.439297110198822</v>
      </c>
      <c r="N14" s="379">
        <v>-25.713547020000988</v>
      </c>
      <c r="O14" s="379">
        <v>-30.770969780000087</v>
      </c>
      <c r="P14" s="379">
        <v>-47.399833590328853</v>
      </c>
      <c r="Q14" s="379">
        <v>53.197592110140249</v>
      </c>
      <c r="R14" s="379">
        <v>-5.0186446997104213</v>
      </c>
      <c r="S14" s="379">
        <v>-40.970390669888729</v>
      </c>
      <c r="T14" s="379">
        <v>47.646649969785358</v>
      </c>
      <c r="U14" s="379">
        <v>166.04169011999693</v>
      </c>
      <c r="V14" s="379">
        <v>-70.623700679461763</v>
      </c>
      <c r="W14" s="379">
        <v>-22.864587900076003</v>
      </c>
      <c r="X14" s="379">
        <v>-50.164595729989742</v>
      </c>
      <c r="Y14" s="379">
        <v>-79.025620649950724</v>
      </c>
      <c r="Z14" s="379">
        <v>-68.548368830312029</v>
      </c>
      <c r="AA14" s="379">
        <v>-162.69655956984207</v>
      </c>
      <c r="AB14" s="379">
        <v>506.45740903993465</v>
      </c>
      <c r="AC14" s="379">
        <v>586.64079117929214</v>
      </c>
      <c r="AD14" s="379">
        <v>414.97053365049214</v>
      </c>
      <c r="AE14" s="379">
        <v>-50.617055890117626</v>
      </c>
      <c r="AF14" s="379">
        <v>99.92904685143003</v>
      </c>
      <c r="AG14" s="379">
        <v>278.97786483776508</v>
      </c>
      <c r="AH14" s="379">
        <v>216.87281110162439</v>
      </c>
      <c r="AI14" s="379">
        <v>191.82955291056714</v>
      </c>
      <c r="AJ14" s="379">
        <v>115.72620857675793</v>
      </c>
      <c r="AK14" s="379">
        <v>171.61983173815315</v>
      </c>
      <c r="AL14" s="379">
        <v>72.511616770945693</v>
      </c>
      <c r="AM14" s="379">
        <v>429.56250045134948</v>
      </c>
      <c r="AN14" s="379">
        <v>327.82289706213123</v>
      </c>
      <c r="AO14" s="379">
        <v>596.23828530884202</v>
      </c>
      <c r="AP14" s="379">
        <v>442.18477507967327</v>
      </c>
      <c r="AQ14" s="379">
        <v>316.09868304888005</v>
      </c>
      <c r="AR14" s="379">
        <v>361.63855209010217</v>
      </c>
      <c r="AS14" s="383">
        <v>631.6533199900914</v>
      </c>
      <c r="AT14" s="377"/>
    </row>
    <row r="15" spans="1:46" s="13" customFormat="1" ht="14">
      <c r="A15" s="250" t="s">
        <v>92</v>
      </c>
      <c r="B15" s="388">
        <v>8324.9913323700112</v>
      </c>
      <c r="C15" s="388">
        <v>8254.8160994799982</v>
      </c>
      <c r="D15" s="388">
        <v>8501.1825291800124</v>
      </c>
      <c r="E15" s="388">
        <v>8601.4488371000516</v>
      </c>
      <c r="F15" s="388">
        <v>8801.2939567801786</v>
      </c>
      <c r="G15" s="388">
        <v>8430.135730480084</v>
      </c>
      <c r="H15" s="388">
        <v>8571.7320152800457</v>
      </c>
      <c r="I15" s="388">
        <v>8791.7591025799993</v>
      </c>
      <c r="J15" s="388">
        <v>9009.9971904199192</v>
      </c>
      <c r="K15" s="388">
        <v>9041.1487924300091</v>
      </c>
      <c r="L15" s="388">
        <v>9143.7099759902012</v>
      </c>
      <c r="M15" s="388">
        <v>9993.1628226100001</v>
      </c>
      <c r="N15" s="388">
        <v>10511.62851782</v>
      </c>
      <c r="O15" s="388">
        <v>10981.069417659999</v>
      </c>
      <c r="P15" s="388">
        <v>11194.702602609672</v>
      </c>
      <c r="Q15" s="388">
        <v>11016.023776679813</v>
      </c>
      <c r="R15" s="388">
        <v>10891.166886650102</v>
      </c>
      <c r="S15" s="388">
        <v>11106.051676110215</v>
      </c>
      <c r="T15" s="388">
        <v>11343.156713380002</v>
      </c>
      <c r="U15" s="388">
        <v>11785.492118999999</v>
      </c>
      <c r="V15" s="388">
        <v>12103.825446830539</v>
      </c>
      <c r="W15" s="388">
        <v>12435.920833560464</v>
      </c>
      <c r="X15" s="388">
        <v>13065.002605240472</v>
      </c>
      <c r="Y15" s="388">
        <v>14564.789793140524</v>
      </c>
      <c r="Z15" s="388">
        <v>16042.760348450212</v>
      </c>
      <c r="AA15" s="388">
        <v>15576.90012648037</v>
      </c>
      <c r="AB15" s="388">
        <v>15107.125489160306</v>
      </c>
      <c r="AC15" s="388">
        <v>16442.308844389678</v>
      </c>
      <c r="AD15" s="388">
        <v>16223.727921190159</v>
      </c>
      <c r="AE15" s="388">
        <v>17417.819512080016</v>
      </c>
      <c r="AF15" s="388">
        <v>18972.963223931565</v>
      </c>
      <c r="AG15" s="388">
        <v>19922.600344429349</v>
      </c>
      <c r="AH15" s="388">
        <v>19980.15819315095</v>
      </c>
      <c r="AI15" s="388">
        <v>21357.74609213138</v>
      </c>
      <c r="AJ15" s="388">
        <v>24470.485821328104</v>
      </c>
      <c r="AK15" s="388">
        <v>25667.777607986311</v>
      </c>
      <c r="AL15" s="388">
        <v>24721.764241417332</v>
      </c>
      <c r="AM15" s="388">
        <v>25444.221573768555</v>
      </c>
      <c r="AN15" s="388">
        <v>25659.835858820745</v>
      </c>
      <c r="AO15" s="388">
        <v>25571.467783059561</v>
      </c>
      <c r="AP15" s="388">
        <v>25594.801681989295</v>
      </c>
      <c r="AQ15" s="388">
        <v>26255.747099388223</v>
      </c>
      <c r="AR15" s="388">
        <v>26716.060383378339</v>
      </c>
      <c r="AS15" s="389">
        <v>25235.027300188332</v>
      </c>
      <c r="AT15" s="377"/>
    </row>
    <row r="16" spans="1:46" s="13" customFormat="1" ht="14">
      <c r="A16" s="375" t="s">
        <v>93</v>
      </c>
      <c r="B16" s="380">
        <v>8324.9913323700112</v>
      </c>
      <c r="C16" s="380">
        <v>8254.8160994799982</v>
      </c>
      <c r="D16" s="380">
        <v>8501.1825291800124</v>
      </c>
      <c r="E16" s="380">
        <v>8601.4488371000516</v>
      </c>
      <c r="F16" s="380">
        <v>8801.2939567801786</v>
      </c>
      <c r="G16" s="380">
        <v>8430.135730480084</v>
      </c>
      <c r="H16" s="380">
        <v>8571.7320152800457</v>
      </c>
      <c r="I16" s="380">
        <v>8791.7591025799993</v>
      </c>
      <c r="J16" s="380">
        <v>9009.9971904199192</v>
      </c>
      <c r="K16" s="380">
        <v>9041.1487924300091</v>
      </c>
      <c r="L16" s="380">
        <v>9143.7099759902012</v>
      </c>
      <c r="M16" s="380">
        <v>9993.1628226100001</v>
      </c>
      <c r="N16" s="380">
        <v>10511.62851782</v>
      </c>
      <c r="O16" s="380">
        <v>10981.069417659999</v>
      </c>
      <c r="P16" s="380">
        <v>11194.702602609672</v>
      </c>
      <c r="Q16" s="380">
        <v>11016.023776679813</v>
      </c>
      <c r="R16" s="380">
        <v>10891.166886650102</v>
      </c>
      <c r="S16" s="380">
        <v>11106.051676110215</v>
      </c>
      <c r="T16" s="380">
        <v>11343.156713380002</v>
      </c>
      <c r="U16" s="380">
        <v>11785.492118999999</v>
      </c>
      <c r="V16" s="380">
        <v>12103.825446830539</v>
      </c>
      <c r="W16" s="380">
        <v>12435.920833560464</v>
      </c>
      <c r="X16" s="380">
        <v>13065.002605240472</v>
      </c>
      <c r="Y16" s="380">
        <v>14564.789793140524</v>
      </c>
      <c r="Z16" s="380">
        <v>16042.760348450212</v>
      </c>
      <c r="AA16" s="380">
        <v>15576.90012648037</v>
      </c>
      <c r="AB16" s="380">
        <v>15107.125489160306</v>
      </c>
      <c r="AC16" s="380">
        <v>16442.308844389678</v>
      </c>
      <c r="AD16" s="380">
        <v>16223.727921190159</v>
      </c>
      <c r="AE16" s="380">
        <v>17417.819512080016</v>
      </c>
      <c r="AF16" s="380">
        <v>18972.963223931565</v>
      </c>
      <c r="AG16" s="380">
        <v>19922.600344429349</v>
      </c>
      <c r="AH16" s="380">
        <v>19980.15819315095</v>
      </c>
      <c r="AI16" s="380">
        <v>21357.74609213138</v>
      </c>
      <c r="AJ16" s="380">
        <v>24470.485821328104</v>
      </c>
      <c r="AK16" s="380">
        <v>25667.777607986311</v>
      </c>
      <c r="AL16" s="380">
        <v>24721.764241417332</v>
      </c>
      <c r="AM16" s="380">
        <v>25444.221573768555</v>
      </c>
      <c r="AN16" s="380">
        <v>25659.835858820745</v>
      </c>
      <c r="AO16" s="380">
        <v>25571.467783059561</v>
      </c>
      <c r="AP16" s="380">
        <v>25594.801681989295</v>
      </c>
      <c r="AQ16" s="380">
        <v>26255.747099388223</v>
      </c>
      <c r="AR16" s="380">
        <v>26716.060383378339</v>
      </c>
      <c r="AS16" s="384">
        <v>25235.027300188332</v>
      </c>
      <c r="AT16" s="377"/>
    </row>
    <row r="17" spans="1:46" s="13" customFormat="1" ht="14">
      <c r="A17" s="375" t="s">
        <v>94</v>
      </c>
      <c r="B17" s="380">
        <v>1237.7949583600021</v>
      </c>
      <c r="C17" s="380">
        <v>1197.4773542999872</v>
      </c>
      <c r="D17" s="380">
        <v>1382.0680827500141</v>
      </c>
      <c r="E17" s="380">
        <v>1290.5346410700392</v>
      </c>
      <c r="F17" s="380">
        <v>1404.7941654901269</v>
      </c>
      <c r="G17" s="380">
        <v>679.54499118990543</v>
      </c>
      <c r="H17" s="380">
        <v>1221.4431750699616</v>
      </c>
      <c r="I17" s="380">
        <v>1325.7981549899537</v>
      </c>
      <c r="J17" s="380">
        <v>1408.1601366099198</v>
      </c>
      <c r="K17" s="380">
        <v>1282.01643518009</v>
      </c>
      <c r="L17" s="380">
        <v>1411.2494497201922</v>
      </c>
      <c r="M17" s="380">
        <v>2206.8367567297992</v>
      </c>
      <c r="N17" s="380">
        <v>1677.2592085699994</v>
      </c>
      <c r="O17" s="380">
        <v>1743.2845077999993</v>
      </c>
      <c r="P17" s="380">
        <v>1626.6417404596723</v>
      </c>
      <c r="Q17" s="380">
        <v>1607.2373063101409</v>
      </c>
      <c r="R17" s="380">
        <v>1763.1484278002895</v>
      </c>
      <c r="S17" s="380">
        <v>1846.4970089301128</v>
      </c>
      <c r="T17" s="380">
        <v>1784.0386051897865</v>
      </c>
      <c r="U17" s="380">
        <v>2060.6487961299968</v>
      </c>
      <c r="V17" s="380">
        <v>1823.8666493305398</v>
      </c>
      <c r="W17" s="380">
        <v>1893.9038932399253</v>
      </c>
      <c r="X17" s="380">
        <v>2003.3265026100087</v>
      </c>
      <c r="Y17" s="380">
        <v>3208.2836316700523</v>
      </c>
      <c r="Z17" s="380">
        <v>3289.653599069688</v>
      </c>
      <c r="AA17" s="380">
        <v>1875.2477920001584</v>
      </c>
      <c r="AB17" s="380">
        <v>2517.5405013399359</v>
      </c>
      <c r="AC17" s="380">
        <v>3011.4803573192949</v>
      </c>
      <c r="AD17" s="380">
        <v>1276.8535339704938</v>
      </c>
      <c r="AE17" s="380">
        <v>3839.6883902998779</v>
      </c>
      <c r="AF17" s="380">
        <v>3479.2158679714316</v>
      </c>
      <c r="AG17" s="380">
        <v>3518.5936782077656</v>
      </c>
      <c r="AH17" s="380">
        <v>3037.4388490516221</v>
      </c>
      <c r="AI17" s="380">
        <v>4346.4558799205624</v>
      </c>
      <c r="AJ17" s="380">
        <v>4963.9468393467514</v>
      </c>
      <c r="AK17" s="380">
        <v>4650.3790638081537</v>
      </c>
      <c r="AL17" s="380">
        <v>3540.684956080946</v>
      </c>
      <c r="AM17" s="380">
        <v>5263.6229494213476</v>
      </c>
      <c r="AN17" s="380">
        <v>4824.2401375021254</v>
      </c>
      <c r="AO17" s="380">
        <v>4500.2376954388437</v>
      </c>
      <c r="AP17" s="380">
        <v>4539.2106213296765</v>
      </c>
      <c r="AQ17" s="380">
        <v>5026.8145632188753</v>
      </c>
      <c r="AR17" s="380">
        <v>4603.8603177401019</v>
      </c>
      <c r="AS17" s="384">
        <v>3807.4009611700894</v>
      </c>
      <c r="AT17" s="377"/>
    </row>
    <row r="18" spans="1:46" s="13" customFormat="1" ht="14">
      <c r="A18" s="375" t="s">
        <v>493</v>
      </c>
      <c r="B18" s="380">
        <v>0</v>
      </c>
      <c r="C18" s="380">
        <v>0</v>
      </c>
      <c r="D18" s="380">
        <v>0</v>
      </c>
      <c r="E18" s="380">
        <v>0</v>
      </c>
      <c r="F18" s="380">
        <v>0</v>
      </c>
      <c r="G18" s="380">
        <v>0</v>
      </c>
      <c r="H18" s="380">
        <v>0</v>
      </c>
      <c r="I18" s="380">
        <v>0</v>
      </c>
      <c r="J18" s="380">
        <v>0</v>
      </c>
      <c r="K18" s="380"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80">
        <v>0</v>
      </c>
      <c r="S18" s="380">
        <v>0</v>
      </c>
      <c r="T18" s="380">
        <v>0</v>
      </c>
      <c r="U18" s="380">
        <v>0</v>
      </c>
      <c r="V18" s="380">
        <v>0</v>
      </c>
      <c r="W18" s="380">
        <v>0</v>
      </c>
      <c r="X18" s="380">
        <v>0</v>
      </c>
      <c r="Y18" s="380">
        <v>0</v>
      </c>
      <c r="Z18" s="380">
        <v>0</v>
      </c>
      <c r="AA18" s="380">
        <v>0</v>
      </c>
      <c r="AB18" s="380">
        <v>0</v>
      </c>
      <c r="AC18" s="380">
        <v>0</v>
      </c>
      <c r="AD18" s="380">
        <v>0</v>
      </c>
      <c r="AE18" s="380">
        <v>0</v>
      </c>
      <c r="AF18" s="380">
        <v>0</v>
      </c>
      <c r="AG18" s="380">
        <v>0</v>
      </c>
      <c r="AH18" s="380">
        <v>0</v>
      </c>
      <c r="AI18" s="380">
        <v>0</v>
      </c>
      <c r="AJ18" s="380">
        <v>0</v>
      </c>
      <c r="AK18" s="380">
        <v>0</v>
      </c>
      <c r="AL18" s="380">
        <v>0</v>
      </c>
      <c r="AM18" s="380">
        <v>0</v>
      </c>
      <c r="AN18" s="380">
        <v>0</v>
      </c>
      <c r="AO18" s="380">
        <v>0</v>
      </c>
      <c r="AP18" s="380">
        <v>0</v>
      </c>
      <c r="AQ18" s="380">
        <v>0</v>
      </c>
      <c r="AR18" s="380">
        <v>0</v>
      </c>
      <c r="AS18" s="384">
        <v>0</v>
      </c>
      <c r="AT18" s="377"/>
    </row>
    <row r="19" spans="1:46" s="13" customFormat="1" ht="14">
      <c r="A19" s="375" t="s">
        <v>494</v>
      </c>
      <c r="B19" s="380">
        <v>1237.7949583600021</v>
      </c>
      <c r="C19" s="380">
        <v>1197.4773542999872</v>
      </c>
      <c r="D19" s="380">
        <v>1382.0680827500141</v>
      </c>
      <c r="E19" s="380">
        <v>1290.5346410700392</v>
      </c>
      <c r="F19" s="380">
        <v>1404.7941654901269</v>
      </c>
      <c r="G19" s="380">
        <v>679.54499118990543</v>
      </c>
      <c r="H19" s="380">
        <v>1221.4431750699616</v>
      </c>
      <c r="I19" s="380">
        <v>1325.7981549899537</v>
      </c>
      <c r="J19" s="380">
        <v>1408.1601366099198</v>
      </c>
      <c r="K19" s="380">
        <v>1282.01643518009</v>
      </c>
      <c r="L19" s="380">
        <v>1411.2494497201922</v>
      </c>
      <c r="M19" s="380">
        <v>2206.8367567297992</v>
      </c>
      <c r="N19" s="380">
        <v>1677.2592085699994</v>
      </c>
      <c r="O19" s="380">
        <v>1743.2845077999993</v>
      </c>
      <c r="P19" s="380">
        <v>1626.6417404596723</v>
      </c>
      <c r="Q19" s="380">
        <v>1607.2373063101409</v>
      </c>
      <c r="R19" s="380">
        <v>1763.1484278002895</v>
      </c>
      <c r="S19" s="380">
        <v>1846.4970089301128</v>
      </c>
      <c r="T19" s="380">
        <v>1784.0386051897865</v>
      </c>
      <c r="U19" s="380">
        <v>2060.6487961299968</v>
      </c>
      <c r="V19" s="380">
        <v>1823.8666493305398</v>
      </c>
      <c r="W19" s="380">
        <v>1893.9038932399253</v>
      </c>
      <c r="X19" s="380">
        <v>2003.3265026100087</v>
      </c>
      <c r="Y19" s="380">
        <v>1960.4369170200523</v>
      </c>
      <c r="Z19" s="380">
        <v>2118.8143093796875</v>
      </c>
      <c r="AA19" s="380">
        <v>1462.7594212301676</v>
      </c>
      <c r="AB19" s="380">
        <v>1977.2002954299348</v>
      </c>
      <c r="AC19" s="380">
        <v>1912.6629930692973</v>
      </c>
      <c r="AD19" s="380">
        <v>1276.8535339704938</v>
      </c>
      <c r="AE19" s="380">
        <v>3839.6883902998779</v>
      </c>
      <c r="AF19" s="380">
        <v>3479.2158679714316</v>
      </c>
      <c r="AG19" s="380">
        <v>3518.5936782077656</v>
      </c>
      <c r="AH19" s="380">
        <v>3037.4388490516221</v>
      </c>
      <c r="AI19" s="380">
        <v>4346.4558799205624</v>
      </c>
      <c r="AJ19" s="380">
        <v>4963.9468393467514</v>
      </c>
      <c r="AK19" s="380">
        <v>4650.3790638081537</v>
      </c>
      <c r="AL19" s="380">
        <v>3540.684956080946</v>
      </c>
      <c r="AM19" s="380">
        <v>5263.6229494213476</v>
      </c>
      <c r="AN19" s="380">
        <v>4824.2401375021254</v>
      </c>
      <c r="AO19" s="380">
        <v>4500.2376954388437</v>
      </c>
      <c r="AP19" s="380">
        <v>4539.2106213296765</v>
      </c>
      <c r="AQ19" s="380">
        <v>5026.8145632188753</v>
      </c>
      <c r="AR19" s="380">
        <v>4603.8603177401019</v>
      </c>
      <c r="AS19" s="384">
        <v>3807.4009611700894</v>
      </c>
      <c r="AT19" s="377"/>
    </row>
    <row r="20" spans="1:46" s="13" customFormat="1" ht="14">
      <c r="A20" s="375" t="s">
        <v>532</v>
      </c>
      <c r="B20" s="382">
        <v>5.3132623321052979</v>
      </c>
      <c r="C20" s="382">
        <v>5.1607222453573067</v>
      </c>
      <c r="D20" s="382">
        <v>5.2051052497483212</v>
      </c>
      <c r="E20" s="382">
        <v>5.1316643288033177</v>
      </c>
      <c r="F20" s="382">
        <v>5.1666119567398816</v>
      </c>
      <c r="G20" s="382">
        <v>4.7851908900843982</v>
      </c>
      <c r="H20" s="382">
        <v>4.7901728298961013</v>
      </c>
      <c r="I20" s="382">
        <v>4.8146226792940237</v>
      </c>
      <c r="J20" s="382">
        <v>4.8618768927104687</v>
      </c>
      <c r="K20" s="382">
        <v>4.8230301622999061</v>
      </c>
      <c r="L20" s="382">
        <v>4.8859116552628805</v>
      </c>
      <c r="M20" s="382">
        <v>5.3316388396649161</v>
      </c>
      <c r="N20" s="382">
        <v>5.6895940092851438</v>
      </c>
      <c r="O20" s="382">
        <v>5.9187452241724561</v>
      </c>
      <c r="P20" s="382">
        <v>5.9805188974815673</v>
      </c>
      <c r="Q20" s="382">
        <v>5.8803604157324587</v>
      </c>
      <c r="R20" s="382">
        <v>5.8694160540011406</v>
      </c>
      <c r="S20" s="382">
        <v>5.8567704485275254</v>
      </c>
      <c r="T20" s="382">
        <v>5.9210029538906097</v>
      </c>
      <c r="U20" s="382">
        <v>5.9929959640896033</v>
      </c>
      <c r="V20" s="382">
        <v>6.0542900973106573</v>
      </c>
      <c r="W20" s="382">
        <v>6.0946534126888388</v>
      </c>
      <c r="X20" s="382">
        <v>6.2529272250966068</v>
      </c>
      <c r="Y20" s="382">
        <v>6.803766899754363</v>
      </c>
      <c r="Z20" s="382">
        <v>7.3861303071677655</v>
      </c>
      <c r="AA20" s="382">
        <v>0</v>
      </c>
      <c r="AB20" s="382">
        <v>6.8237972763557417</v>
      </c>
      <c r="AC20" s="382">
        <v>7.2051569146587529</v>
      </c>
      <c r="AD20" s="382">
        <v>6.9735892796563697</v>
      </c>
      <c r="AE20" s="382">
        <v>7.2716058218871753</v>
      </c>
      <c r="AF20" s="382">
        <v>7.5023417352990602</v>
      </c>
      <c r="AG20" s="382">
        <v>7.5432615720939831</v>
      </c>
      <c r="AH20" s="382">
        <v>7.4710817520059676</v>
      </c>
      <c r="AI20" s="382">
        <v>7.8229358219069418</v>
      </c>
      <c r="AJ20" s="382">
        <v>8.7330945587086184</v>
      </c>
      <c r="AK20" s="382">
        <v>8.9188075342833777</v>
      </c>
      <c r="AL20" s="382">
        <v>8.2920561720325061</v>
      </c>
      <c r="AM20" s="382">
        <v>8.4775602981445566</v>
      </c>
      <c r="AN20" s="382">
        <v>8.493300406473594</v>
      </c>
      <c r="AO20" s="382">
        <v>8.2353713590688873</v>
      </c>
      <c r="AP20" s="382">
        <v>8.1283811069584075</v>
      </c>
      <c r="AQ20" s="382">
        <v>8.2764225218657703</v>
      </c>
      <c r="AR20" s="382">
        <v>8.2247786776936458</v>
      </c>
      <c r="AS20" s="386">
        <v>7.6063032495960261</v>
      </c>
      <c r="AT20" s="377"/>
    </row>
    <row r="21" spans="1:46" s="13" customFormat="1" ht="14">
      <c r="A21" s="375" t="s">
        <v>533</v>
      </c>
      <c r="B21" s="382">
        <v>0.78999833928376473</v>
      </c>
      <c r="C21" s="382">
        <v>0.74863545670470466</v>
      </c>
      <c r="D21" s="382">
        <v>0.84621284254739804</v>
      </c>
      <c r="E21" s="382">
        <v>0.76993896122468786</v>
      </c>
      <c r="F21" s="382">
        <v>0.82465446192584102</v>
      </c>
      <c r="G21" s="382">
        <v>0.38572955468407805</v>
      </c>
      <c r="H21" s="382">
        <v>0.68258362487910829</v>
      </c>
      <c r="I21" s="382">
        <v>0.7260455832220889</v>
      </c>
      <c r="J21" s="382">
        <v>0.75985608926707215</v>
      </c>
      <c r="K21" s="382">
        <v>0.6838958275540008</v>
      </c>
      <c r="L21" s="382">
        <v>0.75409654866317044</v>
      </c>
      <c r="M21" s="382">
        <v>1.1774106730613354</v>
      </c>
      <c r="N21" s="382">
        <v>0.90784448184412359</v>
      </c>
      <c r="O21" s="382">
        <v>0.93962222279747631</v>
      </c>
      <c r="P21" s="382">
        <v>0.86899688304212575</v>
      </c>
      <c r="Q21" s="382">
        <v>0.85709289397829203</v>
      </c>
      <c r="R21" s="382">
        <v>0.95018759655614105</v>
      </c>
      <c r="S21" s="382">
        <v>0.97374921624568067</v>
      </c>
      <c r="T21" s="382">
        <v>0.9312485155674084</v>
      </c>
      <c r="U21" s="382">
        <v>1.0478527153485573</v>
      </c>
      <c r="V21" s="382">
        <v>0.91229155958693442</v>
      </c>
      <c r="W21" s="382">
        <v>0.92817315104559583</v>
      </c>
      <c r="X21" s="382">
        <v>0.95879466751144415</v>
      </c>
      <c r="Y21" s="382">
        <v>1.4987112267463545</v>
      </c>
      <c r="Z21" s="382">
        <v>1.5145654251775564</v>
      </c>
      <c r="AA21" s="382">
        <v>7.1837842753006278</v>
      </c>
      <c r="AB21" s="382">
        <v>1.137157828501866</v>
      </c>
      <c r="AC21" s="382">
        <v>1.3196558175162743</v>
      </c>
      <c r="AD21" s="382">
        <v>0.54884131190082097</v>
      </c>
      <c r="AE21" s="382">
        <v>1.6029963126999318</v>
      </c>
      <c r="AF21" s="382">
        <v>1.3757611873443523</v>
      </c>
      <c r="AG21" s="382">
        <v>1.3322393674407518</v>
      </c>
      <c r="AH21" s="382">
        <v>1.1357744888007222</v>
      </c>
      <c r="AI21" s="382">
        <v>1.5920240485439452</v>
      </c>
      <c r="AJ21" s="382">
        <v>1.7715470566846785</v>
      </c>
      <c r="AK21" s="382">
        <v>1.6158717153081841</v>
      </c>
      <c r="AL21" s="382">
        <v>1.187599649304415</v>
      </c>
      <c r="AM21" s="382">
        <v>1.7537451798651305</v>
      </c>
      <c r="AN21" s="382">
        <v>1.5968036953240303</v>
      </c>
      <c r="AO21" s="382">
        <v>1.4493156568263659</v>
      </c>
      <c r="AP21" s="382">
        <v>1.4415596695513597</v>
      </c>
      <c r="AQ21" s="382">
        <v>1.5845689367276448</v>
      </c>
      <c r="AR21" s="382">
        <v>1.417339668837821</v>
      </c>
      <c r="AS21" s="386">
        <v>1.1476209618860587</v>
      </c>
      <c r="AT21" s="377"/>
    </row>
    <row r="22" spans="1:46" s="13" customFormat="1" ht="14">
      <c r="A22" s="375" t="s">
        <v>537</v>
      </c>
      <c r="B22" s="382">
        <v>4.5822358848794726</v>
      </c>
      <c r="C22" s="382">
        <v>4.2711386964269966</v>
      </c>
      <c r="D22" s="382">
        <v>4.3185023936978801</v>
      </c>
      <c r="E22" s="382">
        <v>4.2601610338989797</v>
      </c>
      <c r="F22" s="382">
        <v>4.5445078649024069</v>
      </c>
      <c r="G22" s="382">
        <v>4.4134307563098183</v>
      </c>
      <c r="H22" s="382">
        <v>4.739893118939702</v>
      </c>
      <c r="I22" s="382">
        <v>4.4763484374110289</v>
      </c>
      <c r="J22" s="382">
        <v>5.4564615104591461</v>
      </c>
      <c r="K22" s="382">
        <v>4.5491380432553621</v>
      </c>
      <c r="L22" s="382">
        <v>5.9683145018070931</v>
      </c>
      <c r="M22" s="382">
        <v>5.2590525257805529</v>
      </c>
      <c r="N22" s="382">
        <v>6.9384881952830488</v>
      </c>
      <c r="O22" s="382">
        <v>6.4558213557444972</v>
      </c>
      <c r="P22" s="382">
        <v>6.5786992822702501</v>
      </c>
      <c r="Q22" s="382">
        <v>6.1291080229026056</v>
      </c>
      <c r="R22" s="382">
        <v>6.7847039709072421</v>
      </c>
      <c r="S22" s="382">
        <v>6.3601289185902878</v>
      </c>
      <c r="T22" s="382">
        <v>6.4211326257100438</v>
      </c>
      <c r="U22" s="382">
        <v>6.3051273688171383</v>
      </c>
      <c r="V22" s="382">
        <v>6.7612318025406219</v>
      </c>
      <c r="W22" s="382">
        <v>6.663136045752295</v>
      </c>
      <c r="X22" s="382">
        <v>7.2890871020631991</v>
      </c>
      <c r="Y22" s="382">
        <v>7.012369028349748</v>
      </c>
      <c r="Z22" s="382">
        <v>7.8417812299225789</v>
      </c>
      <c r="AA22" s="382">
        <v>6.5509465184125206</v>
      </c>
      <c r="AB22" s="382">
        <v>5.5463144423613064</v>
      </c>
      <c r="AC22" s="382">
        <v>5.3639089277824405</v>
      </c>
      <c r="AD22" s="382">
        <v>6.593095522419917</v>
      </c>
      <c r="AE22" s="382">
        <v>6.3343245461858722</v>
      </c>
      <c r="AF22" s="382">
        <v>6.5929515225405471</v>
      </c>
      <c r="AG22" s="382">
        <v>6.6962901382798865</v>
      </c>
      <c r="AH22" s="382">
        <v>7.8483988028503422</v>
      </c>
      <c r="AI22" s="382">
        <v>8.07625582380496</v>
      </c>
      <c r="AJ22" s="382">
        <v>8.9982923901654264</v>
      </c>
      <c r="AK22" s="382">
        <v>8.9007053823384989</v>
      </c>
      <c r="AL22" s="382">
        <v>9.1779997667650726</v>
      </c>
      <c r="AM22" s="382">
        <v>8.7705216474132239</v>
      </c>
      <c r="AN22" s="382">
        <v>8.3347353120251952</v>
      </c>
      <c r="AO22" s="382">
        <v>7.7686387719713732</v>
      </c>
      <c r="AP22" s="382">
        <v>8.266810534646158</v>
      </c>
      <c r="AQ22" s="382">
        <v>8.0049836811585209</v>
      </c>
      <c r="AR22" s="382">
        <v>8.2574541507838077</v>
      </c>
      <c r="AS22" s="386">
        <v>7.6923117208886351</v>
      </c>
      <c r="AT22" s="377"/>
    </row>
    <row r="23" spans="1:46" s="13" customFormat="1" ht="14.5" thickBot="1">
      <c r="A23" s="390" t="s">
        <v>538</v>
      </c>
      <c r="B23" s="391">
        <v>2.4381086123604216</v>
      </c>
      <c r="C23" s="391">
        <v>2.3155491564411776</v>
      </c>
      <c r="D23" s="391">
        <v>2.393593498405064</v>
      </c>
      <c r="E23" s="391">
        <v>2.3001818519469164</v>
      </c>
      <c r="F23" s="391">
        <v>2.1716128400367616</v>
      </c>
      <c r="G23" s="391">
        <v>2.138405235859377</v>
      </c>
      <c r="H23" s="391">
        <v>2.1519673710155938</v>
      </c>
      <c r="I23" s="391">
        <v>2.1468179814892405</v>
      </c>
      <c r="J23" s="391">
        <v>2.3851588210383441</v>
      </c>
      <c r="K23" s="391">
        <v>2.3734809143226028</v>
      </c>
      <c r="L23" s="391">
        <v>2.5599035207918339</v>
      </c>
      <c r="M23" s="391">
        <v>2.6715764096440728</v>
      </c>
      <c r="N23" s="391">
        <v>3.0942983378704523</v>
      </c>
      <c r="O23" s="391">
        <v>3.3426777248277855</v>
      </c>
      <c r="P23" s="391">
        <v>3.4928517429934205</v>
      </c>
      <c r="Q23" s="391">
        <v>3.3635413199004467</v>
      </c>
      <c r="R23" s="391">
        <v>3.4883341947837367</v>
      </c>
      <c r="S23" s="391">
        <v>3.3324387711795094</v>
      </c>
      <c r="T23" s="391">
        <v>3.2687564028779983</v>
      </c>
      <c r="U23" s="391">
        <v>3.0833485722120439</v>
      </c>
      <c r="V23" s="391">
        <v>3.2460094367614731</v>
      </c>
      <c r="W23" s="391">
        <v>3.3091044381694736</v>
      </c>
      <c r="X23" s="391">
        <v>3.5171967059117417</v>
      </c>
      <c r="Y23" s="391">
        <v>3.4119106231111558</v>
      </c>
      <c r="Z23" s="391">
        <v>3.7070748676174818</v>
      </c>
      <c r="AA23" s="391">
        <v>3.4304234382065326</v>
      </c>
      <c r="AB23" s="391">
        <v>2.7297685044657198</v>
      </c>
      <c r="AC23" s="391">
        <v>2.6697333018125997</v>
      </c>
      <c r="AD23" s="391">
        <v>2.9943774923096518</v>
      </c>
      <c r="AE23" s="391">
        <v>2.9647528704075592</v>
      </c>
      <c r="AF23" s="391">
        <v>3.2100272423769316</v>
      </c>
      <c r="AG23" s="391">
        <v>3.3105435778552939</v>
      </c>
      <c r="AH23" s="391">
        <v>3.8159680391124184</v>
      </c>
      <c r="AI23" s="391">
        <v>4.3100052456094735</v>
      </c>
      <c r="AJ23" s="391">
        <v>5.2498585069497183</v>
      </c>
      <c r="AK23" s="391">
        <v>5.440242422591016</v>
      </c>
      <c r="AL23" s="391">
        <v>5.3914001509194165</v>
      </c>
      <c r="AM23" s="391">
        <v>5.267083540171936</v>
      </c>
      <c r="AN23" s="391">
        <v>5.0223381354528938</v>
      </c>
      <c r="AO23" s="391">
        <v>4.7939454527493792</v>
      </c>
      <c r="AP23" s="391">
        <v>4.7665557056238228</v>
      </c>
      <c r="AQ23" s="391">
        <v>4.8145543951202576</v>
      </c>
      <c r="AR23" s="391">
        <v>5.02560365161058</v>
      </c>
      <c r="AS23" s="392">
        <v>4.6558808475459017</v>
      </c>
      <c r="AT23" s="377"/>
    </row>
    <row r="24" spans="1:46" s="13" customFormat="1" ht="14.5" thickTop="1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46" s="13" customFormat="1" ht="14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1:46" s="13" customFormat="1" ht="29.15" customHeight="1">
      <c r="A26" s="117" t="s">
        <v>614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46" s="13" customFormat="1" ht="14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46" s="13" customFormat="1" ht="14"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</sheetData>
  <sheetProtection sheet="1" objects="1" scenarios="1"/>
  <hyperlinks>
    <hyperlink ref="A4" location="Índice!A1" display="Índice!A1" xr:uid="{3B179DED-3F40-4B08-B303-32EF8FAB0511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C8E8-67AA-462B-B81D-A1A2FA13FFF0}">
  <sheetPr codeName="Plan24">
    <tabColor rgb="FFFFC000"/>
  </sheetPr>
  <dimension ref="A1:AS28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</row>
    <row r="2" spans="1:45" s="71" customFormat="1" ht="33" customHeight="1">
      <c r="A2" s="361" t="s">
        <v>218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</row>
    <row r="3" spans="1:45" s="71" customFormat="1" ht="16.399999999999999" customHeight="1">
      <c r="A3" s="362" t="s">
        <v>1312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</row>
    <row r="4" spans="1:45" s="71" customFormat="1" ht="16.399999999999999" customHeight="1">
      <c r="A4" s="843" t="s">
        <v>531</v>
      </c>
      <c r="B4" s="159" t="s">
        <v>656</v>
      </c>
      <c r="C4" s="159" t="s">
        <v>657</v>
      </c>
      <c r="D4" s="159" t="s">
        <v>658</v>
      </c>
      <c r="E4" s="159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13" customFormat="1" ht="14">
      <c r="A6" s="374" t="s">
        <v>638</v>
      </c>
      <c r="B6" s="379">
        <v>256179.79908634964</v>
      </c>
      <c r="C6" s="379">
        <v>267067.34110638994</v>
      </c>
      <c r="D6" s="379">
        <v>273303.4561157201</v>
      </c>
      <c r="E6" s="379">
        <v>283916.20321986225</v>
      </c>
      <c r="F6" s="379">
        <v>286770.34734193038</v>
      </c>
      <c r="G6" s="379">
        <v>285419.64277448592</v>
      </c>
      <c r="H6" s="379">
        <v>291040.88315879198</v>
      </c>
      <c r="I6" s="379">
        <v>298687.10061503865</v>
      </c>
      <c r="J6" s="379">
        <v>286584.93242395506</v>
      </c>
      <c r="K6" s="379">
        <v>274874.91112183017</v>
      </c>
      <c r="L6" s="379">
        <v>263538.83265036641</v>
      </c>
      <c r="M6" s="379">
        <v>249203.8294466064</v>
      </c>
      <c r="N6" s="379">
        <v>241915.88266662997</v>
      </c>
      <c r="O6" s="379">
        <v>237230.47878567706</v>
      </c>
      <c r="P6" s="379">
        <v>231313.50059970381</v>
      </c>
      <c r="Q6" s="379">
        <v>230489.57131706068</v>
      </c>
      <c r="R6" s="379">
        <v>222586.44625084684</v>
      </c>
      <c r="S6" s="379">
        <v>223863.02440807552</v>
      </c>
      <c r="T6" s="379">
        <v>219801.58055546993</v>
      </c>
      <c r="U6" s="379">
        <v>221595.56880665041</v>
      </c>
      <c r="V6" s="379">
        <v>209587.1439349828</v>
      </c>
      <c r="W6" s="379">
        <v>206497.75996179672</v>
      </c>
      <c r="X6" s="379">
        <v>203571.96153043507</v>
      </c>
      <c r="Y6" s="379">
        <v>197522.51732536143</v>
      </c>
      <c r="Z6" s="379">
        <v>221922.15572018127</v>
      </c>
      <c r="AA6" s="379">
        <v>219517.89782461969</v>
      </c>
      <c r="AB6" s="379">
        <v>225701.95687024537</v>
      </c>
      <c r="AC6" s="379">
        <v>236409.00088608498</v>
      </c>
      <c r="AD6" s="379">
        <v>240913.26632112652</v>
      </c>
      <c r="AE6" s="379">
        <v>237232.60708818852</v>
      </c>
      <c r="AF6" s="379">
        <v>246042.78982302811</v>
      </c>
      <c r="AG6" s="379">
        <v>253110.97795811505</v>
      </c>
      <c r="AH6" s="379">
        <v>251725.5324755063</v>
      </c>
      <c r="AI6" s="379">
        <v>264401.25365645706</v>
      </c>
      <c r="AJ6" s="379">
        <v>279674.38994960254</v>
      </c>
      <c r="AK6" s="379">
        <v>280008.99247305805</v>
      </c>
      <c r="AL6" s="379">
        <v>282487.90391409822</v>
      </c>
      <c r="AM6" s="379">
        <v>291997.17908813385</v>
      </c>
      <c r="AN6" s="379">
        <v>296449.53289719741</v>
      </c>
      <c r="AO6" s="379">
        <v>307252.19540473225</v>
      </c>
      <c r="AP6" s="379">
        <v>312692.36840357701</v>
      </c>
      <c r="AQ6" s="379">
        <v>323811.95529758948</v>
      </c>
      <c r="AR6" s="379">
        <v>327363.23448517156</v>
      </c>
      <c r="AS6" s="395">
        <v>346441.55680574413</v>
      </c>
    </row>
    <row r="7" spans="1:45" s="13" customFormat="1" ht="14">
      <c r="A7" s="374" t="s">
        <v>88</v>
      </c>
      <c r="B7" s="379">
        <v>7918.3595286752434</v>
      </c>
      <c r="C7" s="379">
        <v>8279.2781228162348</v>
      </c>
      <c r="D7" s="379">
        <v>9157.8740631178007</v>
      </c>
      <c r="E7" s="379">
        <v>9962.4631462508369</v>
      </c>
      <c r="F7" s="379">
        <v>10924.409038711226</v>
      </c>
      <c r="G7" s="379">
        <v>11538.409646500284</v>
      </c>
      <c r="H7" s="379">
        <v>12500.067201359487</v>
      </c>
      <c r="I7" s="379">
        <v>13996.316381556218</v>
      </c>
      <c r="J7" s="379">
        <v>15341.577610873876</v>
      </c>
      <c r="K7" s="379">
        <v>16664.540188231837</v>
      </c>
      <c r="L7" s="379">
        <v>19184.81280979186</v>
      </c>
      <c r="M7" s="379">
        <v>19561.293405575649</v>
      </c>
      <c r="N7" s="379">
        <v>21182.837919607766</v>
      </c>
      <c r="O7" s="379">
        <v>20909.653109910003</v>
      </c>
      <c r="P7" s="379">
        <v>21687.574747032995</v>
      </c>
      <c r="Q7" s="379">
        <v>21060.492386486003</v>
      </c>
      <c r="R7" s="379">
        <v>19626.986827289926</v>
      </c>
      <c r="S7" s="379">
        <v>17669.413330875221</v>
      </c>
      <c r="T7" s="379">
        <v>17303.552243450824</v>
      </c>
      <c r="U7" s="379">
        <v>16006.080159309997</v>
      </c>
      <c r="V7" s="379">
        <v>15981.335077273328</v>
      </c>
      <c r="W7" s="379">
        <v>15615.81529630948</v>
      </c>
      <c r="X7" s="379">
        <v>16028.206328640372</v>
      </c>
      <c r="Y7" s="379">
        <v>16337.039636700469</v>
      </c>
      <c r="Z7" s="379">
        <v>17412.75521926798</v>
      </c>
      <c r="AA7" s="379">
        <v>17839.897841625188</v>
      </c>
      <c r="AB7" s="379">
        <v>17166.400287635162</v>
      </c>
      <c r="AC7" s="379">
        <v>18738.937742569608</v>
      </c>
      <c r="AD7" s="379">
        <v>23718.713169402559</v>
      </c>
      <c r="AE7" s="379">
        <v>23394.604815136012</v>
      </c>
      <c r="AF7" s="379">
        <v>20781.0902120108</v>
      </c>
      <c r="AG7" s="379">
        <v>20655.12165688441</v>
      </c>
      <c r="AH7" s="379">
        <v>20575.683284092032</v>
      </c>
      <c r="AI7" s="379">
        <v>19924.964712484354</v>
      </c>
      <c r="AJ7" s="379">
        <v>18681.834783277885</v>
      </c>
      <c r="AK7" s="379">
        <v>18679.339487049965</v>
      </c>
      <c r="AL7" s="379">
        <v>20594.656658568922</v>
      </c>
      <c r="AM7" s="379">
        <v>19354.242182690261</v>
      </c>
      <c r="AN7" s="379">
        <v>20593.704099319846</v>
      </c>
      <c r="AO7" s="379">
        <v>22015.001067069985</v>
      </c>
      <c r="AP7" s="379">
        <v>24201.45063803994</v>
      </c>
      <c r="AQ7" s="379">
        <v>23117.572017339906</v>
      </c>
      <c r="AR7" s="379">
        <v>22464.56030823043</v>
      </c>
      <c r="AS7" s="395">
        <v>22852.272274499977</v>
      </c>
    </row>
    <row r="8" spans="1:45" s="13" customFormat="1" ht="14">
      <c r="A8" s="375" t="s">
        <v>89</v>
      </c>
      <c r="B8" s="380">
        <v>2032.2394110199848</v>
      </c>
      <c r="C8" s="380">
        <v>2676.8838691000192</v>
      </c>
      <c r="D8" s="380">
        <v>2753.430856049989</v>
      </c>
      <c r="E8" s="380">
        <v>2854.6334041200685</v>
      </c>
      <c r="F8" s="380">
        <v>3015.3064748500187</v>
      </c>
      <c r="G8" s="380">
        <v>3559.3929439701383</v>
      </c>
      <c r="H8" s="380">
        <v>3469.1389574600016</v>
      </c>
      <c r="I8" s="380">
        <v>3747.8550678100787</v>
      </c>
      <c r="J8" s="380">
        <v>4328.8502208700393</v>
      </c>
      <c r="K8" s="380">
        <v>5406.7487233380407</v>
      </c>
      <c r="L8" s="380">
        <v>4743.3884022399998</v>
      </c>
      <c r="M8" s="380">
        <v>5185.0890179500002</v>
      </c>
      <c r="N8" s="380">
        <v>4378.6233954400013</v>
      </c>
      <c r="O8" s="380">
        <v>3869.19273462</v>
      </c>
      <c r="P8" s="380">
        <v>3451.8068597100009</v>
      </c>
      <c r="Q8" s="380">
        <v>2574.3113092300018</v>
      </c>
      <c r="R8" s="380">
        <v>2307.4396108699993</v>
      </c>
      <c r="S8" s="380">
        <v>1843.9096831299985</v>
      </c>
      <c r="T8" s="380">
        <v>2208.8876746899996</v>
      </c>
      <c r="U8" s="380">
        <v>1562.7267259200003</v>
      </c>
      <c r="V8" s="380">
        <v>1230.5082804499996</v>
      </c>
      <c r="W8" s="380">
        <v>1615.4961524899995</v>
      </c>
      <c r="X8" s="380">
        <v>1601.2462032399992</v>
      </c>
      <c r="Y8" s="380">
        <v>2478.6186961700005</v>
      </c>
      <c r="Z8" s="380">
        <v>1261.9944789199994</v>
      </c>
      <c r="AA8" s="380">
        <v>1053.8938488300005</v>
      </c>
      <c r="AB8" s="380">
        <v>2605.3377183500006</v>
      </c>
      <c r="AC8" s="380">
        <v>2354.7192902900006</v>
      </c>
      <c r="AD8" s="380">
        <v>1195.5303642100002</v>
      </c>
      <c r="AE8" s="380">
        <v>1046.9606870599991</v>
      </c>
      <c r="AF8" s="380">
        <v>798.84394214000008</v>
      </c>
      <c r="AG8" s="380">
        <v>825.27061003000017</v>
      </c>
      <c r="AH8" s="380">
        <v>709.22149820000061</v>
      </c>
      <c r="AI8" s="380">
        <v>-733.01770795999937</v>
      </c>
      <c r="AJ8" s="380">
        <v>283.08093869999925</v>
      </c>
      <c r="AK8" s="380">
        <v>2337.6756286440013</v>
      </c>
      <c r="AL8" s="380">
        <v>1728.5589395060001</v>
      </c>
      <c r="AM8" s="380">
        <v>2213.9936612700017</v>
      </c>
      <c r="AN8" s="380">
        <v>2602.928287979998</v>
      </c>
      <c r="AO8" s="380">
        <v>3566.1440625099967</v>
      </c>
      <c r="AP8" s="380">
        <v>2161.2564603700002</v>
      </c>
      <c r="AQ8" s="380">
        <v>1171.3888706999978</v>
      </c>
      <c r="AR8" s="380">
        <v>3298.8665387399969</v>
      </c>
      <c r="AS8" s="396">
        <v>3813.2930332099986</v>
      </c>
    </row>
    <row r="9" spans="1:45" s="13" customFormat="1" ht="14">
      <c r="A9" s="376" t="s">
        <v>306</v>
      </c>
      <c r="B9" s="381">
        <v>2390.1983464999853</v>
      </c>
      <c r="C9" s="381">
        <v>2938.2404857200195</v>
      </c>
      <c r="D9" s="381">
        <v>3237.1293179899899</v>
      </c>
      <c r="E9" s="381">
        <v>3195.3051049300693</v>
      </c>
      <c r="F9" s="381">
        <v>3337.0553301800196</v>
      </c>
      <c r="G9" s="381">
        <v>4216.4073323901393</v>
      </c>
      <c r="H9" s="381">
        <v>4113.9574657100002</v>
      </c>
      <c r="I9" s="381">
        <v>4446.7510897800803</v>
      </c>
      <c r="J9" s="381">
        <v>4955.3377537400411</v>
      </c>
      <c r="K9" s="381">
        <v>6455.3930732580411</v>
      </c>
      <c r="L9" s="381">
        <v>5503.7328298100001</v>
      </c>
      <c r="M9" s="381">
        <v>6369.5827664500002</v>
      </c>
      <c r="N9" s="381">
        <v>5681.0438370400007</v>
      </c>
      <c r="O9" s="381">
        <v>5181.3410323600001</v>
      </c>
      <c r="P9" s="381">
        <v>4724.2564469900008</v>
      </c>
      <c r="Q9" s="381">
        <v>3428.2552011800017</v>
      </c>
      <c r="R9" s="381">
        <v>2992.5231204799993</v>
      </c>
      <c r="S9" s="381">
        <v>2817.5112049699983</v>
      </c>
      <c r="T9" s="381">
        <v>2693.0665092199997</v>
      </c>
      <c r="U9" s="381">
        <v>2129.2792493300003</v>
      </c>
      <c r="V9" s="381">
        <v>1669.1579254199996</v>
      </c>
      <c r="W9" s="381">
        <v>2065.3222428299996</v>
      </c>
      <c r="X9" s="381">
        <v>2084.5877779099992</v>
      </c>
      <c r="Y9" s="381">
        <v>2968.1853097600006</v>
      </c>
      <c r="Z9" s="381">
        <v>1853.8334729699995</v>
      </c>
      <c r="AA9" s="381">
        <v>1456.9297549100004</v>
      </c>
      <c r="AB9" s="381">
        <v>2946.4974497500007</v>
      </c>
      <c r="AC9" s="381">
        <v>2852.1232250400008</v>
      </c>
      <c r="AD9" s="381">
        <v>1637.7515914300002</v>
      </c>
      <c r="AE9" s="381">
        <v>1555.4383071199993</v>
      </c>
      <c r="AF9" s="381">
        <v>1527.8166819599999</v>
      </c>
      <c r="AG9" s="381">
        <v>1313.7291964400001</v>
      </c>
      <c r="AH9" s="381">
        <v>1203.7740346100006</v>
      </c>
      <c r="AI9" s="381">
        <v>1225.1959937300003</v>
      </c>
      <c r="AJ9" s="381">
        <v>1624.7417115699991</v>
      </c>
      <c r="AK9" s="381">
        <v>2921.7000975940009</v>
      </c>
      <c r="AL9" s="381">
        <v>2238.4253824800003</v>
      </c>
      <c r="AM9" s="381">
        <v>2609.9147083000016</v>
      </c>
      <c r="AN9" s="381">
        <v>3023.760216159998</v>
      </c>
      <c r="AO9" s="381">
        <v>4107.7949385599968</v>
      </c>
      <c r="AP9" s="381">
        <v>3458.3731967800004</v>
      </c>
      <c r="AQ9" s="381">
        <v>3756.6623843599973</v>
      </c>
      <c r="AR9" s="381">
        <v>3714.0372362199969</v>
      </c>
      <c r="AS9" s="397">
        <v>4829.7394107199989</v>
      </c>
    </row>
    <row r="10" spans="1:45" s="13" customFormat="1" ht="14">
      <c r="A10" s="376" t="s">
        <v>307</v>
      </c>
      <c r="B10" s="381">
        <v>-357.95893548000049</v>
      </c>
      <c r="C10" s="381">
        <v>-261.35661662000041</v>
      </c>
      <c r="D10" s="381">
        <v>-483.69846194000081</v>
      </c>
      <c r="E10" s="381">
        <v>-340.67170081000091</v>
      </c>
      <c r="F10" s="381">
        <v>-321.74885533000082</v>
      </c>
      <c r="G10" s="381">
        <v>-657.01438842000118</v>
      </c>
      <c r="H10" s="381">
        <v>-644.81850824999879</v>
      </c>
      <c r="I10" s="381">
        <v>-698.89602197000158</v>
      </c>
      <c r="J10" s="381">
        <v>-626.48753287000193</v>
      </c>
      <c r="K10" s="381">
        <v>-1048.6443499200004</v>
      </c>
      <c r="L10" s="381">
        <v>-760.34442756999999</v>
      </c>
      <c r="M10" s="381">
        <v>-1184.4937485</v>
      </c>
      <c r="N10" s="381">
        <v>-1302.4204415999998</v>
      </c>
      <c r="O10" s="381">
        <v>-1312.1482977400001</v>
      </c>
      <c r="P10" s="381">
        <v>-1272.4495872799998</v>
      </c>
      <c r="Q10" s="381">
        <v>-853.94389195000008</v>
      </c>
      <c r="R10" s="381">
        <v>-685.08350961000019</v>
      </c>
      <c r="S10" s="381">
        <v>-973.60152183999992</v>
      </c>
      <c r="T10" s="381">
        <v>-484.17883453000002</v>
      </c>
      <c r="U10" s="381">
        <v>-566.55252341000005</v>
      </c>
      <c r="V10" s="381">
        <v>-438.64964497</v>
      </c>
      <c r="W10" s="381">
        <v>-449.82609033999995</v>
      </c>
      <c r="X10" s="381">
        <v>-483.34157467</v>
      </c>
      <c r="Y10" s="381">
        <v>-489.56661358999997</v>
      </c>
      <c r="Z10" s="381">
        <v>-591.83899405</v>
      </c>
      <c r="AA10" s="381">
        <v>-403.03590608000002</v>
      </c>
      <c r="AB10" s="381">
        <v>-341.1597314</v>
      </c>
      <c r="AC10" s="381">
        <v>-497.40393474999996</v>
      </c>
      <c r="AD10" s="381">
        <v>-442.22122721999983</v>
      </c>
      <c r="AE10" s="381">
        <v>-508.47762006000005</v>
      </c>
      <c r="AF10" s="381">
        <v>-728.97273981999979</v>
      </c>
      <c r="AG10" s="381">
        <v>-488.45858640999995</v>
      </c>
      <c r="AH10" s="381">
        <v>-494.55253641000002</v>
      </c>
      <c r="AI10" s="381">
        <v>-1958.2137016899997</v>
      </c>
      <c r="AJ10" s="381">
        <v>-1341.6607728699998</v>
      </c>
      <c r="AK10" s="381">
        <v>-584.0244689499998</v>
      </c>
      <c r="AL10" s="381">
        <v>-509.86644297400005</v>
      </c>
      <c r="AM10" s="381">
        <v>-395.92104702999995</v>
      </c>
      <c r="AN10" s="381">
        <v>-420.83192818000009</v>
      </c>
      <c r="AO10" s="381">
        <v>-541.65087604999997</v>
      </c>
      <c r="AP10" s="381">
        <v>-1297.1167364100004</v>
      </c>
      <c r="AQ10" s="381">
        <v>-2585.2735136599995</v>
      </c>
      <c r="AR10" s="381">
        <v>-415.17069748</v>
      </c>
      <c r="AS10" s="397">
        <v>-1016.44637751</v>
      </c>
    </row>
    <row r="11" spans="1:45" s="13" customFormat="1" ht="14">
      <c r="A11" s="375" t="s">
        <v>90</v>
      </c>
      <c r="B11" s="380">
        <v>138.71375334634999</v>
      </c>
      <c r="C11" s="380">
        <v>141.17604338424997</v>
      </c>
      <c r="D11" s="380">
        <v>178.31144673815004</v>
      </c>
      <c r="E11" s="380">
        <v>556.05170793620027</v>
      </c>
      <c r="F11" s="380">
        <v>265.40487990385009</v>
      </c>
      <c r="G11" s="380">
        <v>608.36833258585011</v>
      </c>
      <c r="H11" s="380">
        <v>600.56985865490026</v>
      </c>
      <c r="I11" s="380">
        <v>797.2065175262004</v>
      </c>
      <c r="J11" s="380">
        <v>476.96402873455014</v>
      </c>
      <c r="K11" s="380">
        <v>468.49676461495062</v>
      </c>
      <c r="L11" s="380">
        <v>336.83065870999997</v>
      </c>
      <c r="M11" s="380">
        <v>433.10661405000002</v>
      </c>
      <c r="N11" s="380">
        <v>117.96494942000001</v>
      </c>
      <c r="O11" s="380">
        <v>194.93924569000001</v>
      </c>
      <c r="P11" s="380">
        <v>88.04220530000002</v>
      </c>
      <c r="Q11" s="380">
        <v>102.24315575999998</v>
      </c>
      <c r="R11" s="380">
        <v>84.036358199999995</v>
      </c>
      <c r="S11" s="380">
        <v>129.06778088000002</v>
      </c>
      <c r="T11" s="380">
        <v>165.35822335999998</v>
      </c>
      <c r="U11" s="380">
        <v>336.00036773000005</v>
      </c>
      <c r="V11" s="380">
        <v>282.47773948999998</v>
      </c>
      <c r="W11" s="380">
        <v>325.92243618999998</v>
      </c>
      <c r="X11" s="380">
        <v>248.05429491000001</v>
      </c>
      <c r="Y11" s="380">
        <v>472.48229695999999</v>
      </c>
      <c r="Z11" s="380">
        <v>394.83476815999995</v>
      </c>
      <c r="AA11" s="380">
        <v>385.97846092999993</v>
      </c>
      <c r="AB11" s="380">
        <v>700.1708595800003</v>
      </c>
      <c r="AC11" s="380">
        <v>380.78978888000006</v>
      </c>
      <c r="AD11" s="380">
        <v>324.44626282000013</v>
      </c>
      <c r="AE11" s="380">
        <v>430.40922497999998</v>
      </c>
      <c r="AF11" s="380">
        <v>892.89334140999983</v>
      </c>
      <c r="AG11" s="380">
        <v>446.05698898999992</v>
      </c>
      <c r="AH11" s="380">
        <v>604.43811264999999</v>
      </c>
      <c r="AI11" s="380">
        <v>481.02320000999993</v>
      </c>
      <c r="AJ11" s="380">
        <v>581.70446903999971</v>
      </c>
      <c r="AK11" s="380">
        <v>566.08893578999982</v>
      </c>
      <c r="AL11" s="380">
        <v>846.80132327999991</v>
      </c>
      <c r="AM11" s="380">
        <v>594.01398145999997</v>
      </c>
      <c r="AN11" s="380">
        <v>790.22939502999986</v>
      </c>
      <c r="AO11" s="380">
        <v>633.91995333999978</v>
      </c>
      <c r="AP11" s="380">
        <v>498.84872641999993</v>
      </c>
      <c r="AQ11" s="380">
        <v>364.27381492000006</v>
      </c>
      <c r="AR11" s="380">
        <v>302.77652641000003</v>
      </c>
      <c r="AS11" s="396">
        <v>240.35729089</v>
      </c>
    </row>
    <row r="12" spans="1:45" s="13" customFormat="1" ht="14">
      <c r="A12" s="375" t="s">
        <v>91</v>
      </c>
      <c r="B12" s="380">
        <v>-1568.57369421</v>
      </c>
      <c r="C12" s="380">
        <v>-1721.17187749</v>
      </c>
      <c r="D12" s="380">
        <v>-1738.8944956299999</v>
      </c>
      <c r="E12" s="380">
        <v>-1869.9191476200001</v>
      </c>
      <c r="F12" s="380">
        <v>-2527.5584449799999</v>
      </c>
      <c r="G12" s="380">
        <v>-2848.3528502200002</v>
      </c>
      <c r="H12" s="380">
        <v>-2335.25906141</v>
      </c>
      <c r="I12" s="380">
        <v>-2974.0882651299999</v>
      </c>
      <c r="J12" s="380">
        <v>-3431.1544556499998</v>
      </c>
      <c r="K12" s="380">
        <v>-3274.12794394</v>
      </c>
      <c r="L12" s="380">
        <v>-3993.9315596599999</v>
      </c>
      <c r="M12" s="380">
        <v>-3895.8393403400005</v>
      </c>
      <c r="N12" s="380">
        <v>-4643.2241305199996</v>
      </c>
      <c r="O12" s="380">
        <v>-3201.3941071999998</v>
      </c>
      <c r="P12" s="380">
        <v>-4153.5155512899992</v>
      </c>
      <c r="Q12" s="380">
        <v>-4177.1490543600012</v>
      </c>
      <c r="R12" s="380">
        <v>-4431.7206905400008</v>
      </c>
      <c r="S12" s="380">
        <v>-2404.7867139700002</v>
      </c>
      <c r="T12" s="380">
        <v>-2625.9134730800056</v>
      </c>
      <c r="U12" s="380">
        <v>-2024.8819231300031</v>
      </c>
      <c r="V12" s="380">
        <v>-2204.4933408899997</v>
      </c>
      <c r="W12" s="380">
        <v>-1785.5087035499996</v>
      </c>
      <c r="X12" s="380">
        <v>-1775.5686239099998</v>
      </c>
      <c r="Y12" s="380">
        <v>-1953.2601329223589</v>
      </c>
      <c r="Z12" s="380">
        <v>-1700.5761659831633</v>
      </c>
      <c r="AA12" s="380">
        <v>-2898.4027164498561</v>
      </c>
      <c r="AB12" s="380">
        <v>-2012.6434998656459</v>
      </c>
      <c r="AC12" s="380">
        <v>-1030.0611496277302</v>
      </c>
      <c r="AD12" s="380">
        <v>-1822.4664512760542</v>
      </c>
      <c r="AE12" s="380">
        <v>-2273.9007762247356</v>
      </c>
      <c r="AF12" s="380">
        <v>-1931.9673597793474</v>
      </c>
      <c r="AG12" s="380">
        <v>-1394.5056786746054</v>
      </c>
      <c r="AH12" s="380">
        <v>-1427.191266166024</v>
      </c>
      <c r="AI12" s="380">
        <v>-1193.0439295459369</v>
      </c>
      <c r="AJ12" s="380">
        <v>-874.33267611114547</v>
      </c>
      <c r="AK12" s="380">
        <v>-1002.1963135719197</v>
      </c>
      <c r="AL12" s="380">
        <v>-1270.9776202086841</v>
      </c>
      <c r="AM12" s="380">
        <v>-1429.5626706591131</v>
      </c>
      <c r="AN12" s="380">
        <v>-1872.6373209477592</v>
      </c>
      <c r="AO12" s="380">
        <v>-2058.6103475811219</v>
      </c>
      <c r="AP12" s="380">
        <v>-3702.6893597604449</v>
      </c>
      <c r="AQ12" s="380">
        <v>-2398.1968507704946</v>
      </c>
      <c r="AR12" s="380">
        <v>-2785.1250763305306</v>
      </c>
      <c r="AS12" s="396">
        <v>-2903.0617002396802</v>
      </c>
    </row>
    <row r="13" spans="1:45" s="13" customFormat="1" ht="14">
      <c r="A13" s="374" t="s">
        <v>492</v>
      </c>
      <c r="B13" s="379">
        <v>602.37947015633495</v>
      </c>
      <c r="C13" s="379">
        <v>1096.8880349942692</v>
      </c>
      <c r="D13" s="379">
        <v>1192.8478071581392</v>
      </c>
      <c r="E13" s="379">
        <v>1540.7659644362686</v>
      </c>
      <c r="F13" s="379">
        <v>753.15290977386894</v>
      </c>
      <c r="G13" s="379">
        <v>1319.4084263359878</v>
      </c>
      <c r="H13" s="379">
        <v>1734.4497547049018</v>
      </c>
      <c r="I13" s="379">
        <v>1570.9733202062789</v>
      </c>
      <c r="J13" s="379">
        <v>1374.6597939545895</v>
      </c>
      <c r="K13" s="379">
        <v>2601.1175440129914</v>
      </c>
      <c r="L13" s="379">
        <v>1086.2875012899995</v>
      </c>
      <c r="M13" s="379">
        <v>1722.3562916599994</v>
      </c>
      <c r="N13" s="379">
        <v>-146.63578565999796</v>
      </c>
      <c r="O13" s="379">
        <v>862.73787311000024</v>
      </c>
      <c r="P13" s="379">
        <v>-613.66648627999803</v>
      </c>
      <c r="Q13" s="379">
        <v>-1500.5945893699995</v>
      </c>
      <c r="R13" s="379">
        <v>-2040.2447214700014</v>
      </c>
      <c r="S13" s="379">
        <v>-431.80924996000158</v>
      </c>
      <c r="T13" s="379">
        <v>-251.66757503000599</v>
      </c>
      <c r="U13" s="379">
        <v>-126.15482948000272</v>
      </c>
      <c r="V13" s="379">
        <v>-691.50732095000012</v>
      </c>
      <c r="W13" s="379">
        <v>155.90988513000002</v>
      </c>
      <c r="X13" s="379">
        <v>73.731874239999343</v>
      </c>
      <c r="Y13" s="379">
        <v>997.84086020764153</v>
      </c>
      <c r="Z13" s="379">
        <v>-43.746918903163987</v>
      </c>
      <c r="AA13" s="379">
        <v>-1458.5304066898557</v>
      </c>
      <c r="AB13" s="379">
        <v>1292.8650780643547</v>
      </c>
      <c r="AC13" s="379">
        <v>1705.4479295422702</v>
      </c>
      <c r="AD13" s="379">
        <v>-302.48982424605379</v>
      </c>
      <c r="AE13" s="379">
        <v>-796.5308641847364</v>
      </c>
      <c r="AF13" s="379">
        <v>-240.23007622934733</v>
      </c>
      <c r="AG13" s="379">
        <v>-123.17807965460543</v>
      </c>
      <c r="AH13" s="379">
        <v>-113.53165531602326</v>
      </c>
      <c r="AI13" s="379">
        <v>-1445.0384374959363</v>
      </c>
      <c r="AJ13" s="379">
        <v>-9.5472683711465152</v>
      </c>
      <c r="AK13" s="379">
        <v>1901.5682508620812</v>
      </c>
      <c r="AL13" s="379">
        <v>1304.3826425773159</v>
      </c>
      <c r="AM13" s="379">
        <v>1378.4449720708888</v>
      </c>
      <c r="AN13" s="379">
        <v>1520.5203620622387</v>
      </c>
      <c r="AO13" s="379">
        <v>2141.4536682688745</v>
      </c>
      <c r="AP13" s="379">
        <v>-1042.5841729704448</v>
      </c>
      <c r="AQ13" s="379">
        <v>-862.53416515049685</v>
      </c>
      <c r="AR13" s="379">
        <v>816.51798881946615</v>
      </c>
      <c r="AS13" s="395">
        <v>1150.5886238603184</v>
      </c>
    </row>
    <row r="14" spans="1:45" s="13" customFormat="1" ht="14">
      <c r="A14" s="374" t="s">
        <v>495</v>
      </c>
      <c r="B14" s="379">
        <v>-241.46087601534327</v>
      </c>
      <c r="C14" s="379">
        <v>-218.29209469270336</v>
      </c>
      <c r="D14" s="379">
        <v>-388.25872402510322</v>
      </c>
      <c r="E14" s="379">
        <v>-578.82007197587882</v>
      </c>
      <c r="F14" s="379">
        <v>-139.15230198481186</v>
      </c>
      <c r="G14" s="379">
        <v>-357.7508714767846</v>
      </c>
      <c r="H14" s="379">
        <v>-238.20057450816967</v>
      </c>
      <c r="I14" s="379">
        <v>-225.71209088862088</v>
      </c>
      <c r="J14" s="379">
        <v>-51.697216596629005</v>
      </c>
      <c r="K14" s="379">
        <v>-80.844922452968603</v>
      </c>
      <c r="L14" s="379">
        <v>-709.80690550621148</v>
      </c>
      <c r="M14" s="379">
        <v>-100.81177762788138</v>
      </c>
      <c r="N14" s="379">
        <v>-126.54902403776578</v>
      </c>
      <c r="O14" s="379">
        <v>-84.816235987007531</v>
      </c>
      <c r="P14" s="379">
        <v>-13.415874266993342</v>
      </c>
      <c r="Q14" s="379">
        <v>67.089030173923675</v>
      </c>
      <c r="R14" s="379">
        <v>82.671225055295508</v>
      </c>
      <c r="S14" s="379">
        <v>65.948162535605661</v>
      </c>
      <c r="T14" s="379">
        <v>-1045.8045091108215</v>
      </c>
      <c r="U14" s="379">
        <v>101.40974744333471</v>
      </c>
      <c r="V14" s="379">
        <v>325.98753998615211</v>
      </c>
      <c r="W14" s="379">
        <v>256.48114720089143</v>
      </c>
      <c r="X14" s="379">
        <v>235.10143382009846</v>
      </c>
      <c r="Y14" s="379">
        <v>77.874722359869338</v>
      </c>
      <c r="Z14" s="379">
        <v>470.88954126037424</v>
      </c>
      <c r="AA14" s="379">
        <v>785.03285269983098</v>
      </c>
      <c r="AB14" s="379">
        <v>279.67237687009037</v>
      </c>
      <c r="AC14" s="379">
        <v>3274.3274972906802</v>
      </c>
      <c r="AD14" s="379">
        <v>-21.618530020492472</v>
      </c>
      <c r="AE14" s="379">
        <v>-1816.9837389404747</v>
      </c>
      <c r="AF14" s="379">
        <v>114.2615211029588</v>
      </c>
      <c r="AG14" s="379">
        <v>43.73970686222674</v>
      </c>
      <c r="AH14" s="379">
        <v>-537.18691629165551</v>
      </c>
      <c r="AI14" s="379">
        <v>201.90850828946714</v>
      </c>
      <c r="AJ14" s="379">
        <v>7.0519721432247024</v>
      </c>
      <c r="AK14" s="379">
        <v>13.748920656875271</v>
      </c>
      <c r="AL14" s="379">
        <v>-2544.7971184559756</v>
      </c>
      <c r="AM14" s="379">
        <v>-138.98305544130199</v>
      </c>
      <c r="AN14" s="379">
        <v>-99.223394312099117</v>
      </c>
      <c r="AO14" s="379">
        <v>44.995902701080922</v>
      </c>
      <c r="AP14" s="379">
        <v>-41.294447729589592</v>
      </c>
      <c r="AQ14" s="379">
        <v>209.52245604102063</v>
      </c>
      <c r="AR14" s="379">
        <v>-428.80602254991754</v>
      </c>
      <c r="AS14" s="395">
        <v>2.0803864196859649</v>
      </c>
    </row>
    <row r="15" spans="1:45" s="13" customFormat="1" ht="14">
      <c r="A15" s="250" t="s">
        <v>92</v>
      </c>
      <c r="B15" s="388">
        <v>8279.2781228162348</v>
      </c>
      <c r="C15" s="388">
        <v>9157.8740631178007</v>
      </c>
      <c r="D15" s="388">
        <v>9962.4631462508369</v>
      </c>
      <c r="E15" s="388">
        <v>10924.409038711226</v>
      </c>
      <c r="F15" s="388">
        <v>11538.409646500284</v>
      </c>
      <c r="G15" s="388">
        <v>12500.067201359487</v>
      </c>
      <c r="H15" s="388">
        <v>13996.316381556218</v>
      </c>
      <c r="I15" s="388">
        <v>15341.577610873876</v>
      </c>
      <c r="J15" s="388">
        <v>16664.540188231837</v>
      </c>
      <c r="K15" s="388">
        <v>19184.81280979186</v>
      </c>
      <c r="L15" s="388">
        <v>19561.293405575649</v>
      </c>
      <c r="M15" s="388">
        <v>21182.837919607766</v>
      </c>
      <c r="N15" s="388">
        <v>20909.653109910003</v>
      </c>
      <c r="O15" s="388">
        <v>21687.574747032995</v>
      </c>
      <c r="P15" s="388">
        <v>21060.492386486003</v>
      </c>
      <c r="Q15" s="388">
        <v>19626.986827289926</v>
      </c>
      <c r="R15" s="388">
        <v>17669.413330875221</v>
      </c>
      <c r="S15" s="388">
        <v>17303.552243450824</v>
      </c>
      <c r="T15" s="388">
        <v>16006.080159309997</v>
      </c>
      <c r="U15" s="388">
        <v>15981.335077273328</v>
      </c>
      <c r="V15" s="388">
        <v>15615.81529630948</v>
      </c>
      <c r="W15" s="388">
        <v>16028.206328640372</v>
      </c>
      <c r="X15" s="388">
        <v>16337.039636700469</v>
      </c>
      <c r="Y15" s="388">
        <v>17412.75521926798</v>
      </c>
      <c r="Z15" s="388">
        <v>17839.897841625188</v>
      </c>
      <c r="AA15" s="388">
        <v>17166.400287635162</v>
      </c>
      <c r="AB15" s="388">
        <v>18738.937742569608</v>
      </c>
      <c r="AC15" s="388">
        <v>23718.713169402559</v>
      </c>
      <c r="AD15" s="388">
        <v>23394.604815136012</v>
      </c>
      <c r="AE15" s="388">
        <v>20781.0902120108</v>
      </c>
      <c r="AF15" s="388">
        <v>20655.12165688441</v>
      </c>
      <c r="AG15" s="388">
        <v>20575.683284092032</v>
      </c>
      <c r="AH15" s="388">
        <v>19924.964712484354</v>
      </c>
      <c r="AI15" s="388">
        <v>18681.834783277885</v>
      </c>
      <c r="AJ15" s="388">
        <v>18679.339487049965</v>
      </c>
      <c r="AK15" s="388">
        <v>20594.656658568922</v>
      </c>
      <c r="AL15" s="388">
        <v>19354.242182690261</v>
      </c>
      <c r="AM15" s="388">
        <v>20593.704099319846</v>
      </c>
      <c r="AN15" s="388">
        <v>22015.001067069985</v>
      </c>
      <c r="AO15" s="388">
        <v>24201.45063803994</v>
      </c>
      <c r="AP15" s="388">
        <v>23117.572017339906</v>
      </c>
      <c r="AQ15" s="388">
        <v>22464.56030823043</v>
      </c>
      <c r="AR15" s="388">
        <v>22852.272274499977</v>
      </c>
      <c r="AS15" s="398">
        <v>24004.941284779983</v>
      </c>
    </row>
    <row r="16" spans="1:45" s="13" customFormat="1" ht="14">
      <c r="A16" s="375" t="s">
        <v>93</v>
      </c>
      <c r="B16" s="380">
        <v>8279.2781228162348</v>
      </c>
      <c r="C16" s="380">
        <v>9157.8740631178007</v>
      </c>
      <c r="D16" s="380">
        <v>9962.4631462508369</v>
      </c>
      <c r="E16" s="380">
        <v>10924.409038711226</v>
      </c>
      <c r="F16" s="380">
        <v>11538.409646500284</v>
      </c>
      <c r="G16" s="380">
        <v>12500.067201359487</v>
      </c>
      <c r="H16" s="380">
        <v>13996.316381556218</v>
      </c>
      <c r="I16" s="380">
        <v>15341.577610873876</v>
      </c>
      <c r="J16" s="380">
        <v>16664.540188231837</v>
      </c>
      <c r="K16" s="380">
        <v>19184.81280979186</v>
      </c>
      <c r="L16" s="380">
        <v>19561.293405575649</v>
      </c>
      <c r="M16" s="380">
        <v>21182.837919607766</v>
      </c>
      <c r="N16" s="380">
        <v>20909.653109910003</v>
      </c>
      <c r="O16" s="380">
        <v>21687.574747032995</v>
      </c>
      <c r="P16" s="380">
        <v>21060.492386486003</v>
      </c>
      <c r="Q16" s="380">
        <v>19626.986827289926</v>
      </c>
      <c r="R16" s="380">
        <v>17669.413330875221</v>
      </c>
      <c r="S16" s="380">
        <v>17303.552243450824</v>
      </c>
      <c r="T16" s="380">
        <v>16006.080159309997</v>
      </c>
      <c r="U16" s="380">
        <v>15981.335077273328</v>
      </c>
      <c r="V16" s="380">
        <v>15615.81529630948</v>
      </c>
      <c r="W16" s="380">
        <v>16028.206328640372</v>
      </c>
      <c r="X16" s="380">
        <v>16337.039636700469</v>
      </c>
      <c r="Y16" s="380">
        <v>17412.75521926798</v>
      </c>
      <c r="Z16" s="380">
        <v>17839.897841625188</v>
      </c>
      <c r="AA16" s="380">
        <v>17166.400287635162</v>
      </c>
      <c r="AB16" s="380">
        <v>18738.937742569608</v>
      </c>
      <c r="AC16" s="380">
        <v>23718.713169402559</v>
      </c>
      <c r="AD16" s="380">
        <v>23394.604815136012</v>
      </c>
      <c r="AE16" s="380">
        <v>20781.0902120108</v>
      </c>
      <c r="AF16" s="380">
        <v>20655.12165688441</v>
      </c>
      <c r="AG16" s="380">
        <v>20575.683284092032</v>
      </c>
      <c r="AH16" s="380">
        <v>19924.964712484354</v>
      </c>
      <c r="AI16" s="380">
        <v>18681.834783277885</v>
      </c>
      <c r="AJ16" s="380">
        <v>18679.339487049965</v>
      </c>
      <c r="AK16" s="380">
        <v>20594.656658568922</v>
      </c>
      <c r="AL16" s="380">
        <v>19354.242182690261</v>
      </c>
      <c r="AM16" s="380">
        <v>20593.704099319846</v>
      </c>
      <c r="AN16" s="380">
        <v>22015.001067069985</v>
      </c>
      <c r="AO16" s="380">
        <v>24201.45063803994</v>
      </c>
      <c r="AP16" s="380">
        <v>23117.572017339906</v>
      </c>
      <c r="AQ16" s="380">
        <v>22464.56030823043</v>
      </c>
      <c r="AR16" s="380">
        <v>22852.272274499977</v>
      </c>
      <c r="AS16" s="396">
        <v>24004.941284779983</v>
      </c>
    </row>
    <row r="17" spans="1:45" s="13" customFormat="1" ht="14">
      <c r="A17" s="375" t="s">
        <v>94</v>
      </c>
      <c r="B17" s="380">
        <v>1929.4922883509914</v>
      </c>
      <c r="C17" s="380">
        <v>2599.7678177915659</v>
      </c>
      <c r="D17" s="380">
        <v>2543.4835787630363</v>
      </c>
      <c r="E17" s="380">
        <v>2831.8650400803899</v>
      </c>
      <c r="F17" s="380">
        <v>3141.5590527690574</v>
      </c>
      <c r="G17" s="380">
        <v>3810.0104050792029</v>
      </c>
      <c r="H17" s="380">
        <v>3831.5082416067316</v>
      </c>
      <c r="I17" s="380">
        <v>4319.349494447657</v>
      </c>
      <c r="J17" s="380">
        <v>4754.1170330079603</v>
      </c>
      <c r="K17" s="380">
        <v>5794.4005655000237</v>
      </c>
      <c r="L17" s="380">
        <v>4370.4121554437888</v>
      </c>
      <c r="M17" s="380">
        <v>5517.3838543721176</v>
      </c>
      <c r="N17" s="380">
        <v>4370.0393208222367</v>
      </c>
      <c r="O17" s="380">
        <v>3979.315744322992</v>
      </c>
      <c r="P17" s="380">
        <v>3526.4331907430069</v>
      </c>
      <c r="Q17" s="380">
        <v>2743.6434951639239</v>
      </c>
      <c r="R17" s="380">
        <v>2474.1471941252958</v>
      </c>
      <c r="S17" s="380">
        <v>2038.9256265456033</v>
      </c>
      <c r="T17" s="380">
        <v>1328.4413889391785</v>
      </c>
      <c r="U17" s="380">
        <v>2000.1368410933346</v>
      </c>
      <c r="V17" s="380">
        <v>1838.9735599261512</v>
      </c>
      <c r="W17" s="380">
        <v>2197.8997358808915</v>
      </c>
      <c r="X17" s="380">
        <v>2084.4019319700965</v>
      </c>
      <c r="Y17" s="380">
        <v>3028.9757154898698</v>
      </c>
      <c r="Z17" s="380">
        <v>2127.7187883403722</v>
      </c>
      <c r="AA17" s="380">
        <v>2224.9051624598301</v>
      </c>
      <c r="AB17" s="380">
        <v>3585.1809548000911</v>
      </c>
      <c r="AC17" s="380">
        <v>6009.8365764606824</v>
      </c>
      <c r="AD17" s="380">
        <v>1498.3580970095068</v>
      </c>
      <c r="AE17" s="380">
        <v>-339.61382690047594</v>
      </c>
      <c r="AF17" s="380">
        <v>1805.9988046529572</v>
      </c>
      <c r="AG17" s="380">
        <v>1315.0673058822276</v>
      </c>
      <c r="AH17" s="380">
        <v>776.47269455834567</v>
      </c>
      <c r="AI17" s="380">
        <v>-50.085999660531797</v>
      </c>
      <c r="AJ17" s="380">
        <v>871.83737988322514</v>
      </c>
      <c r="AK17" s="380">
        <v>2917.5134850908762</v>
      </c>
      <c r="AL17" s="380">
        <v>30.563144330023533</v>
      </c>
      <c r="AM17" s="380">
        <v>2669.0245872886981</v>
      </c>
      <c r="AN17" s="380">
        <v>3293.934288697898</v>
      </c>
      <c r="AO17" s="380">
        <v>4245.0599185510764</v>
      </c>
      <c r="AP17" s="380">
        <v>2618.8107390604109</v>
      </c>
      <c r="AQ17" s="380">
        <v>1745.1851416610184</v>
      </c>
      <c r="AR17" s="380">
        <v>3172.8370426000783</v>
      </c>
      <c r="AS17" s="396">
        <v>4055.730710519686</v>
      </c>
    </row>
    <row r="18" spans="1:45" s="13" customFormat="1" ht="14">
      <c r="A18" s="375" t="s">
        <v>493</v>
      </c>
      <c r="B18" s="380">
        <v>0</v>
      </c>
      <c r="C18" s="380">
        <v>0</v>
      </c>
      <c r="D18" s="380">
        <v>0</v>
      </c>
      <c r="E18" s="380">
        <v>0</v>
      </c>
      <c r="F18" s="380">
        <v>0</v>
      </c>
      <c r="G18" s="380">
        <v>0</v>
      </c>
      <c r="H18" s="380">
        <v>0</v>
      </c>
      <c r="I18" s="380">
        <v>0</v>
      </c>
      <c r="J18" s="380">
        <v>0</v>
      </c>
      <c r="K18" s="380"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80">
        <v>0</v>
      </c>
      <c r="S18" s="380">
        <v>0</v>
      </c>
      <c r="T18" s="380">
        <v>0</v>
      </c>
      <c r="U18" s="380">
        <v>0</v>
      </c>
      <c r="V18" s="380">
        <v>0</v>
      </c>
      <c r="W18" s="380">
        <v>0</v>
      </c>
      <c r="X18" s="380">
        <v>0</v>
      </c>
      <c r="Y18" s="380">
        <v>0</v>
      </c>
      <c r="Z18" s="380">
        <v>0</v>
      </c>
      <c r="AA18" s="380">
        <v>0</v>
      </c>
      <c r="AB18" s="380">
        <v>0</v>
      </c>
      <c r="AC18" s="380">
        <v>0</v>
      </c>
      <c r="AD18" s="380">
        <v>0</v>
      </c>
      <c r="AE18" s="380">
        <v>0</v>
      </c>
      <c r="AF18" s="380">
        <v>0</v>
      </c>
      <c r="AG18" s="380">
        <v>0</v>
      </c>
      <c r="AH18" s="380">
        <v>0</v>
      </c>
      <c r="AI18" s="380">
        <v>0</v>
      </c>
      <c r="AJ18" s="380">
        <v>0</v>
      </c>
      <c r="AK18" s="380">
        <v>0</v>
      </c>
      <c r="AL18" s="380">
        <v>0</v>
      </c>
      <c r="AM18" s="380">
        <v>0</v>
      </c>
      <c r="AN18" s="380">
        <v>0</v>
      </c>
      <c r="AO18" s="380">
        <v>0</v>
      </c>
      <c r="AP18" s="380">
        <v>0</v>
      </c>
      <c r="AQ18" s="380">
        <v>0</v>
      </c>
      <c r="AR18" s="380">
        <v>0</v>
      </c>
      <c r="AS18" s="396">
        <v>0</v>
      </c>
    </row>
    <row r="19" spans="1:45" s="13" customFormat="1" ht="14">
      <c r="A19" s="375" t="s">
        <v>494</v>
      </c>
      <c r="B19" s="380">
        <v>1929.4922883509914</v>
      </c>
      <c r="C19" s="380">
        <v>2599.7678177915659</v>
      </c>
      <c r="D19" s="380">
        <v>2543.4835787630363</v>
      </c>
      <c r="E19" s="380">
        <v>2831.8650400803899</v>
      </c>
      <c r="F19" s="380">
        <v>3141.5590527690574</v>
      </c>
      <c r="G19" s="380">
        <v>3810.0104050792029</v>
      </c>
      <c r="H19" s="380">
        <v>3831.5082416067316</v>
      </c>
      <c r="I19" s="380">
        <v>4319.349494447657</v>
      </c>
      <c r="J19" s="380">
        <v>4754.1170330079603</v>
      </c>
      <c r="K19" s="380">
        <v>5794.4005655000237</v>
      </c>
      <c r="L19" s="380">
        <v>4370.4121554437888</v>
      </c>
      <c r="M19" s="380">
        <v>5517.3838543721176</v>
      </c>
      <c r="N19" s="380">
        <v>4370.0393208222367</v>
      </c>
      <c r="O19" s="380">
        <v>3979.315744322992</v>
      </c>
      <c r="P19" s="380">
        <v>3526.4331907430069</v>
      </c>
      <c r="Q19" s="380">
        <v>2743.6434951639239</v>
      </c>
      <c r="R19" s="380">
        <v>2474.1471941252958</v>
      </c>
      <c r="S19" s="380">
        <v>2038.9256265456033</v>
      </c>
      <c r="T19" s="380">
        <v>1328.4413889391785</v>
      </c>
      <c r="U19" s="380">
        <v>2000.1368410933346</v>
      </c>
      <c r="V19" s="380">
        <v>1838.9735599261512</v>
      </c>
      <c r="W19" s="380">
        <v>2197.8997358808915</v>
      </c>
      <c r="X19" s="380">
        <v>2084.4019319700965</v>
      </c>
      <c r="Y19" s="380">
        <v>1912.9275272598697</v>
      </c>
      <c r="Z19" s="380">
        <v>1304.0177519303729</v>
      </c>
      <c r="AA19" s="380">
        <v>1693.0846254498301</v>
      </c>
      <c r="AB19" s="380">
        <v>2095.463739840091</v>
      </c>
      <c r="AC19" s="380">
        <v>5136.637963280682</v>
      </c>
      <c r="AD19" s="380">
        <v>1498.3580970095068</v>
      </c>
      <c r="AE19" s="380">
        <v>-339.61382690047594</v>
      </c>
      <c r="AF19" s="380">
        <v>1805.9988046529572</v>
      </c>
      <c r="AG19" s="380">
        <v>1315.0673058822276</v>
      </c>
      <c r="AH19" s="380">
        <v>776.47269455834567</v>
      </c>
      <c r="AI19" s="380">
        <v>-50.085999660531797</v>
      </c>
      <c r="AJ19" s="380">
        <v>871.83737988322514</v>
      </c>
      <c r="AK19" s="380">
        <v>2917.5134850908762</v>
      </c>
      <c r="AL19" s="380">
        <v>30.563144330023533</v>
      </c>
      <c r="AM19" s="380">
        <v>2669.0245872886981</v>
      </c>
      <c r="AN19" s="380">
        <v>3293.934288697898</v>
      </c>
      <c r="AO19" s="380">
        <v>4245.0599185510764</v>
      </c>
      <c r="AP19" s="380">
        <v>2618.8107390604109</v>
      </c>
      <c r="AQ19" s="380">
        <v>1745.1851416610184</v>
      </c>
      <c r="AR19" s="380">
        <v>3172.8370426000783</v>
      </c>
      <c r="AS19" s="396">
        <v>4055.730710519686</v>
      </c>
    </row>
    <row r="20" spans="1:45" s="13" customFormat="1" ht="14">
      <c r="A20" s="375" t="s">
        <v>532</v>
      </c>
      <c r="B20" s="382">
        <v>3.2318231774495096</v>
      </c>
      <c r="C20" s="382">
        <v>3.4290505253016454</v>
      </c>
      <c r="D20" s="382">
        <v>3.6452020358032375</v>
      </c>
      <c r="E20" s="382">
        <v>3.8477582169734279</v>
      </c>
      <c r="F20" s="382">
        <v>4.0235713885517148</v>
      </c>
      <c r="G20" s="382">
        <v>4.3795399222876767</v>
      </c>
      <c r="H20" s="382">
        <v>4.8090550817631428</v>
      </c>
      <c r="I20" s="382">
        <v>5.1363375181865623</v>
      </c>
      <c r="J20" s="382">
        <v>5.8148696260065069</v>
      </c>
      <c r="K20" s="382">
        <v>6.9794703094196757</v>
      </c>
      <c r="L20" s="382">
        <v>7.4225468819342328</v>
      </c>
      <c r="M20" s="382">
        <v>8.5002056214976154</v>
      </c>
      <c r="N20" s="382">
        <v>8.6433568889415842</v>
      </c>
      <c r="O20" s="382">
        <v>9.141984983567971</v>
      </c>
      <c r="P20" s="382">
        <v>9.1047398149630396</v>
      </c>
      <c r="Q20" s="382">
        <v>8.5153470133757629</v>
      </c>
      <c r="R20" s="382">
        <v>7.9382251832901067</v>
      </c>
      <c r="S20" s="382">
        <v>7.7295267001791759</v>
      </c>
      <c r="T20" s="382">
        <v>7.2820587180767085</v>
      </c>
      <c r="U20" s="382">
        <v>7.2119380199418979</v>
      </c>
      <c r="V20" s="382">
        <v>7.4507505580369715</v>
      </c>
      <c r="W20" s="382">
        <v>7.761927457036669</v>
      </c>
      <c r="X20" s="382">
        <v>8.025191442809767</v>
      </c>
      <c r="Y20" s="382">
        <v>8.8155798275716979</v>
      </c>
      <c r="Z20" s="382">
        <v>8.0388088263342574</v>
      </c>
      <c r="AA20" s="382">
        <v>0</v>
      </c>
      <c r="AB20" s="382">
        <v>8.3025145206616457</v>
      </c>
      <c r="AC20" s="382">
        <v>10.032914601602481</v>
      </c>
      <c r="AD20" s="382">
        <v>9.7107997298712725</v>
      </c>
      <c r="AE20" s="382">
        <v>8.759795066571801</v>
      </c>
      <c r="AF20" s="382">
        <v>8.3906241825665653</v>
      </c>
      <c r="AG20" s="382">
        <v>8.1291153193272034</v>
      </c>
      <c r="AH20" s="382">
        <v>7.9153530897479047</v>
      </c>
      <c r="AI20" s="382">
        <v>7.0657133901307612</v>
      </c>
      <c r="AJ20" s="382">
        <v>6.6789595895484002</v>
      </c>
      <c r="AK20" s="382">
        <v>7.3549983079741628</v>
      </c>
      <c r="AL20" s="382">
        <v>6.8513525409483353</v>
      </c>
      <c r="AM20" s="382">
        <v>7.0527065239572142</v>
      </c>
      <c r="AN20" s="382">
        <v>7.4262222145933805</v>
      </c>
      <c r="AO20" s="382">
        <v>7.8767380672936245</v>
      </c>
      <c r="AP20" s="382">
        <v>7.3930720264663341</v>
      </c>
      <c r="AQ20" s="382">
        <v>6.9375327070876871</v>
      </c>
      <c r="AR20" s="382">
        <v>6.9807082369645599</v>
      </c>
      <c r="AS20" s="399">
        <v>6.9290016781214199</v>
      </c>
    </row>
    <row r="21" spans="1:45" s="13" customFormat="1" ht="14">
      <c r="A21" s="375" t="s">
        <v>533</v>
      </c>
      <c r="B21" s="382">
        <v>0.75317893730591312</v>
      </c>
      <c r="C21" s="382">
        <v>0.97345029422969109</v>
      </c>
      <c r="D21" s="382">
        <v>0.930644498577469</v>
      </c>
      <c r="E21" s="382">
        <v>0.99742987824031248</v>
      </c>
      <c r="F21" s="382">
        <v>1.0954964771944229</v>
      </c>
      <c r="G21" s="382">
        <v>1.3348802374087287</v>
      </c>
      <c r="H21" s="382">
        <v>1.3164845433472177</v>
      </c>
      <c r="I21" s="382">
        <v>1.4461118292532587</v>
      </c>
      <c r="J21" s="382">
        <v>1.65888589912851</v>
      </c>
      <c r="K21" s="382">
        <v>2.1080136203961617</v>
      </c>
      <c r="L21" s="382">
        <v>1.6583560424440213</v>
      </c>
      <c r="M21" s="382">
        <v>2.2140044423170693</v>
      </c>
      <c r="N21" s="382">
        <v>1.806429273122315</v>
      </c>
      <c r="O21" s="382">
        <v>1.6774049290344584</v>
      </c>
      <c r="P21" s="382">
        <v>1.5245254520814262</v>
      </c>
      <c r="Q21" s="382">
        <v>1.1903547216849033</v>
      </c>
      <c r="R21" s="382">
        <v>1.1115444070377141</v>
      </c>
      <c r="S21" s="382">
        <v>0.91079160211330201</v>
      </c>
      <c r="T21" s="382">
        <v>0.6043820911487614</v>
      </c>
      <c r="U21" s="382">
        <v>0.90260687606010803</v>
      </c>
      <c r="V21" s="382">
        <v>0.87742669965321407</v>
      </c>
      <c r="W21" s="382">
        <v>1.0643697715110885</v>
      </c>
      <c r="X21" s="382">
        <v>1.0239140578593224</v>
      </c>
      <c r="Y21" s="382">
        <v>1.533483752538479</v>
      </c>
      <c r="Z21" s="382">
        <v>0.95876807857940283</v>
      </c>
      <c r="AA21" s="382">
        <v>7.8200458631168122</v>
      </c>
      <c r="AB21" s="382">
        <v>1.5884580729892337</v>
      </c>
      <c r="AC21" s="382">
        <v>2.5421352630124927</v>
      </c>
      <c r="AD21" s="382">
        <v>0.62194918523592757</v>
      </c>
      <c r="AE21" s="382">
        <v>-0.14315647038108398</v>
      </c>
      <c r="AF21" s="382">
        <v>0.73364163599378862</v>
      </c>
      <c r="AG21" s="382">
        <v>0.51956154430403478</v>
      </c>
      <c r="AH21" s="382">
        <v>0.30846004651272269</v>
      </c>
      <c r="AI21" s="382">
        <v>-1.89431778283509E-2</v>
      </c>
      <c r="AJ21" s="382">
        <v>0.31173300495634609</v>
      </c>
      <c r="AK21" s="382">
        <v>1.0419356390390191</v>
      </c>
      <c r="AL21" s="382">
        <v>1.0819275411989846E-2</v>
      </c>
      <c r="AM21" s="382">
        <v>0.91405834659899354</v>
      </c>
      <c r="AN21" s="382">
        <v>1.1111281763564682</v>
      </c>
      <c r="AO21" s="382">
        <v>1.3816206953246377</v>
      </c>
      <c r="AP21" s="382">
        <v>0.83750388678512233</v>
      </c>
      <c r="AQ21" s="382">
        <v>0.53895018794385141</v>
      </c>
      <c r="AR21" s="382">
        <v>0.96920995040565472</v>
      </c>
      <c r="AS21" s="399">
        <v>1.1706825093139175</v>
      </c>
    </row>
    <row r="22" spans="1:45" s="13" customFormat="1" ht="14">
      <c r="A22" s="375" t="s">
        <v>537</v>
      </c>
      <c r="B22" s="382">
        <v>3.8397702224695642</v>
      </c>
      <c r="C22" s="382">
        <v>3.8021400951011115</v>
      </c>
      <c r="D22" s="382">
        <v>4.0677505890332322</v>
      </c>
      <c r="E22" s="382">
        <v>3.9034972021825105</v>
      </c>
      <c r="F22" s="382">
        <v>4.6880158428375696</v>
      </c>
      <c r="G22" s="382">
        <v>4.5000881647163054</v>
      </c>
      <c r="H22" s="382">
        <v>5.6158722050718168</v>
      </c>
      <c r="I22" s="382">
        <v>5.5570506686100574</v>
      </c>
      <c r="J22" s="382">
        <v>7.0704820292451354</v>
      </c>
      <c r="K22" s="382">
        <v>7.0859374190092126</v>
      </c>
      <c r="L22" s="382">
        <v>8.4712143088483902</v>
      </c>
      <c r="M22" s="382">
        <v>9.2917605868697972</v>
      </c>
      <c r="N22" s="382">
        <v>10.95259493310849</v>
      </c>
      <c r="O22" s="382">
        <v>9.2855996261893399</v>
      </c>
      <c r="P22" s="382">
        <v>8.803509141941591</v>
      </c>
      <c r="Q22" s="382">
        <v>8.0736891280870715</v>
      </c>
      <c r="R22" s="382">
        <v>7.3182778029091535</v>
      </c>
      <c r="S22" s="382">
        <v>7.1952062455245578</v>
      </c>
      <c r="T22" s="382">
        <v>4.9839592971832172</v>
      </c>
      <c r="U22" s="382">
        <v>4.5456045924992807</v>
      </c>
      <c r="V22" s="382">
        <v>4.9842788362298727</v>
      </c>
      <c r="W22" s="382">
        <v>5.9027075556001432</v>
      </c>
      <c r="X22" s="382">
        <v>5.2256766577255647</v>
      </c>
      <c r="Y22" s="382">
        <v>4.5967927369888972</v>
      </c>
      <c r="Z22" s="382">
        <v>4.6090949119461184</v>
      </c>
      <c r="AA22" s="382">
        <v>3.074431569125152</v>
      </c>
      <c r="AB22" s="382">
        <v>3.1348641741319105</v>
      </c>
      <c r="AC22" s="382">
        <v>3.0042152868842096</v>
      </c>
      <c r="AD22" s="382">
        <v>3.2713562663356295</v>
      </c>
      <c r="AE22" s="382">
        <v>2.8321077883077144</v>
      </c>
      <c r="AF22" s="382">
        <v>2.3711032997984609</v>
      </c>
      <c r="AG22" s="382">
        <v>2.1391741191114733</v>
      </c>
      <c r="AH22" s="382">
        <v>2.1571812402734305</v>
      </c>
      <c r="AI22" s="382">
        <v>2.3876570734958169</v>
      </c>
      <c r="AJ22" s="382">
        <v>2.6301534083601781</v>
      </c>
      <c r="AK22" s="382">
        <v>2.9816295112105475</v>
      </c>
      <c r="AL22" s="382">
        <v>3.7655885723640425</v>
      </c>
      <c r="AM22" s="382">
        <v>3.9890396692716918</v>
      </c>
      <c r="AN22" s="382">
        <v>4.341969481835446</v>
      </c>
      <c r="AO22" s="382">
        <v>4.7302153248198255</v>
      </c>
      <c r="AP22" s="382">
        <v>4.9925654858967015</v>
      </c>
      <c r="AQ22" s="382">
        <v>4.9614345510453139</v>
      </c>
      <c r="AR22" s="382">
        <v>5.0177436249500555</v>
      </c>
      <c r="AS22" s="399">
        <v>4.9588760242533114</v>
      </c>
    </row>
    <row r="23" spans="1:45" s="13" customFormat="1" ht="14.5" thickBot="1">
      <c r="A23" s="390" t="s">
        <v>538</v>
      </c>
      <c r="B23" s="391">
        <v>2.2435197543982532</v>
      </c>
      <c r="C23" s="391">
        <v>2.4273690308982006</v>
      </c>
      <c r="D23" s="391">
        <v>2.6744903248102383</v>
      </c>
      <c r="E23" s="391">
        <v>2.5909170146987464</v>
      </c>
      <c r="F23" s="391">
        <v>2.5231039663884327</v>
      </c>
      <c r="G23" s="391">
        <v>2.7164033936694212</v>
      </c>
      <c r="H23" s="391">
        <v>3.1020143418834714</v>
      </c>
      <c r="I23" s="391">
        <v>3.4176901991381055</v>
      </c>
      <c r="J23" s="391">
        <v>4.0082108491443984</v>
      </c>
      <c r="K23" s="391">
        <v>4.8153142284432002</v>
      </c>
      <c r="L23" s="391">
        <v>5.2647657192772348</v>
      </c>
      <c r="M23" s="391">
        <v>5.8310785401608056</v>
      </c>
      <c r="N23" s="391">
        <v>6.7385879845328027</v>
      </c>
      <c r="O23" s="391">
        <v>7.2540426267432014</v>
      </c>
      <c r="P23" s="391">
        <v>6.6056734338919041</v>
      </c>
      <c r="Q23" s="391">
        <v>6.175513923200401</v>
      </c>
      <c r="R23" s="391">
        <v>5.6819318981745646</v>
      </c>
      <c r="S23" s="391">
        <v>5.1039767315177214</v>
      </c>
      <c r="T23" s="391">
        <v>3.6847643510079604</v>
      </c>
      <c r="U23" s="391">
        <v>3.1517319419026197</v>
      </c>
      <c r="V23" s="391">
        <v>3.0169002435576409</v>
      </c>
      <c r="W23" s="391">
        <v>3.8372301042761716</v>
      </c>
      <c r="X23" s="391">
        <v>3.9661407510890938</v>
      </c>
      <c r="Y23" s="391">
        <v>3.3680699166150045</v>
      </c>
      <c r="Z23" s="391">
        <v>2.8320759446590333</v>
      </c>
      <c r="AA23" s="391">
        <v>2.4212752347585083</v>
      </c>
      <c r="AB23" s="391">
        <v>1.9927479252232008</v>
      </c>
      <c r="AC23" s="391">
        <v>1.9973849298679309</v>
      </c>
      <c r="AD23" s="391">
        <v>1.8281097745773154</v>
      </c>
      <c r="AE23" s="391">
        <v>1.7983238140674767</v>
      </c>
      <c r="AF23" s="391">
        <v>1.5332645965579617</v>
      </c>
      <c r="AG23" s="391">
        <v>1.3513876391904305</v>
      </c>
      <c r="AH23" s="391">
        <v>1.2311330112139358</v>
      </c>
      <c r="AI23" s="391">
        <v>1.2454746556605831</v>
      </c>
      <c r="AJ23" s="391">
        <v>1.4724301288695305</v>
      </c>
      <c r="AK23" s="391">
        <v>1.8251744707276756</v>
      </c>
      <c r="AL23" s="391">
        <v>2.1335822709926604</v>
      </c>
      <c r="AM23" s="391">
        <v>2.5804532447745747</v>
      </c>
      <c r="AN23" s="391">
        <v>3.0443512675088993</v>
      </c>
      <c r="AO23" s="391">
        <v>3.3656800904865878</v>
      </c>
      <c r="AP23" s="391">
        <v>3.1903174903631086</v>
      </c>
      <c r="AQ23" s="391">
        <v>3.3827620236452653</v>
      </c>
      <c r="AR23" s="391">
        <v>3.5768136511494455</v>
      </c>
      <c r="AS23" s="400">
        <v>3.5085901772187298</v>
      </c>
    </row>
    <row r="24" spans="1:45" s="13" customFormat="1" ht="14.5" thickTop="1">
      <c r="A24" s="393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45" s="13" customFormat="1" ht="29.15" customHeight="1">
      <c r="A25" s="394" t="s">
        <v>614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1:45" s="13" customFormat="1" ht="14">
      <c r="A26" s="393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</row>
    <row r="27" spans="1:45" s="13" customFormat="1" ht="14">
      <c r="A27" s="393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</row>
    <row r="28" spans="1:45" s="13" customFormat="1" ht="14"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</row>
  </sheetData>
  <sheetProtection sheet="1" objects="1" scenarios="1"/>
  <hyperlinks>
    <hyperlink ref="A4" location="'Índice'!B58" display="Índice!A1" xr:uid="{6D7DE7B1-4A63-47BC-9345-F9A523F4934B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6F88-8953-4964-9C65-7D66978A1FB8}">
  <sheetPr codeName="Plan77">
    <tabColor rgb="FFFFC000"/>
  </sheetPr>
  <dimension ref="A1:BI26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61" s="71" customFormat="1" ht="16.399999999999999" customHeight="1">
      <c r="A1" s="360"/>
      <c r="B1" s="369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</row>
    <row r="2" spans="1:61" s="71" customFormat="1" ht="33" customHeight="1">
      <c r="A2" s="361" t="s">
        <v>215</v>
      </c>
      <c r="B2" s="369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66"/>
      <c r="BG2" s="366"/>
      <c r="BH2" s="366"/>
      <c r="BI2" s="366"/>
    </row>
    <row r="3" spans="1:61" s="71" customFormat="1" ht="16.399999999999999" customHeight="1">
      <c r="A3" s="362" t="s">
        <v>1312</v>
      </c>
      <c r="B3" s="371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</row>
    <row r="4" spans="1:61" s="71" customFormat="1" ht="16.399999999999999" customHeight="1">
      <c r="A4" s="843" t="s">
        <v>531</v>
      </c>
      <c r="B4" s="159" t="s">
        <v>87</v>
      </c>
      <c r="C4" s="159" t="s">
        <v>1305</v>
      </c>
      <c r="D4" s="159" t="s">
        <v>1306</v>
      </c>
      <c r="E4" s="159" t="s">
        <v>1307</v>
      </c>
      <c r="F4" s="159" t="s">
        <v>1308</v>
      </c>
      <c r="G4" s="159" t="s">
        <v>1309</v>
      </c>
      <c r="H4" s="159" t="s">
        <v>1310</v>
      </c>
      <c r="I4" s="159" t="s">
        <v>1311</v>
      </c>
      <c r="J4" s="159" t="s">
        <v>612</v>
      </c>
      <c r="K4" s="159" t="s">
        <v>982</v>
      </c>
      <c r="L4" s="159" t="s">
        <v>983</v>
      </c>
      <c r="M4" s="159" t="s">
        <v>984</v>
      </c>
      <c r="N4" s="159" t="s">
        <v>647</v>
      </c>
      <c r="O4" s="159" t="s">
        <v>648</v>
      </c>
      <c r="P4" s="159" t="s">
        <v>649</v>
      </c>
      <c r="Q4" s="159" t="s">
        <v>650</v>
      </c>
      <c r="R4" s="159" t="s">
        <v>656</v>
      </c>
      <c r="S4" s="159" t="s">
        <v>657</v>
      </c>
      <c r="T4" s="159" t="s">
        <v>658</v>
      </c>
      <c r="U4" s="159" t="s">
        <v>659</v>
      </c>
      <c r="V4" s="159" t="s">
        <v>1269</v>
      </c>
      <c r="W4" s="159" t="s">
        <v>1270</v>
      </c>
      <c r="X4" s="159" t="s">
        <v>1271</v>
      </c>
      <c r="Y4" s="159" t="s">
        <v>1272</v>
      </c>
      <c r="Z4" s="159" t="s">
        <v>1273</v>
      </c>
      <c r="AA4" s="159" t="s">
        <v>1274</v>
      </c>
      <c r="AB4" s="159" t="s">
        <v>1275</v>
      </c>
      <c r="AC4" s="159" t="s">
        <v>1276</v>
      </c>
      <c r="AD4" s="159" t="s">
        <v>972</v>
      </c>
      <c r="AE4" s="159" t="s">
        <v>973</v>
      </c>
      <c r="AF4" s="159" t="s">
        <v>974</v>
      </c>
      <c r="AG4" s="159" t="s">
        <v>975</v>
      </c>
      <c r="AH4" s="159" t="s">
        <v>1277</v>
      </c>
      <c r="AI4" s="159" t="s">
        <v>1278</v>
      </c>
      <c r="AJ4" s="159" t="s">
        <v>1279</v>
      </c>
      <c r="AK4" s="159" t="s">
        <v>1280</v>
      </c>
      <c r="AL4" s="159" t="s">
        <v>1019</v>
      </c>
      <c r="AM4" s="159" t="s">
        <v>1020</v>
      </c>
      <c r="AN4" s="159" t="s">
        <v>1021</v>
      </c>
      <c r="AO4" s="159" t="s">
        <v>889</v>
      </c>
      <c r="AP4" s="159" t="s">
        <v>911</v>
      </c>
      <c r="AQ4" s="159" t="s">
        <v>913</v>
      </c>
      <c r="AR4" s="159" t="s">
        <v>915</v>
      </c>
      <c r="AS4" s="159" t="s">
        <v>1281</v>
      </c>
      <c r="AT4" s="159" t="s">
        <v>1282</v>
      </c>
      <c r="AU4" s="159" t="s">
        <v>1283</v>
      </c>
      <c r="AV4" s="159" t="s">
        <v>1284</v>
      </c>
      <c r="AW4" s="159" t="s">
        <v>1285</v>
      </c>
      <c r="AX4" s="159" t="s">
        <v>1286</v>
      </c>
      <c r="AY4" s="159" t="s">
        <v>1287</v>
      </c>
      <c r="AZ4" s="159" t="s">
        <v>1288</v>
      </c>
      <c r="BA4" s="159" t="s">
        <v>1289</v>
      </c>
      <c r="BB4" s="159" t="s">
        <v>1076</v>
      </c>
      <c r="BC4" s="159" t="s">
        <v>1078</v>
      </c>
      <c r="BD4" s="159" t="s">
        <v>1080</v>
      </c>
      <c r="BE4" s="159" t="s">
        <v>1082</v>
      </c>
      <c r="BF4" s="159" t="s">
        <v>1145</v>
      </c>
      <c r="BG4" s="159" t="s">
        <v>1146</v>
      </c>
      <c r="BH4" s="159" t="s">
        <v>1147</v>
      </c>
      <c r="BI4" s="156" t="s">
        <v>1148</v>
      </c>
    </row>
    <row r="5" spans="1:61" s="13" customFormat="1" ht="4.5" customHeight="1">
      <c r="A5" s="407"/>
      <c r="B5" s="40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</row>
    <row r="6" spans="1:61" s="13" customFormat="1" ht="14">
      <c r="A6" s="374" t="s">
        <v>496</v>
      </c>
      <c r="B6" s="401">
        <v>46920.127149269967</v>
      </c>
      <c r="C6" s="401">
        <v>47838.972938030071</v>
      </c>
      <c r="D6" s="401">
        <v>47986.274350690044</v>
      </c>
      <c r="E6" s="401">
        <v>48907.767921689992</v>
      </c>
      <c r="F6" s="401">
        <v>49535.927089589997</v>
      </c>
      <c r="G6" s="401">
        <v>51648.787305960141</v>
      </c>
      <c r="H6" s="401">
        <v>53436.699937000107</v>
      </c>
      <c r="I6" s="401">
        <v>57193.825923120188</v>
      </c>
      <c r="J6" s="401">
        <v>59484.666224080109</v>
      </c>
      <c r="K6" s="401">
        <v>63507.302677469685</v>
      </c>
      <c r="L6" s="401">
        <v>65841.581121819894</v>
      </c>
      <c r="M6" s="401">
        <v>74051.300605869823</v>
      </c>
      <c r="N6" s="401">
        <v>76723.755422149727</v>
      </c>
      <c r="O6" s="401">
        <v>85721.242280499908</v>
      </c>
      <c r="P6" s="401">
        <v>86884.772204430017</v>
      </c>
      <c r="Q6" s="401">
        <v>95613.893780590181</v>
      </c>
      <c r="R6" s="401">
        <v>99668.624826970103</v>
      </c>
      <c r="S6" s="401">
        <v>109020.39328522998</v>
      </c>
      <c r="T6" s="401">
        <v>109938.54408695997</v>
      </c>
      <c r="U6" s="401">
        <v>116850.80622140967</v>
      </c>
      <c r="V6" s="401">
        <v>117805.78016711939</v>
      </c>
      <c r="W6" s="401">
        <v>119672.76208766025</v>
      </c>
      <c r="X6" s="401">
        <v>119681.6722815102</v>
      </c>
      <c r="Y6" s="401">
        <v>122346.73098800036</v>
      </c>
      <c r="Z6" s="401">
        <v>124977.00985973969</v>
      </c>
      <c r="AA6" s="401">
        <v>130474.81139750018</v>
      </c>
      <c r="AB6" s="401">
        <v>128522.54207479999</v>
      </c>
      <c r="AC6" s="401">
        <v>130784.60052143002</v>
      </c>
      <c r="AD6" s="401">
        <v>134010.04048456004</v>
      </c>
      <c r="AE6" s="401">
        <v>138715.49397171999</v>
      </c>
      <c r="AF6" s="401">
        <v>135897.60092390698</v>
      </c>
      <c r="AG6" s="401">
        <v>138893.65156535606</v>
      </c>
      <c r="AH6" s="401">
        <v>140896.77965963224</v>
      </c>
      <c r="AI6" s="401">
        <v>144085.6818058526</v>
      </c>
      <c r="AJ6" s="401">
        <v>144608.69172584004</v>
      </c>
      <c r="AK6" s="401">
        <v>148419.92829855002</v>
      </c>
      <c r="AL6" s="401">
        <v>148672.6615910788</v>
      </c>
      <c r="AM6" s="401">
        <v>151675.19357632939</v>
      </c>
      <c r="AN6" s="401">
        <v>151118.84069838002</v>
      </c>
      <c r="AO6" s="401">
        <v>155466.91985501544</v>
      </c>
      <c r="AP6" s="401">
        <v>157970.40059694374</v>
      </c>
      <c r="AQ6" s="401">
        <v>159205.87377202086</v>
      </c>
      <c r="AR6" s="401">
        <v>163301.47068114937</v>
      </c>
      <c r="AS6" s="401">
        <v>169900.92262117294</v>
      </c>
      <c r="AT6" s="401">
        <v>175786.7015628329</v>
      </c>
      <c r="AU6" s="401">
        <v>185075.97618301338</v>
      </c>
      <c r="AV6" s="401">
        <v>198206.62233941516</v>
      </c>
      <c r="AW6" s="401">
        <v>215883.48528380512</v>
      </c>
      <c r="AX6" s="401">
        <v>222815.22296712635</v>
      </c>
      <c r="AY6" s="401">
        <v>227408.9317094764</v>
      </c>
      <c r="AZ6" s="401">
        <v>254222.89438839606</v>
      </c>
      <c r="BA6" s="401">
        <v>272531.27134474588</v>
      </c>
      <c r="BB6" s="401">
        <v>283443.78251887136</v>
      </c>
      <c r="BC6" s="401">
        <v>277611.05432607705</v>
      </c>
      <c r="BD6" s="401">
        <v>295583.23525348899</v>
      </c>
      <c r="BE6" s="401">
        <v>307153.38750200585</v>
      </c>
      <c r="BF6" s="401">
        <v>322247.18451146199</v>
      </c>
      <c r="BG6" s="401">
        <v>322748.42303366517</v>
      </c>
      <c r="BH6" s="401">
        <v>333351.65709481423</v>
      </c>
      <c r="BI6" s="404">
        <v>343935.8474739177</v>
      </c>
    </row>
    <row r="7" spans="1:61" s="13" customFormat="1" ht="14">
      <c r="A7" s="374" t="s">
        <v>88</v>
      </c>
      <c r="B7" s="401">
        <v>4174.8354959031403</v>
      </c>
      <c r="C7" s="401">
        <v>4193.9298292422927</v>
      </c>
      <c r="D7" s="401">
        <v>4009.06875881001</v>
      </c>
      <c r="E7" s="401">
        <v>3806.7793702200001</v>
      </c>
      <c r="F7" s="401">
        <v>3501.528852015801</v>
      </c>
      <c r="G7" s="401">
        <v>3204.5504630160985</v>
      </c>
      <c r="H7" s="401">
        <v>2980.7969110770009</v>
      </c>
      <c r="I7" s="401">
        <v>2763.2465314642468</v>
      </c>
      <c r="J7" s="401">
        <v>2571.2969180377995</v>
      </c>
      <c r="K7" s="401">
        <v>2571.1175316399017</v>
      </c>
      <c r="L7" s="401">
        <v>2623.6419471917998</v>
      </c>
      <c r="M7" s="401">
        <v>2614.7653342102499</v>
      </c>
      <c r="N7" s="401">
        <v>2636.644855006698</v>
      </c>
      <c r="O7" s="401">
        <v>2664.9512211942529</v>
      </c>
      <c r="P7" s="401">
        <v>2755.4732663399986</v>
      </c>
      <c r="Q7" s="401">
        <v>2945.8222656799999</v>
      </c>
      <c r="R7" s="401">
        <v>3271.09748223</v>
      </c>
      <c r="S7" s="401">
        <v>3391.1641488700034</v>
      </c>
      <c r="T7" s="401">
        <v>3300.8731581700004</v>
      </c>
      <c r="U7" s="401">
        <v>3319.5915242700003</v>
      </c>
      <c r="V7" s="401">
        <v>3701.3897111699926</v>
      </c>
      <c r="W7" s="401">
        <v>4200.4702046899856</v>
      </c>
      <c r="X7" s="401">
        <v>4238.7769490499804</v>
      </c>
      <c r="Y7" s="401">
        <v>4334.9265042300003</v>
      </c>
      <c r="Z7" s="401">
        <v>4615.1454281899751</v>
      </c>
      <c r="AA7" s="401">
        <v>5092.7540625299989</v>
      </c>
      <c r="AB7" s="401">
        <v>4677.6809097599835</v>
      </c>
      <c r="AC7" s="401">
        <v>4757.0220174899996</v>
      </c>
      <c r="AD7" s="401">
        <v>3762.72555908</v>
      </c>
      <c r="AE7" s="401">
        <v>3891.09787336</v>
      </c>
      <c r="AF7" s="401">
        <v>4097.7758051799992</v>
      </c>
      <c r="AG7" s="401">
        <v>4462.6053960500476</v>
      </c>
      <c r="AH7" s="401">
        <v>4781.9842511300085</v>
      </c>
      <c r="AI7" s="401">
        <v>5107.9261547500428</v>
      </c>
      <c r="AJ7" s="401">
        <v>5178.0340812899467</v>
      </c>
      <c r="AK7" s="401">
        <v>5133.2499199800004</v>
      </c>
      <c r="AL7" s="401">
        <v>4784.1789042199998</v>
      </c>
      <c r="AM7" s="401">
        <v>4956.2571831599744</v>
      </c>
      <c r="AN7" s="401">
        <v>4798.1417080701058</v>
      </c>
      <c r="AO7" s="401">
        <v>4856.1005289599998</v>
      </c>
      <c r="AP7" s="401">
        <v>5064.7958682800781</v>
      </c>
      <c r="AQ7" s="401">
        <v>5337.7756023300171</v>
      </c>
      <c r="AR7" s="401">
        <v>5194.2732490100307</v>
      </c>
      <c r="AS7" s="401">
        <v>4755.3857171500022</v>
      </c>
      <c r="AT7" s="401">
        <v>4143.8747580500249</v>
      </c>
      <c r="AU7" s="401">
        <v>4158.9988338300245</v>
      </c>
      <c r="AV7" s="401">
        <v>3812.2247745500945</v>
      </c>
      <c r="AW7" s="401">
        <v>3654.6617351499926</v>
      </c>
      <c r="AX7" s="401">
        <v>3512.4509030599984</v>
      </c>
      <c r="AY7" s="401">
        <v>3499.0062895600304</v>
      </c>
      <c r="AZ7" s="401">
        <v>3246.0514392399987</v>
      </c>
      <c r="BA7" s="401">
        <v>3409.4291422900214</v>
      </c>
      <c r="BB7" s="401">
        <v>3431.6601741399918</v>
      </c>
      <c r="BC7" s="401">
        <v>3607.4507039900227</v>
      </c>
      <c r="BD7" s="401">
        <v>3865.3412991499758</v>
      </c>
      <c r="BE7" s="401">
        <v>4635.6502057799535</v>
      </c>
      <c r="BF7" s="401">
        <v>5636.5640886100337</v>
      </c>
      <c r="BG7" s="401">
        <v>6981.8291142999478</v>
      </c>
      <c r="BH7" s="401">
        <v>8619.9381105200537</v>
      </c>
      <c r="BI7" s="404">
        <v>11170.547977519873</v>
      </c>
    </row>
    <row r="8" spans="1:61" s="13" customFormat="1" ht="14">
      <c r="A8" s="375" t="s">
        <v>89</v>
      </c>
      <c r="B8" s="402">
        <v>542.07508812999936</v>
      </c>
      <c r="C8" s="402">
        <v>237.76592263000515</v>
      </c>
      <c r="D8" s="402">
        <v>256.41264688999911</v>
      </c>
      <c r="E8" s="402">
        <v>362.53898355000189</v>
      </c>
      <c r="F8" s="402">
        <v>355.6116640700028</v>
      </c>
      <c r="G8" s="402">
        <v>184.05207642000204</v>
      </c>
      <c r="H8" s="402">
        <v>201.82244123999988</v>
      </c>
      <c r="I8" s="402">
        <v>87.713204559994438</v>
      </c>
      <c r="J8" s="402">
        <v>261.8414272199982</v>
      </c>
      <c r="K8" s="402">
        <v>215.40630010000382</v>
      </c>
      <c r="L8" s="402">
        <v>195.38110523000009</v>
      </c>
      <c r="M8" s="402">
        <v>165.77273055999677</v>
      </c>
      <c r="N8" s="402">
        <v>272.15049917000067</v>
      </c>
      <c r="O8" s="402">
        <v>242.95093050999913</v>
      </c>
      <c r="P8" s="402">
        <v>508.87618997999607</v>
      </c>
      <c r="Q8" s="402">
        <v>538.95897779999711</v>
      </c>
      <c r="R8" s="402">
        <v>513.9964509899969</v>
      </c>
      <c r="S8" s="402">
        <v>362.73080799999809</v>
      </c>
      <c r="T8" s="402">
        <v>443.53288341999394</v>
      </c>
      <c r="U8" s="402">
        <v>684.38084872000002</v>
      </c>
      <c r="V8" s="402">
        <v>866.32568776999801</v>
      </c>
      <c r="W8" s="402">
        <v>593.41647850001459</v>
      </c>
      <c r="X8" s="402">
        <v>644.59673854999005</v>
      </c>
      <c r="Y8" s="402">
        <v>999.14063606998911</v>
      </c>
      <c r="Z8" s="402">
        <v>1024.3977989100015</v>
      </c>
      <c r="AA8" s="402">
        <v>488.45765200999972</v>
      </c>
      <c r="AB8" s="402">
        <v>811.56410199999993</v>
      </c>
      <c r="AC8" s="402">
        <v>-282.70091900000011</v>
      </c>
      <c r="AD8" s="402">
        <v>575.45436726000003</v>
      </c>
      <c r="AE8" s="402">
        <v>769.07822409999994</v>
      </c>
      <c r="AF8" s="402">
        <v>981.70475169999872</v>
      </c>
      <c r="AG8" s="402">
        <v>1128.7869040499984</v>
      </c>
      <c r="AH8" s="402">
        <v>1140.4051942999999</v>
      </c>
      <c r="AI8" s="402">
        <v>1109.0832434699994</v>
      </c>
      <c r="AJ8" s="402">
        <v>855.48640769999997</v>
      </c>
      <c r="AK8" s="402">
        <v>745.52015998000013</v>
      </c>
      <c r="AL8" s="402">
        <v>920.01825850999865</v>
      </c>
      <c r="AM8" s="402">
        <v>742.10476351999955</v>
      </c>
      <c r="AN8" s="402">
        <v>854.56926486999907</v>
      </c>
      <c r="AO8" s="402">
        <v>1115.5307067300009</v>
      </c>
      <c r="AP8" s="402">
        <v>1231.4166694</v>
      </c>
      <c r="AQ8" s="402">
        <v>1045.8764523200007</v>
      </c>
      <c r="AR8" s="402">
        <v>585.47579836000023</v>
      </c>
      <c r="AS8" s="402">
        <v>517.54561695000007</v>
      </c>
      <c r="AT8" s="402">
        <v>530.30483998000057</v>
      </c>
      <c r="AU8" s="402">
        <v>404.0014548999992</v>
      </c>
      <c r="AV8" s="402">
        <v>353.55261756000033</v>
      </c>
      <c r="AW8" s="402">
        <v>479.28354724999929</v>
      </c>
      <c r="AX8" s="402">
        <v>424.31986843999965</v>
      </c>
      <c r="AY8" s="402">
        <v>347.32290252999985</v>
      </c>
      <c r="AZ8" s="402">
        <v>414.7707782199999</v>
      </c>
      <c r="BA8" s="402">
        <v>338.92769259000045</v>
      </c>
      <c r="BB8" s="402">
        <v>563.49092005999989</v>
      </c>
      <c r="BC8" s="402">
        <v>705.61464807000107</v>
      </c>
      <c r="BD8" s="402">
        <v>1129.865305700001</v>
      </c>
      <c r="BE8" s="402">
        <v>1663.945661239999</v>
      </c>
      <c r="BF8" s="402">
        <v>1923.8208120499989</v>
      </c>
      <c r="BG8" s="402">
        <v>2775.294677939999</v>
      </c>
      <c r="BH8" s="402">
        <v>3657.8446408899963</v>
      </c>
      <c r="BI8" s="405">
        <v>2487.9851489600023</v>
      </c>
    </row>
    <row r="9" spans="1:61" s="13" customFormat="1" ht="14">
      <c r="A9" s="376" t="s">
        <v>306</v>
      </c>
      <c r="B9" s="381">
        <v>749.24068003999901</v>
      </c>
      <c r="C9" s="381">
        <v>674.20190512000499</v>
      </c>
      <c r="D9" s="381">
        <v>724.75299245999895</v>
      </c>
      <c r="E9" s="381">
        <v>620.99647673000209</v>
      </c>
      <c r="F9" s="381">
        <v>566.05188064000299</v>
      </c>
      <c r="G9" s="381">
        <v>489.66077172000098</v>
      </c>
      <c r="H9" s="381">
        <v>468.33030817999997</v>
      </c>
      <c r="I9" s="381">
        <v>461.85875972999395</v>
      </c>
      <c r="J9" s="381">
        <v>488.77008410999804</v>
      </c>
      <c r="K9" s="381">
        <v>460.09412601000395</v>
      </c>
      <c r="L9" s="381">
        <v>451.11530089000007</v>
      </c>
      <c r="M9" s="381">
        <v>508.59738043999801</v>
      </c>
      <c r="N9" s="381">
        <v>539.90889953000101</v>
      </c>
      <c r="O9" s="381">
        <v>588.74458314999902</v>
      </c>
      <c r="P9" s="381">
        <v>1277.0087268399961</v>
      </c>
      <c r="Q9" s="381">
        <v>997.95761896999613</v>
      </c>
      <c r="R9" s="381">
        <v>989.87257201999796</v>
      </c>
      <c r="S9" s="381">
        <v>954.72708826999701</v>
      </c>
      <c r="T9" s="381">
        <v>1046.9486380799931</v>
      </c>
      <c r="U9" s="381">
        <v>1311.8198346000011</v>
      </c>
      <c r="V9" s="381">
        <v>1531.4612997300012</v>
      </c>
      <c r="W9" s="381">
        <v>1560.6430495500151</v>
      </c>
      <c r="X9" s="381">
        <v>1301.8807237599899</v>
      </c>
      <c r="Y9" s="381">
        <v>1556.8233751899888</v>
      </c>
      <c r="Z9" s="381">
        <v>1533.3503420800039</v>
      </c>
      <c r="AA9" s="381">
        <v>1235.4347696299999</v>
      </c>
      <c r="AB9" s="381">
        <v>1289.5696888</v>
      </c>
      <c r="AC9" s="381">
        <v>1658.0411469999999</v>
      </c>
      <c r="AD9" s="381">
        <v>1138.3528945</v>
      </c>
      <c r="AE9" s="381">
        <v>1355.7332397</v>
      </c>
      <c r="AF9" s="381">
        <v>1357.2709972399987</v>
      </c>
      <c r="AG9" s="381">
        <v>1547.1695099299986</v>
      </c>
      <c r="AH9" s="381">
        <v>1497.22416236</v>
      </c>
      <c r="AI9" s="381">
        <v>1611.7047950299996</v>
      </c>
      <c r="AJ9" s="381">
        <v>1229.7829694</v>
      </c>
      <c r="AK9" s="381">
        <v>1461.7535486000002</v>
      </c>
      <c r="AL9" s="381">
        <v>1256.5048872999987</v>
      </c>
      <c r="AM9" s="381">
        <v>1318.9516394999998</v>
      </c>
      <c r="AN9" s="381">
        <v>1363.1941521999991</v>
      </c>
      <c r="AO9" s="381">
        <v>1490.198559330001</v>
      </c>
      <c r="AP9" s="381">
        <v>1626.4455084599999</v>
      </c>
      <c r="AQ9" s="381">
        <v>1491.5340721500008</v>
      </c>
      <c r="AR9" s="381">
        <v>1035.5479104300005</v>
      </c>
      <c r="AS9" s="381">
        <v>972.96316708999984</v>
      </c>
      <c r="AT9" s="381">
        <v>876.1893748600005</v>
      </c>
      <c r="AU9" s="381">
        <v>849.72844553999926</v>
      </c>
      <c r="AV9" s="381">
        <v>723.19129718000033</v>
      </c>
      <c r="AW9" s="381">
        <v>852.19597202999944</v>
      </c>
      <c r="AX9" s="381">
        <v>766.0759743699997</v>
      </c>
      <c r="AY9" s="381">
        <v>770.86054087999958</v>
      </c>
      <c r="AZ9" s="381">
        <v>835.28379556999994</v>
      </c>
      <c r="BA9" s="381">
        <v>998.64714195000045</v>
      </c>
      <c r="BB9" s="381">
        <v>1240.7162997599999</v>
      </c>
      <c r="BC9" s="381">
        <v>1270.0285321600009</v>
      </c>
      <c r="BD9" s="381">
        <v>1634.5778573200009</v>
      </c>
      <c r="BE9" s="381">
        <v>2217.4544492399991</v>
      </c>
      <c r="BF9" s="381">
        <v>2492.7123162899989</v>
      </c>
      <c r="BG9" s="381">
        <v>3368.4963493199994</v>
      </c>
      <c r="BH9" s="381">
        <v>4274.9876377299961</v>
      </c>
      <c r="BI9" s="397">
        <v>4686.8888566900023</v>
      </c>
    </row>
    <row r="10" spans="1:61" s="13" customFormat="1" ht="14">
      <c r="A10" s="376" t="s">
        <v>307</v>
      </c>
      <c r="B10" s="381">
        <v>-207.16559190999959</v>
      </c>
      <c r="C10" s="381">
        <v>-436.43598248999984</v>
      </c>
      <c r="D10" s="381">
        <v>-468.34034556999984</v>
      </c>
      <c r="E10" s="381">
        <v>-258.4574931800002</v>
      </c>
      <c r="F10" s="381">
        <v>-210.44021657000019</v>
      </c>
      <c r="G10" s="381">
        <v>-305.60869529999894</v>
      </c>
      <c r="H10" s="381">
        <v>-266.5078669400001</v>
      </c>
      <c r="I10" s="381">
        <v>-374.14555516999951</v>
      </c>
      <c r="J10" s="381">
        <v>-226.92865688999981</v>
      </c>
      <c r="K10" s="381">
        <v>-244.68782591000013</v>
      </c>
      <c r="L10" s="381">
        <v>-255.73419565999998</v>
      </c>
      <c r="M10" s="381">
        <v>-342.82464988000123</v>
      </c>
      <c r="N10" s="381">
        <v>-267.75840036000034</v>
      </c>
      <c r="O10" s="381">
        <v>-345.79365263999989</v>
      </c>
      <c r="P10" s="381">
        <v>-768.13253686000007</v>
      </c>
      <c r="Q10" s="381">
        <v>-458.99864116999902</v>
      </c>
      <c r="R10" s="381">
        <v>-475.87612103000106</v>
      </c>
      <c r="S10" s="381">
        <v>-591.99628026999892</v>
      </c>
      <c r="T10" s="381">
        <v>-603.41575465999915</v>
      </c>
      <c r="U10" s="381">
        <v>-627.43898588000104</v>
      </c>
      <c r="V10" s="381">
        <v>-665.13561196000319</v>
      </c>
      <c r="W10" s="381">
        <v>-967.22657105000053</v>
      </c>
      <c r="X10" s="381">
        <v>-657.28398520999986</v>
      </c>
      <c r="Y10" s="381">
        <v>-557.68273911999972</v>
      </c>
      <c r="Z10" s="381">
        <v>-508.9525431700024</v>
      </c>
      <c r="AA10" s="381">
        <v>-746.97711762000017</v>
      </c>
      <c r="AB10" s="381">
        <v>-478.00558680000006</v>
      </c>
      <c r="AC10" s="381">
        <v>-1940.742066</v>
      </c>
      <c r="AD10" s="381">
        <v>-562.89852724000002</v>
      </c>
      <c r="AE10" s="381">
        <v>-586.65501560000007</v>
      </c>
      <c r="AF10" s="381">
        <v>-375.56624553999995</v>
      </c>
      <c r="AG10" s="381">
        <v>-418.38260588000026</v>
      </c>
      <c r="AH10" s="381">
        <v>-356.81896806000009</v>
      </c>
      <c r="AI10" s="381">
        <v>-502.62155156000017</v>
      </c>
      <c r="AJ10" s="381">
        <v>-374.29656169999998</v>
      </c>
      <c r="AK10" s="381">
        <v>-716.23338862000003</v>
      </c>
      <c r="AL10" s="381">
        <v>-336.48662879000005</v>
      </c>
      <c r="AM10" s="381">
        <v>-576.84687598000028</v>
      </c>
      <c r="AN10" s="381">
        <v>-508.62488732999998</v>
      </c>
      <c r="AO10" s="381">
        <v>-374.66785259999995</v>
      </c>
      <c r="AP10" s="381">
        <v>-395.02883905999988</v>
      </c>
      <c r="AQ10" s="381">
        <v>-445.65761983000004</v>
      </c>
      <c r="AR10" s="381">
        <v>-450.07211207000029</v>
      </c>
      <c r="AS10" s="381">
        <v>-455.41755013999978</v>
      </c>
      <c r="AT10" s="381">
        <v>-345.88453487999993</v>
      </c>
      <c r="AU10" s="381">
        <v>-445.72699064000005</v>
      </c>
      <c r="AV10" s="381">
        <v>-369.63867962</v>
      </c>
      <c r="AW10" s="381">
        <v>-372.91242478000015</v>
      </c>
      <c r="AX10" s="381">
        <v>-341.75610593000005</v>
      </c>
      <c r="AY10" s="381">
        <v>-423.53763834999972</v>
      </c>
      <c r="AZ10" s="381">
        <v>-420.51301735000004</v>
      </c>
      <c r="BA10" s="381">
        <v>-659.71944936</v>
      </c>
      <c r="BB10" s="381">
        <v>-677.22537969999996</v>
      </c>
      <c r="BC10" s="381">
        <v>-564.41388408999978</v>
      </c>
      <c r="BD10" s="381">
        <v>-504.71255162</v>
      </c>
      <c r="BE10" s="381">
        <v>-553.50878799999998</v>
      </c>
      <c r="BF10" s="381">
        <v>-568.8915042399999</v>
      </c>
      <c r="BG10" s="381">
        <v>-593.20167138000011</v>
      </c>
      <c r="BH10" s="381">
        <v>-617.14299684000002</v>
      </c>
      <c r="BI10" s="397">
        <v>-2198.90370773</v>
      </c>
    </row>
    <row r="11" spans="1:61" s="13" customFormat="1" ht="14">
      <c r="A11" s="375" t="s">
        <v>90</v>
      </c>
      <c r="B11" s="402">
        <v>31.76086886734997</v>
      </c>
      <c r="C11" s="402">
        <v>56.654863320899992</v>
      </c>
      <c r="D11" s="402">
        <v>70.289515839599972</v>
      </c>
      <c r="E11" s="402">
        <v>66.232175579499994</v>
      </c>
      <c r="F11" s="402">
        <v>32.516443717499968</v>
      </c>
      <c r="G11" s="402">
        <v>67.600272987900013</v>
      </c>
      <c r="H11" s="402">
        <v>80.077372268250102</v>
      </c>
      <c r="I11" s="402">
        <v>77.325183717999963</v>
      </c>
      <c r="J11" s="402">
        <v>44.62938844725003</v>
      </c>
      <c r="K11" s="402">
        <v>79.974078867900005</v>
      </c>
      <c r="L11" s="402">
        <v>84.501628015649828</v>
      </c>
      <c r="M11" s="402">
        <v>121.37260166404992</v>
      </c>
      <c r="N11" s="402">
        <v>61.922186201350002</v>
      </c>
      <c r="O11" s="402">
        <v>132.92706970404998</v>
      </c>
      <c r="P11" s="402">
        <v>61.872089237999987</v>
      </c>
      <c r="Q11" s="402">
        <v>76.107957482399996</v>
      </c>
      <c r="R11" s="402">
        <v>35.872769595699978</v>
      </c>
      <c r="S11" s="402">
        <v>68.858170361199996</v>
      </c>
      <c r="T11" s="402">
        <v>67.605887345000014</v>
      </c>
      <c r="U11" s="402">
        <v>68.059165064549973</v>
      </c>
      <c r="V11" s="402">
        <v>41.225468072849999</v>
      </c>
      <c r="W11" s="402">
        <v>59.561083223150021</v>
      </c>
      <c r="X11" s="402">
        <v>63.659915541399997</v>
      </c>
      <c r="Y11" s="402">
        <v>89.817026937950004</v>
      </c>
      <c r="Z11" s="402">
        <v>55.753386580400004</v>
      </c>
      <c r="AA11" s="402">
        <v>89.812502015949988</v>
      </c>
      <c r="AB11" s="402">
        <v>81.258942779999998</v>
      </c>
      <c r="AC11" s="402">
        <v>159.18438108999999</v>
      </c>
      <c r="AD11" s="402">
        <v>62.382054150000002</v>
      </c>
      <c r="AE11" s="402">
        <v>89.918034000000006</v>
      </c>
      <c r="AF11" s="402">
        <v>87.775957540000007</v>
      </c>
      <c r="AG11" s="402">
        <v>86.876629379999997</v>
      </c>
      <c r="AH11" s="402">
        <v>54.604875539999995</v>
      </c>
      <c r="AI11" s="402">
        <v>91.71254583000001</v>
      </c>
      <c r="AJ11" s="402">
        <v>103.97361254</v>
      </c>
      <c r="AK11" s="402">
        <v>84.153340240000006</v>
      </c>
      <c r="AL11" s="402">
        <v>47.827590110000003</v>
      </c>
      <c r="AM11" s="402">
        <v>95.544759150000004</v>
      </c>
      <c r="AN11" s="402">
        <v>103.01553403</v>
      </c>
      <c r="AO11" s="402">
        <v>85.261850810000013</v>
      </c>
      <c r="AP11" s="402">
        <v>57.899662550000002</v>
      </c>
      <c r="AQ11" s="402">
        <v>100.49001254000001</v>
      </c>
      <c r="AR11" s="402">
        <v>132.53631480999996</v>
      </c>
      <c r="AS11" s="402">
        <v>87.776030320000004</v>
      </c>
      <c r="AT11" s="402">
        <v>83.497546010000008</v>
      </c>
      <c r="AU11" s="402">
        <v>138.83743785000001</v>
      </c>
      <c r="AV11" s="402">
        <v>145.11474239</v>
      </c>
      <c r="AW11" s="402">
        <v>129.28804700999999</v>
      </c>
      <c r="AX11" s="402">
        <v>81.733894349999986</v>
      </c>
      <c r="AY11" s="402">
        <v>150.90167807</v>
      </c>
      <c r="AZ11" s="402">
        <v>216.10111175000006</v>
      </c>
      <c r="BA11" s="402">
        <v>129.67456063999998</v>
      </c>
      <c r="BB11" s="402">
        <v>80.968874609999986</v>
      </c>
      <c r="BC11" s="402">
        <v>128.10002306000004</v>
      </c>
      <c r="BD11" s="402">
        <v>198.72715011999992</v>
      </c>
      <c r="BE11" s="402">
        <v>78.082431899999989</v>
      </c>
      <c r="BF11" s="402">
        <v>71.644400509999997</v>
      </c>
      <c r="BG11" s="402">
        <v>60.004848339999995</v>
      </c>
      <c r="BH11" s="402">
        <v>101.53675214999998</v>
      </c>
      <c r="BI11" s="405">
        <v>54.140092579999994</v>
      </c>
    </row>
    <row r="12" spans="1:61" s="13" customFormat="1" ht="14">
      <c r="A12" s="375" t="s">
        <v>91</v>
      </c>
      <c r="B12" s="402">
        <v>-564.92568964999998</v>
      </c>
      <c r="C12" s="402">
        <v>-724.31048642999997</v>
      </c>
      <c r="D12" s="402">
        <v>-361.96594727000002</v>
      </c>
      <c r="E12" s="402">
        <v>-558.77586144999998</v>
      </c>
      <c r="F12" s="402">
        <v>-583.98376664</v>
      </c>
      <c r="G12" s="402">
        <v>-344.16605136999999</v>
      </c>
      <c r="H12" s="402">
        <v>-397.83783535999999</v>
      </c>
      <c r="I12" s="402">
        <v>-268.90320455</v>
      </c>
      <c r="J12" s="402">
        <v>-285.20127602999997</v>
      </c>
      <c r="K12" s="402">
        <v>-196.00986506000001</v>
      </c>
      <c r="L12" s="402">
        <v>-138.37771280000001</v>
      </c>
      <c r="M12" s="402">
        <v>-183.66703552000001</v>
      </c>
      <c r="N12" s="402">
        <v>-133.73281714999999</v>
      </c>
      <c r="O12" s="402">
        <v>-202.00437348</v>
      </c>
      <c r="P12" s="402">
        <v>-274.95416546000001</v>
      </c>
      <c r="Q12" s="402">
        <v>-225.09328511000001</v>
      </c>
      <c r="R12" s="402">
        <v>-390.76438528</v>
      </c>
      <c r="S12" s="402">
        <v>-491.35643794999999</v>
      </c>
      <c r="T12" s="402">
        <v>-367.30874383999998</v>
      </c>
      <c r="U12" s="402">
        <v>-282.21146017000001</v>
      </c>
      <c r="V12" s="402">
        <v>-339.90598533000002</v>
      </c>
      <c r="W12" s="402">
        <v>-498.12769695999998</v>
      </c>
      <c r="X12" s="402">
        <v>-431.68138769000001</v>
      </c>
      <c r="Y12" s="402">
        <v>-537.06592105000004</v>
      </c>
      <c r="Z12" s="402">
        <v>-482.00386030999999</v>
      </c>
      <c r="AA12" s="402">
        <v>-717.27816104999999</v>
      </c>
      <c r="AB12" s="402">
        <v>-666.66189689999999</v>
      </c>
      <c r="AC12" s="402">
        <v>-648.2772612</v>
      </c>
      <c r="AD12" s="402">
        <v>-473.14364810999996</v>
      </c>
      <c r="AE12" s="402">
        <v>-533.31089231999999</v>
      </c>
      <c r="AF12" s="402">
        <v>-578.70244304999994</v>
      </c>
      <c r="AG12" s="402">
        <v>-736.68180647999998</v>
      </c>
      <c r="AH12" s="402">
        <v>-785.49494766999987</v>
      </c>
      <c r="AI12" s="402">
        <v>-908.91826558000002</v>
      </c>
      <c r="AJ12" s="402">
        <v>-831.89341289999993</v>
      </c>
      <c r="AK12" s="402">
        <v>-981.60081730000002</v>
      </c>
      <c r="AL12" s="402">
        <v>-696.85116046000007</v>
      </c>
      <c r="AM12" s="402">
        <v>-833.03560141000003</v>
      </c>
      <c r="AN12" s="402">
        <v>-732.69592972999976</v>
      </c>
      <c r="AO12" s="402">
        <v>-838.07151902999954</v>
      </c>
      <c r="AP12" s="402">
        <v>-871.03866417999984</v>
      </c>
      <c r="AQ12" s="402">
        <v>-1028.49195577</v>
      </c>
      <c r="AR12" s="402">
        <v>-881.22226266999985</v>
      </c>
      <c r="AS12" s="402">
        <v>-972.54169434999994</v>
      </c>
      <c r="AT12" s="402">
        <v>-475.01734860999989</v>
      </c>
      <c r="AU12" s="402">
        <v>-689.61088333999987</v>
      </c>
      <c r="AV12" s="402">
        <v>-484.6675690899998</v>
      </c>
      <c r="AW12" s="402">
        <v>-561.17572020000011</v>
      </c>
      <c r="AX12" s="402">
        <v>-398.19420398</v>
      </c>
      <c r="AY12" s="402">
        <v>-577.2533098900002</v>
      </c>
      <c r="AZ12" s="402">
        <v>-303.21990638</v>
      </c>
      <c r="BA12" s="402">
        <v>-337.68376537</v>
      </c>
      <c r="BB12" s="402">
        <v>-390.8796910800001</v>
      </c>
      <c r="BC12" s="402">
        <v>-429.44300433000012</v>
      </c>
      <c r="BD12" s="402">
        <v>-460.65331424999999</v>
      </c>
      <c r="BE12" s="402">
        <v>-589.04507717000013</v>
      </c>
      <c r="BF12" s="402">
        <v>-637.85817298000006</v>
      </c>
      <c r="BG12" s="402">
        <v>-1132.7407656999999</v>
      </c>
      <c r="BH12" s="402">
        <v>-1216.5998187599998</v>
      </c>
      <c r="BI12" s="405">
        <v>-1786.6543245600005</v>
      </c>
    </row>
    <row r="13" spans="1:61" s="13" customFormat="1" ht="14">
      <c r="A13" s="374" t="s">
        <v>492</v>
      </c>
      <c r="B13" s="401">
        <v>8.9102673473493041</v>
      </c>
      <c r="C13" s="401">
        <v>-429.88970047909481</v>
      </c>
      <c r="D13" s="401">
        <v>-35.263784540400934</v>
      </c>
      <c r="E13" s="401">
        <v>-130.0047023204981</v>
      </c>
      <c r="F13" s="401">
        <v>-195.85565885249724</v>
      </c>
      <c r="G13" s="401">
        <v>-92.51370196209794</v>
      </c>
      <c r="H13" s="401">
        <v>-115.93802185175002</v>
      </c>
      <c r="I13" s="401">
        <v>-103.86481627200561</v>
      </c>
      <c r="J13" s="401">
        <v>21.269539637248272</v>
      </c>
      <c r="K13" s="401">
        <v>99.370513907903813</v>
      </c>
      <c r="L13" s="401">
        <v>141.50502044564988</v>
      </c>
      <c r="M13" s="401">
        <v>103.47829670404667</v>
      </c>
      <c r="N13" s="401">
        <v>200.33986822135066</v>
      </c>
      <c r="O13" s="401">
        <v>173.87362673404911</v>
      </c>
      <c r="P13" s="401">
        <v>295.794113757996</v>
      </c>
      <c r="Q13" s="401">
        <v>389.97365017239713</v>
      </c>
      <c r="R13" s="401">
        <v>159.10483530569689</v>
      </c>
      <c r="S13" s="401">
        <v>-59.767459588801898</v>
      </c>
      <c r="T13" s="401">
        <v>143.830026924994</v>
      </c>
      <c r="U13" s="401">
        <v>470.22855361455004</v>
      </c>
      <c r="V13" s="401">
        <v>567.64517051284804</v>
      </c>
      <c r="W13" s="401">
        <v>154.84986476316465</v>
      </c>
      <c r="X13" s="401">
        <v>276.57526640139002</v>
      </c>
      <c r="Y13" s="401">
        <v>551.89174195793908</v>
      </c>
      <c r="Z13" s="401">
        <v>598.14732518040159</v>
      </c>
      <c r="AA13" s="401">
        <v>-139.00800702405024</v>
      </c>
      <c r="AB13" s="401">
        <v>226.16114787999993</v>
      </c>
      <c r="AC13" s="401">
        <v>-771.79379911000012</v>
      </c>
      <c r="AD13" s="401">
        <v>164.69277330000011</v>
      </c>
      <c r="AE13" s="401">
        <v>325.68536577999998</v>
      </c>
      <c r="AF13" s="401">
        <v>490.77826618999882</v>
      </c>
      <c r="AG13" s="401">
        <v>478.98172694999835</v>
      </c>
      <c r="AH13" s="401">
        <v>409.51512217000004</v>
      </c>
      <c r="AI13" s="401">
        <v>291.87752371999932</v>
      </c>
      <c r="AJ13" s="401">
        <v>127.56660734000002</v>
      </c>
      <c r="AK13" s="401">
        <v>-151.92731707999985</v>
      </c>
      <c r="AL13" s="401">
        <v>270.99468815999853</v>
      </c>
      <c r="AM13" s="401">
        <v>4.613921259999529</v>
      </c>
      <c r="AN13" s="401">
        <v>224.88886916999934</v>
      </c>
      <c r="AO13" s="401">
        <v>362.72103851000134</v>
      </c>
      <c r="AP13" s="401">
        <v>418.27766777000011</v>
      </c>
      <c r="AQ13" s="401">
        <v>117.87450909000063</v>
      </c>
      <c r="AR13" s="401">
        <v>-163.2101494999996</v>
      </c>
      <c r="AS13" s="401">
        <v>-367.22004707999986</v>
      </c>
      <c r="AT13" s="401">
        <v>138.78503738000074</v>
      </c>
      <c r="AU13" s="401">
        <v>-146.77199059000066</v>
      </c>
      <c r="AV13" s="401">
        <v>13.99979086000053</v>
      </c>
      <c r="AW13" s="401">
        <v>47.395874059999187</v>
      </c>
      <c r="AX13" s="401">
        <v>107.85955880999961</v>
      </c>
      <c r="AY13" s="401">
        <v>-79.028729290000342</v>
      </c>
      <c r="AZ13" s="401">
        <v>327.65198358999999</v>
      </c>
      <c r="BA13" s="401">
        <v>130.91848786000043</v>
      </c>
      <c r="BB13" s="401">
        <v>253.58010358999974</v>
      </c>
      <c r="BC13" s="401">
        <v>404.27166680000096</v>
      </c>
      <c r="BD13" s="401">
        <v>867.93914157000086</v>
      </c>
      <c r="BE13" s="401">
        <v>1152.9830159699991</v>
      </c>
      <c r="BF13" s="401">
        <v>1357.6070395799989</v>
      </c>
      <c r="BG13" s="401">
        <v>1702.5587605799992</v>
      </c>
      <c r="BH13" s="401">
        <v>2542.7815742799967</v>
      </c>
      <c r="BI13" s="404">
        <v>755.47091698000168</v>
      </c>
    </row>
    <row r="14" spans="1:61" s="13" customFormat="1" ht="14">
      <c r="A14" s="374" t="s">
        <v>495</v>
      </c>
      <c r="B14" s="401">
        <v>10.184065991803436</v>
      </c>
      <c r="C14" s="401">
        <v>245.0286300468124</v>
      </c>
      <c r="D14" s="401">
        <v>-167.02560404960877</v>
      </c>
      <c r="E14" s="401">
        <v>-175.2458158837012</v>
      </c>
      <c r="F14" s="401">
        <v>-101.1227301472054</v>
      </c>
      <c r="G14" s="401">
        <v>-131.23984997699972</v>
      </c>
      <c r="H14" s="401">
        <v>-101.6123577610042</v>
      </c>
      <c r="I14" s="401">
        <v>-88.084797154441731</v>
      </c>
      <c r="J14" s="401">
        <v>-21.448926035146087</v>
      </c>
      <c r="K14" s="401">
        <v>-46.846098356005768</v>
      </c>
      <c r="L14" s="401">
        <v>-150.38163342719963</v>
      </c>
      <c r="M14" s="401">
        <v>-81.598775907598338</v>
      </c>
      <c r="N14" s="401">
        <v>-172.03350203379568</v>
      </c>
      <c r="O14" s="401">
        <v>-83.351581588303361</v>
      </c>
      <c r="P14" s="401">
        <v>-105.44511441799477</v>
      </c>
      <c r="Q14" s="401">
        <v>-64.698433622396806</v>
      </c>
      <c r="R14" s="401">
        <v>-39.03816866569332</v>
      </c>
      <c r="S14" s="401">
        <v>-30.523531111201009</v>
      </c>
      <c r="T14" s="401">
        <v>-125.11166082499403</v>
      </c>
      <c r="U14" s="401">
        <v>-88.430366714557749</v>
      </c>
      <c r="V14" s="401">
        <v>-68.564676992854857</v>
      </c>
      <c r="W14" s="401">
        <v>-116.54312040316972</v>
      </c>
      <c r="X14" s="401">
        <v>-180.42571122136997</v>
      </c>
      <c r="Y14" s="401">
        <v>-271.67281799796456</v>
      </c>
      <c r="Z14" s="401">
        <v>-120.53869084037797</v>
      </c>
      <c r="AA14" s="401">
        <v>-276.06514574596531</v>
      </c>
      <c r="AB14" s="401">
        <v>-146.82004014998347</v>
      </c>
      <c r="AC14" s="401">
        <v>-222.50265929999932</v>
      </c>
      <c r="AD14" s="401">
        <v>-36.320459020000271</v>
      </c>
      <c r="AE14" s="401">
        <v>-119.00743396000098</v>
      </c>
      <c r="AF14" s="401">
        <v>-125.94867531995033</v>
      </c>
      <c r="AG14" s="401">
        <v>-159.60287187003723</v>
      </c>
      <c r="AH14" s="401">
        <v>-83.573218549965532</v>
      </c>
      <c r="AI14" s="401">
        <v>-221.76959718009493</v>
      </c>
      <c r="AJ14" s="401">
        <v>-172.35076864994608</v>
      </c>
      <c r="AK14" s="401">
        <v>-197.14369868000085</v>
      </c>
      <c r="AL14" s="401">
        <v>-98.916409220024434</v>
      </c>
      <c r="AM14" s="401">
        <v>-162.72939634986778</v>
      </c>
      <c r="AN14" s="401">
        <v>-166.93004828010544</v>
      </c>
      <c r="AO14" s="401">
        <v>-154.02569918992322</v>
      </c>
      <c r="AP14" s="401">
        <v>-145.29793372006134</v>
      </c>
      <c r="AQ14" s="401">
        <v>-261.37686240998664</v>
      </c>
      <c r="AR14" s="401">
        <v>-275.67738236002879</v>
      </c>
      <c r="AS14" s="401">
        <v>-244.29091201997744</v>
      </c>
      <c r="AT14" s="401">
        <v>-123.66096160000097</v>
      </c>
      <c r="AU14" s="401">
        <v>-200.00206868992927</v>
      </c>
      <c r="AV14" s="401">
        <v>-171.5628302601026</v>
      </c>
      <c r="AW14" s="401">
        <v>-189.60670614999344</v>
      </c>
      <c r="AX14" s="401">
        <v>-121.30417230996773</v>
      </c>
      <c r="AY14" s="401">
        <v>-173.92612103003148</v>
      </c>
      <c r="AZ14" s="401">
        <v>-164.2742805399771</v>
      </c>
      <c r="BA14" s="401">
        <v>-108.68745601003002</v>
      </c>
      <c r="BB14" s="401">
        <v>-77.789573739969001</v>
      </c>
      <c r="BC14" s="401">
        <v>-146.38107164004759</v>
      </c>
      <c r="BD14" s="401">
        <v>-97.630234940023456</v>
      </c>
      <c r="BE14" s="401">
        <v>-152.06913313991936</v>
      </c>
      <c r="BF14" s="401">
        <v>-12.342013890084672</v>
      </c>
      <c r="BG14" s="401">
        <v>-64.449764359893379</v>
      </c>
      <c r="BH14" s="401">
        <v>7.8282927198215475</v>
      </c>
      <c r="BI14" s="404">
        <v>-323.28440248977495</v>
      </c>
    </row>
    <row r="15" spans="1:61" s="13" customFormat="1" ht="14">
      <c r="A15" s="250" t="s">
        <v>92</v>
      </c>
      <c r="B15" s="409">
        <v>4193.9298292422927</v>
      </c>
      <c r="C15" s="409">
        <v>4009.06875881001</v>
      </c>
      <c r="D15" s="409">
        <v>3806.7793702200001</v>
      </c>
      <c r="E15" s="409">
        <v>3501.528852015801</v>
      </c>
      <c r="F15" s="409">
        <v>3204.5504630160985</v>
      </c>
      <c r="G15" s="409">
        <v>2980.7969110770009</v>
      </c>
      <c r="H15" s="409">
        <v>2763.2465314642468</v>
      </c>
      <c r="I15" s="409">
        <v>2571.2969180377995</v>
      </c>
      <c r="J15" s="409">
        <v>2571.1175316399017</v>
      </c>
      <c r="K15" s="409">
        <v>2623.6419471917998</v>
      </c>
      <c r="L15" s="409">
        <v>2614.7653342102499</v>
      </c>
      <c r="M15" s="409">
        <v>2636.644855006698</v>
      </c>
      <c r="N15" s="409">
        <v>2664.9512211942529</v>
      </c>
      <c r="O15" s="409">
        <v>2755.4732663399986</v>
      </c>
      <c r="P15" s="409">
        <v>2945.8222656799999</v>
      </c>
      <c r="Q15" s="409">
        <v>3271.09748223</v>
      </c>
      <c r="R15" s="409">
        <v>3391.1641488700034</v>
      </c>
      <c r="S15" s="409">
        <v>3300.8731581700004</v>
      </c>
      <c r="T15" s="409">
        <v>3319.5915242700003</v>
      </c>
      <c r="U15" s="409">
        <v>3701.3897111699926</v>
      </c>
      <c r="V15" s="409">
        <v>4200.4702046899856</v>
      </c>
      <c r="W15" s="409">
        <v>4238.7769490499804</v>
      </c>
      <c r="X15" s="409">
        <v>4334.9265042300003</v>
      </c>
      <c r="Y15" s="409">
        <v>4615.1454281899751</v>
      </c>
      <c r="Z15" s="409">
        <v>5092.7540625299989</v>
      </c>
      <c r="AA15" s="409">
        <v>4677.6809097599835</v>
      </c>
      <c r="AB15" s="409">
        <v>4757.0220174899996</v>
      </c>
      <c r="AC15" s="409">
        <v>3762.72555908</v>
      </c>
      <c r="AD15" s="409">
        <v>3891.09787336</v>
      </c>
      <c r="AE15" s="409">
        <v>4097.7758051799992</v>
      </c>
      <c r="AF15" s="409">
        <v>4462.6053960500476</v>
      </c>
      <c r="AG15" s="409">
        <v>4781.9842511300085</v>
      </c>
      <c r="AH15" s="409">
        <v>5107.9261547500428</v>
      </c>
      <c r="AI15" s="409">
        <v>5178.0340812899467</v>
      </c>
      <c r="AJ15" s="409">
        <v>5133.2499199800004</v>
      </c>
      <c r="AK15" s="409">
        <v>4784.1789042199998</v>
      </c>
      <c r="AL15" s="409">
        <v>4956.2571831599744</v>
      </c>
      <c r="AM15" s="409">
        <v>4798.1417080701058</v>
      </c>
      <c r="AN15" s="409">
        <v>4856.1005289599998</v>
      </c>
      <c r="AO15" s="409">
        <v>5064.7958682800781</v>
      </c>
      <c r="AP15" s="409">
        <v>5337.7756023300171</v>
      </c>
      <c r="AQ15" s="409">
        <v>5194.2732490100307</v>
      </c>
      <c r="AR15" s="409">
        <v>4755.3857171500022</v>
      </c>
      <c r="AS15" s="409">
        <v>4143.8747580500249</v>
      </c>
      <c r="AT15" s="409">
        <v>4158.9988338300245</v>
      </c>
      <c r="AU15" s="409">
        <v>3812.2247745500945</v>
      </c>
      <c r="AV15" s="409">
        <v>3654.6617351499926</v>
      </c>
      <c r="AW15" s="409">
        <v>3512.4509030599984</v>
      </c>
      <c r="AX15" s="409">
        <v>3499.0062895600304</v>
      </c>
      <c r="AY15" s="409">
        <v>3246.0514392399987</v>
      </c>
      <c r="AZ15" s="409">
        <v>3409.4291422900214</v>
      </c>
      <c r="BA15" s="409">
        <v>3431.6601741399918</v>
      </c>
      <c r="BB15" s="409">
        <v>3607.4507039900227</v>
      </c>
      <c r="BC15" s="409">
        <v>3865.3412991499758</v>
      </c>
      <c r="BD15" s="409">
        <v>4635.6502057799535</v>
      </c>
      <c r="BE15" s="409">
        <v>5636.5640886100337</v>
      </c>
      <c r="BF15" s="409">
        <v>6981.8291142999478</v>
      </c>
      <c r="BG15" s="409">
        <v>8619.9381105200537</v>
      </c>
      <c r="BH15" s="409">
        <v>11170.547977519873</v>
      </c>
      <c r="BI15" s="410">
        <v>11602.734492010099</v>
      </c>
    </row>
    <row r="16" spans="1:61" s="13" customFormat="1" ht="14">
      <c r="A16" s="375" t="s">
        <v>93</v>
      </c>
      <c r="B16" s="402">
        <v>4193.9298292422927</v>
      </c>
      <c r="C16" s="402">
        <v>4009.06875881001</v>
      </c>
      <c r="D16" s="402">
        <v>3806.7793702200001</v>
      </c>
      <c r="E16" s="402">
        <v>3501.528852015801</v>
      </c>
      <c r="F16" s="402">
        <v>3204.5504630160985</v>
      </c>
      <c r="G16" s="402">
        <v>2980.7969110770009</v>
      </c>
      <c r="H16" s="402">
        <v>2763.2465314642468</v>
      </c>
      <c r="I16" s="402">
        <v>2571.2969180377995</v>
      </c>
      <c r="J16" s="402">
        <v>2571.1175316399017</v>
      </c>
      <c r="K16" s="402">
        <v>2623.6419471917998</v>
      </c>
      <c r="L16" s="402">
        <v>2614.7653342102499</v>
      </c>
      <c r="M16" s="402">
        <v>2636.644855006698</v>
      </c>
      <c r="N16" s="402">
        <v>2664.9512211942529</v>
      </c>
      <c r="O16" s="402">
        <v>2755.4732663399986</v>
      </c>
      <c r="P16" s="402">
        <v>2945.8222656799999</v>
      </c>
      <c r="Q16" s="402">
        <v>3271.09748223</v>
      </c>
      <c r="R16" s="402">
        <v>3391.1641488700034</v>
      </c>
      <c r="S16" s="402">
        <v>3300.8731581700004</v>
      </c>
      <c r="T16" s="402">
        <v>3319.5915242700003</v>
      </c>
      <c r="U16" s="402">
        <v>3701.3897111699926</v>
      </c>
      <c r="V16" s="402">
        <v>4200.4702046899856</v>
      </c>
      <c r="W16" s="402">
        <v>4238.7769490499804</v>
      </c>
      <c r="X16" s="402">
        <v>4334.9265042300003</v>
      </c>
      <c r="Y16" s="402">
        <v>4615.1454281899751</v>
      </c>
      <c r="Z16" s="402">
        <v>5092.7540625299989</v>
      </c>
      <c r="AA16" s="402">
        <v>4677.6809097599835</v>
      </c>
      <c r="AB16" s="402">
        <v>4757.0220174899996</v>
      </c>
      <c r="AC16" s="402">
        <v>3762.72555908</v>
      </c>
      <c r="AD16" s="402">
        <v>3891.09787336</v>
      </c>
      <c r="AE16" s="402">
        <v>4097.7758051799992</v>
      </c>
      <c r="AF16" s="402">
        <v>4462.6053960500476</v>
      </c>
      <c r="AG16" s="402">
        <v>4781.9842511300085</v>
      </c>
      <c r="AH16" s="402">
        <v>5107.9261547500428</v>
      </c>
      <c r="AI16" s="402">
        <v>5178.0340812899467</v>
      </c>
      <c r="AJ16" s="402">
        <v>5133.2499199800004</v>
      </c>
      <c r="AK16" s="402">
        <v>4784.1789042199998</v>
      </c>
      <c r="AL16" s="402">
        <v>4956.2571831599744</v>
      </c>
      <c r="AM16" s="402">
        <v>4798.1417080701058</v>
      </c>
      <c r="AN16" s="402">
        <v>4856.1005289599998</v>
      </c>
      <c r="AO16" s="402">
        <v>5064.7958682800781</v>
      </c>
      <c r="AP16" s="402">
        <v>5337.7756023300171</v>
      </c>
      <c r="AQ16" s="402">
        <v>5194.2732490100307</v>
      </c>
      <c r="AR16" s="402">
        <v>4755.3857171500022</v>
      </c>
      <c r="AS16" s="402">
        <v>4143.8747580500249</v>
      </c>
      <c r="AT16" s="402">
        <v>4158.9988338300245</v>
      </c>
      <c r="AU16" s="402">
        <v>3812.2247745500945</v>
      </c>
      <c r="AV16" s="402">
        <v>3654.6617351499926</v>
      </c>
      <c r="AW16" s="402">
        <v>3512.4509030599984</v>
      </c>
      <c r="AX16" s="402">
        <v>3499.0062895600304</v>
      </c>
      <c r="AY16" s="402">
        <v>3246.0514392399987</v>
      </c>
      <c r="AZ16" s="402">
        <v>3409.4291422900214</v>
      </c>
      <c r="BA16" s="402">
        <v>3431.6601741399918</v>
      </c>
      <c r="BB16" s="402">
        <v>3607.4507039900227</v>
      </c>
      <c r="BC16" s="402">
        <v>3865.3412991499758</v>
      </c>
      <c r="BD16" s="402">
        <v>4635.6502057799535</v>
      </c>
      <c r="BE16" s="402">
        <v>5636.5640886100337</v>
      </c>
      <c r="BF16" s="402">
        <v>6981.8291142999478</v>
      </c>
      <c r="BG16" s="402">
        <v>8619.9381105200537</v>
      </c>
      <c r="BH16" s="402">
        <v>11170.547977519873</v>
      </c>
      <c r="BI16" s="405">
        <v>11602.734492010099</v>
      </c>
    </row>
    <row r="17" spans="1:61" s="13" customFormat="1" ht="14">
      <c r="A17" s="375" t="s">
        <v>94</v>
      </c>
      <c r="B17" s="402">
        <v>584.02002298915238</v>
      </c>
      <c r="C17" s="402">
        <v>539.44941599771721</v>
      </c>
      <c r="D17" s="402">
        <v>159.67655867999019</v>
      </c>
      <c r="E17" s="402">
        <v>253.52534324580085</v>
      </c>
      <c r="F17" s="402">
        <v>287.00537764029752</v>
      </c>
      <c r="G17" s="402">
        <v>120.41249943090236</v>
      </c>
      <c r="H17" s="402">
        <v>180.28745574724587</v>
      </c>
      <c r="I17" s="402">
        <v>76.953591123552712</v>
      </c>
      <c r="J17" s="402">
        <v>285.02188963210216</v>
      </c>
      <c r="K17" s="402">
        <v>248.53428061189808</v>
      </c>
      <c r="L17" s="402">
        <v>129.50109981845011</v>
      </c>
      <c r="M17" s="402">
        <v>205.54655631644812</v>
      </c>
      <c r="N17" s="402">
        <v>162.03918333755487</v>
      </c>
      <c r="O17" s="402">
        <v>292.52641862574581</v>
      </c>
      <c r="P17" s="402">
        <v>465.30316480000124</v>
      </c>
      <c r="Q17" s="402">
        <v>550.36850166000011</v>
      </c>
      <c r="R17" s="402">
        <v>510.8310519200034</v>
      </c>
      <c r="S17" s="402">
        <v>401.06544724999696</v>
      </c>
      <c r="T17" s="402">
        <v>386.02710993999989</v>
      </c>
      <c r="U17" s="402">
        <v>664.0096470699923</v>
      </c>
      <c r="V17" s="402">
        <v>838.98647884999309</v>
      </c>
      <c r="W17" s="402">
        <v>536.43444131999479</v>
      </c>
      <c r="X17" s="402">
        <v>527.83094287001995</v>
      </c>
      <c r="Y17" s="402">
        <v>817.28484500997479</v>
      </c>
      <c r="Z17" s="402">
        <v>959.61249465002379</v>
      </c>
      <c r="AA17" s="402">
        <v>302.20500827998455</v>
      </c>
      <c r="AB17" s="402">
        <v>746.00300463001611</v>
      </c>
      <c r="AC17" s="402">
        <v>-346.01919720999956</v>
      </c>
      <c r="AD17" s="402">
        <v>601.51596238999991</v>
      </c>
      <c r="AE17" s="402">
        <v>739.98882413999922</v>
      </c>
      <c r="AF17" s="402">
        <v>943.53203392004832</v>
      </c>
      <c r="AG17" s="402">
        <v>1056.0606615599609</v>
      </c>
      <c r="AH17" s="402">
        <v>1111.4368512900342</v>
      </c>
      <c r="AI17" s="402">
        <v>979.02619211990395</v>
      </c>
      <c r="AJ17" s="402">
        <v>787.10925159005365</v>
      </c>
      <c r="AK17" s="402">
        <v>632.52980153999943</v>
      </c>
      <c r="AL17" s="402">
        <v>868.92943939997463</v>
      </c>
      <c r="AM17" s="402">
        <v>674.92012632013143</v>
      </c>
      <c r="AN17" s="402">
        <v>790.65475061989378</v>
      </c>
      <c r="AO17" s="402">
        <v>1046.7668583500779</v>
      </c>
      <c r="AP17" s="402">
        <v>1144.0183982299388</v>
      </c>
      <c r="AQ17" s="402">
        <v>884.98960245001354</v>
      </c>
      <c r="AR17" s="402">
        <v>442.33473080997135</v>
      </c>
      <c r="AS17" s="402">
        <v>361.03073525002264</v>
      </c>
      <c r="AT17" s="402">
        <v>490.14142438999954</v>
      </c>
      <c r="AU17" s="402">
        <v>342.83682406006983</v>
      </c>
      <c r="AV17" s="402">
        <v>327.10452968989796</v>
      </c>
      <c r="AW17" s="402">
        <v>418.96488811000586</v>
      </c>
      <c r="AX17" s="402">
        <v>384.749590480032</v>
      </c>
      <c r="AY17" s="402">
        <v>324.29845956996849</v>
      </c>
      <c r="AZ17" s="402">
        <v>466.59760943002277</v>
      </c>
      <c r="BA17" s="402">
        <v>359.91479721997035</v>
      </c>
      <c r="BB17" s="402">
        <v>566.67022093003106</v>
      </c>
      <c r="BC17" s="402">
        <v>687.33359948995326</v>
      </c>
      <c r="BD17" s="402">
        <v>1230.9622208799776</v>
      </c>
      <c r="BE17" s="402">
        <v>1589.9589600000804</v>
      </c>
      <c r="BF17" s="402">
        <v>1983.1231986699142</v>
      </c>
      <c r="BG17" s="402">
        <v>2770.8497619201057</v>
      </c>
      <c r="BH17" s="402">
        <v>3767.209685759819</v>
      </c>
      <c r="BI17" s="405">
        <v>2218.8408390502264</v>
      </c>
    </row>
    <row r="18" spans="1:61" s="13" customFormat="1" ht="14">
      <c r="A18" s="375" t="s">
        <v>493</v>
      </c>
      <c r="B18" s="402">
        <v>0</v>
      </c>
      <c r="C18" s="402">
        <v>0</v>
      </c>
      <c r="D18" s="402">
        <v>0</v>
      </c>
      <c r="E18" s="402">
        <v>0</v>
      </c>
      <c r="F18" s="402">
        <v>0</v>
      </c>
      <c r="G18" s="402">
        <v>0</v>
      </c>
      <c r="H18" s="402">
        <v>0</v>
      </c>
      <c r="I18" s="402">
        <v>0</v>
      </c>
      <c r="J18" s="402">
        <v>0</v>
      </c>
      <c r="K18" s="402">
        <v>0</v>
      </c>
      <c r="L18" s="402">
        <v>0</v>
      </c>
      <c r="M18" s="402">
        <v>0</v>
      </c>
      <c r="N18" s="402">
        <v>0</v>
      </c>
      <c r="O18" s="402">
        <v>0</v>
      </c>
      <c r="P18" s="402">
        <v>0</v>
      </c>
      <c r="Q18" s="402">
        <v>0</v>
      </c>
      <c r="R18" s="402">
        <v>0</v>
      </c>
      <c r="S18" s="402">
        <v>0</v>
      </c>
      <c r="T18" s="402">
        <v>0</v>
      </c>
      <c r="U18" s="402">
        <v>0</v>
      </c>
      <c r="V18" s="402">
        <v>0</v>
      </c>
      <c r="W18" s="402">
        <v>0</v>
      </c>
      <c r="X18" s="402">
        <v>0</v>
      </c>
      <c r="Y18" s="402">
        <v>0</v>
      </c>
      <c r="Z18" s="402">
        <v>0</v>
      </c>
      <c r="AA18" s="402">
        <v>0</v>
      </c>
      <c r="AB18" s="402">
        <v>0</v>
      </c>
      <c r="AC18" s="402">
        <v>0</v>
      </c>
      <c r="AD18" s="402">
        <v>0</v>
      </c>
      <c r="AE18" s="402">
        <v>0</v>
      </c>
      <c r="AF18" s="402">
        <v>0</v>
      </c>
      <c r="AG18" s="402">
        <v>0</v>
      </c>
      <c r="AH18" s="402">
        <v>0</v>
      </c>
      <c r="AI18" s="402">
        <v>0</v>
      </c>
      <c r="AJ18" s="402">
        <v>0</v>
      </c>
      <c r="AK18" s="402">
        <v>0</v>
      </c>
      <c r="AL18" s="402">
        <v>0</v>
      </c>
      <c r="AM18" s="402">
        <v>0</v>
      </c>
      <c r="AN18" s="402">
        <v>0</v>
      </c>
      <c r="AO18" s="402">
        <v>0</v>
      </c>
      <c r="AP18" s="402">
        <v>0</v>
      </c>
      <c r="AQ18" s="402">
        <v>0</v>
      </c>
      <c r="AR18" s="402">
        <v>0</v>
      </c>
      <c r="AS18" s="402">
        <v>0</v>
      </c>
      <c r="AT18" s="402">
        <v>0</v>
      </c>
      <c r="AU18" s="402">
        <v>0</v>
      </c>
      <c r="AV18" s="402">
        <v>0</v>
      </c>
      <c r="AW18" s="402">
        <v>0</v>
      </c>
      <c r="AX18" s="402">
        <v>0</v>
      </c>
      <c r="AY18" s="402">
        <v>0</v>
      </c>
      <c r="AZ18" s="402">
        <v>0</v>
      </c>
      <c r="BA18" s="402">
        <v>0</v>
      </c>
      <c r="BB18" s="402">
        <v>0</v>
      </c>
      <c r="BC18" s="402">
        <v>0</v>
      </c>
      <c r="BD18" s="402">
        <v>0</v>
      </c>
      <c r="BE18" s="402">
        <v>0</v>
      </c>
      <c r="BF18" s="402">
        <v>0</v>
      </c>
      <c r="BG18" s="402">
        <v>0</v>
      </c>
      <c r="BH18" s="402">
        <v>0</v>
      </c>
      <c r="BI18" s="405">
        <v>0</v>
      </c>
    </row>
    <row r="19" spans="1:61" s="13" customFormat="1" ht="14">
      <c r="A19" s="375" t="s">
        <v>494</v>
      </c>
      <c r="B19" s="402">
        <v>584.02002298915238</v>
      </c>
      <c r="C19" s="402">
        <v>539.44941599771721</v>
      </c>
      <c r="D19" s="402">
        <v>159.67655867999019</v>
      </c>
      <c r="E19" s="402">
        <v>253.52534324580085</v>
      </c>
      <c r="F19" s="402">
        <v>287.00537764029752</v>
      </c>
      <c r="G19" s="402">
        <v>120.41249943090236</v>
      </c>
      <c r="H19" s="402">
        <v>180.28745574724587</v>
      </c>
      <c r="I19" s="402">
        <v>76.953591123552712</v>
      </c>
      <c r="J19" s="402">
        <v>285.02188963210216</v>
      </c>
      <c r="K19" s="402">
        <v>248.53428061189808</v>
      </c>
      <c r="L19" s="402">
        <v>129.50109981845011</v>
      </c>
      <c r="M19" s="402">
        <v>205.54655631644812</v>
      </c>
      <c r="N19" s="402">
        <v>162.03918333755487</v>
      </c>
      <c r="O19" s="402">
        <v>292.52641862574581</v>
      </c>
      <c r="P19" s="402">
        <v>465.30316480000124</v>
      </c>
      <c r="Q19" s="402">
        <v>550.36850166000011</v>
      </c>
      <c r="R19" s="402">
        <v>510.8310519200034</v>
      </c>
      <c r="S19" s="402">
        <v>401.06544724999696</v>
      </c>
      <c r="T19" s="402">
        <v>386.02710993999989</v>
      </c>
      <c r="U19" s="402">
        <v>664.0096470699923</v>
      </c>
      <c r="V19" s="402">
        <v>838.98647884999309</v>
      </c>
      <c r="W19" s="402">
        <v>536.43444131999479</v>
      </c>
      <c r="X19" s="402">
        <v>527.83094287001995</v>
      </c>
      <c r="Y19" s="402">
        <v>817.28484500997479</v>
      </c>
      <c r="Z19" s="402">
        <v>959.61249465002379</v>
      </c>
      <c r="AA19" s="402">
        <v>302.20500827998455</v>
      </c>
      <c r="AB19" s="402">
        <v>746.00300463001611</v>
      </c>
      <c r="AC19" s="402">
        <v>-346.01919720999956</v>
      </c>
      <c r="AD19" s="402">
        <v>601.51596238999991</v>
      </c>
      <c r="AE19" s="402">
        <v>739.98882413999922</v>
      </c>
      <c r="AF19" s="402">
        <v>943.53203392004832</v>
      </c>
      <c r="AG19" s="402">
        <v>1056.0606615599609</v>
      </c>
      <c r="AH19" s="402">
        <v>1111.4368512900342</v>
      </c>
      <c r="AI19" s="402">
        <v>979.02619211990395</v>
      </c>
      <c r="AJ19" s="402">
        <v>787.10925159005365</v>
      </c>
      <c r="AK19" s="402">
        <v>632.52980153999943</v>
      </c>
      <c r="AL19" s="402">
        <v>868.92943939997463</v>
      </c>
      <c r="AM19" s="402">
        <v>674.92012632013143</v>
      </c>
      <c r="AN19" s="402">
        <v>790.65475061989378</v>
      </c>
      <c r="AO19" s="402">
        <v>1046.7668583500779</v>
      </c>
      <c r="AP19" s="402">
        <v>1115.8540335499388</v>
      </c>
      <c r="AQ19" s="402">
        <v>664.72510897001348</v>
      </c>
      <c r="AR19" s="402">
        <v>440.40873186997135</v>
      </c>
      <c r="AS19" s="402">
        <v>340.76429006002263</v>
      </c>
      <c r="AT19" s="402">
        <v>490.14142438999954</v>
      </c>
      <c r="AU19" s="402">
        <v>342.83682406006983</v>
      </c>
      <c r="AV19" s="402">
        <v>327.10452968989796</v>
      </c>
      <c r="AW19" s="402">
        <v>418.96488811000586</v>
      </c>
      <c r="AX19" s="402">
        <v>384.749590480032</v>
      </c>
      <c r="AY19" s="402">
        <v>324.29845956996849</v>
      </c>
      <c r="AZ19" s="402">
        <v>466.59760943002277</v>
      </c>
      <c r="BA19" s="402">
        <v>359.91479721997035</v>
      </c>
      <c r="BB19" s="402">
        <v>566.67022093003106</v>
      </c>
      <c r="BC19" s="402">
        <v>687.33359948995326</v>
      </c>
      <c r="BD19" s="402">
        <v>1230.9622208799776</v>
      </c>
      <c r="BE19" s="402">
        <v>1589.9589600000804</v>
      </c>
      <c r="BF19" s="402">
        <v>1983.1231986699142</v>
      </c>
      <c r="BG19" s="402">
        <v>2770.8497619201057</v>
      </c>
      <c r="BH19" s="402">
        <v>3767.209685759819</v>
      </c>
      <c r="BI19" s="405">
        <v>2218.8408390502264</v>
      </c>
    </row>
    <row r="20" spans="1:61" s="13" customFormat="1" ht="14">
      <c r="A20" s="375" t="s">
        <v>532</v>
      </c>
      <c r="B20" s="403">
        <v>8.9384451493489756</v>
      </c>
      <c r="C20" s="403">
        <v>8.3803403639189771</v>
      </c>
      <c r="D20" s="403">
        <v>7.9330588209444066</v>
      </c>
      <c r="E20" s="403">
        <v>7.1594533973056578</v>
      </c>
      <c r="F20" s="403">
        <v>6.4691440158582125</v>
      </c>
      <c r="G20" s="403">
        <v>5.7712815083521321</v>
      </c>
      <c r="H20" s="403">
        <v>5.1710650820915447</v>
      </c>
      <c r="I20" s="403">
        <v>4.4957595973630626</v>
      </c>
      <c r="J20" s="403">
        <v>4.3223198428220861</v>
      </c>
      <c r="K20" s="403">
        <v>4.1312444972136753</v>
      </c>
      <c r="L20" s="403">
        <v>3.9712979087978142</v>
      </c>
      <c r="M20" s="403">
        <v>3.5605652209134857</v>
      </c>
      <c r="N20" s="403">
        <v>3.4734368860480673</v>
      </c>
      <c r="O20" s="403">
        <v>3.2144579255203127</v>
      </c>
      <c r="P20" s="403">
        <v>3.3904931680649564</v>
      </c>
      <c r="Q20" s="403">
        <v>3.42115288154287</v>
      </c>
      <c r="R20" s="403">
        <v>3.4024389869502465</v>
      </c>
      <c r="S20" s="403">
        <v>3.0277575219655724</v>
      </c>
      <c r="T20" s="403">
        <v>3.0194974399917887</v>
      </c>
      <c r="U20" s="403">
        <v>3.1676201738450782</v>
      </c>
      <c r="V20" s="403">
        <v>3.5655892255296764</v>
      </c>
      <c r="W20" s="403">
        <v>3.5419730230217952</v>
      </c>
      <c r="X20" s="403">
        <v>3.6220470700255332</v>
      </c>
      <c r="Y20" s="403">
        <v>3.7721853219295443</v>
      </c>
      <c r="Z20" s="403">
        <v>4.0749527199006765</v>
      </c>
      <c r="AA20" s="403">
        <v>3.5851218021761442</v>
      </c>
      <c r="AB20" s="403">
        <v>3.7013133577154251</v>
      </c>
      <c r="AC20" s="403">
        <v>2.8770402203915815</v>
      </c>
      <c r="AD20" s="403">
        <v>2.9035868202788229</v>
      </c>
      <c r="AE20" s="403">
        <v>2.9540865896461539</v>
      </c>
      <c r="AF20" s="403">
        <v>3.2837999830098474</v>
      </c>
      <c r="AG20" s="403">
        <v>3.442910599034728</v>
      </c>
      <c r="AH20" s="403">
        <v>3.6252965944923532</v>
      </c>
      <c r="AI20" s="403">
        <v>3.5937186932057954</v>
      </c>
      <c r="AJ20" s="403">
        <v>3.549751995344788</v>
      </c>
      <c r="AK20" s="403">
        <v>3.2234073679085173</v>
      </c>
      <c r="AL20" s="403">
        <v>3.3336708511966116</v>
      </c>
      <c r="AM20" s="403">
        <v>3.1634320648850709</v>
      </c>
      <c r="AN20" s="403">
        <v>3.2134315658577286</v>
      </c>
      <c r="AO20" s="403">
        <v>3.257796496517317</v>
      </c>
      <c r="AP20" s="403">
        <v>0</v>
      </c>
      <c r="AQ20" s="403">
        <v>0</v>
      </c>
      <c r="AR20" s="403">
        <v>2.9120287143249457</v>
      </c>
      <c r="AS20" s="403">
        <v>2.4389948530706906</v>
      </c>
      <c r="AT20" s="403">
        <v>2.3659348499371209</v>
      </c>
      <c r="AU20" s="403">
        <v>2.0598161107524593</v>
      </c>
      <c r="AV20" s="403">
        <v>1.8438645954480959</v>
      </c>
      <c r="AW20" s="403">
        <v>1.627012320299746</v>
      </c>
      <c r="AX20" s="403">
        <v>1.5703623132052633</v>
      </c>
      <c r="AY20" s="403">
        <v>1.4274071888200739</v>
      </c>
      <c r="AZ20" s="403">
        <v>1.3411180572435666</v>
      </c>
      <c r="BA20" s="403">
        <v>1.2591803345015111</v>
      </c>
      <c r="BB20" s="403">
        <v>1.2727217622950833</v>
      </c>
      <c r="BC20" s="403">
        <v>1.3923585674689358</v>
      </c>
      <c r="BD20" s="403">
        <v>1.5683062003853061</v>
      </c>
      <c r="BE20" s="403">
        <v>1.8350974848269332</v>
      </c>
      <c r="BF20" s="403">
        <v>2.1666067074828428</v>
      </c>
      <c r="BG20" s="403">
        <v>2.6707917050367516</v>
      </c>
      <c r="BH20" s="403">
        <v>3.3509801855710188</v>
      </c>
      <c r="BI20" s="406">
        <v>3.373517060587873</v>
      </c>
    </row>
    <row r="21" spans="1:61" s="13" customFormat="1" ht="14.5" thickBot="1">
      <c r="A21" s="390" t="s">
        <v>533</v>
      </c>
      <c r="B21" s="411">
        <v>1.244711083435841</v>
      </c>
      <c r="C21" s="411">
        <v>1.1276358643746645</v>
      </c>
      <c r="D21" s="411">
        <v>0.33275464878363503</v>
      </c>
      <c r="E21" s="411">
        <v>0.51837438922123757</v>
      </c>
      <c r="F21" s="411">
        <v>0.57938832379421001</v>
      </c>
      <c r="G21" s="411">
        <v>0.23313712811415238</v>
      </c>
      <c r="H21" s="411">
        <v>0.33738508545587231</v>
      </c>
      <c r="I21" s="411">
        <v>0.13454877319624248</v>
      </c>
      <c r="J21" s="411">
        <v>0.47915186841331198</v>
      </c>
      <c r="K21" s="411">
        <v>0.391347561829405</v>
      </c>
      <c r="L21" s="411">
        <v>0.19668588999836983</v>
      </c>
      <c r="M21" s="411">
        <v>0.27757318863371194</v>
      </c>
      <c r="N21" s="411">
        <v>0.21119819076371107</v>
      </c>
      <c r="O21" s="411">
        <v>0.34125312564711918</v>
      </c>
      <c r="P21" s="411">
        <v>0.53554052452965595</v>
      </c>
      <c r="Q21" s="411">
        <v>0.5756156139012153</v>
      </c>
      <c r="R21" s="411">
        <v>0.51252944726269933</v>
      </c>
      <c r="S21" s="411">
        <v>0.36788112312224902</v>
      </c>
      <c r="T21" s="411">
        <v>0.35112990911964181</v>
      </c>
      <c r="U21" s="411">
        <v>0.56825422822656657</v>
      </c>
      <c r="V21" s="411">
        <v>0.71217768572968665</v>
      </c>
      <c r="W21" s="411">
        <v>0.44825107398044073</v>
      </c>
      <c r="X21" s="411">
        <v>0.44102905048692687</v>
      </c>
      <c r="Y21" s="411">
        <v>0.6680070962338448</v>
      </c>
      <c r="Z21" s="411">
        <v>0.76783121609885385</v>
      </c>
      <c r="AA21" s="411">
        <v>0.23161942526921686</v>
      </c>
      <c r="AB21" s="411">
        <v>0.58044526087559267</v>
      </c>
      <c r="AC21" s="411">
        <v>-0.26457181948825986</v>
      </c>
      <c r="AD21" s="411">
        <v>0.44885887670431945</v>
      </c>
      <c r="AE21" s="411">
        <v>0.53345794543388292</v>
      </c>
      <c r="AF21" s="411">
        <v>0.69429631391974267</v>
      </c>
      <c r="AG21" s="411">
        <v>0.76033760338069456</v>
      </c>
      <c r="AH21" s="411">
        <v>0.78883055664931367</v>
      </c>
      <c r="AI21" s="411">
        <v>0.67947500393487192</v>
      </c>
      <c r="AJ21" s="411">
        <v>0.54430286464544897</v>
      </c>
      <c r="AK21" s="411">
        <v>0.42617578972794778</v>
      </c>
      <c r="AL21" s="411">
        <v>0.58445811765309463</v>
      </c>
      <c r="AM21" s="411">
        <v>0.44497726385328989</v>
      </c>
      <c r="AN21" s="411">
        <v>0.5232006459062053</v>
      </c>
      <c r="AO21" s="411">
        <v>0.67330520172797304</v>
      </c>
      <c r="AP21" s="411">
        <v>3.3789719986525677</v>
      </c>
      <c r="AQ21" s="411">
        <v>3.2626140769454963</v>
      </c>
      <c r="AR21" s="411">
        <v>0.27087002276522182</v>
      </c>
      <c r="AS21" s="411">
        <v>0.21249486446581028</v>
      </c>
      <c r="AT21" s="411">
        <v>0.2788273629531664</v>
      </c>
      <c r="AU21" s="411">
        <v>0.18524112698508952</v>
      </c>
      <c r="AV21" s="411">
        <v>0.16503208915479828</v>
      </c>
      <c r="AW21" s="411">
        <v>0.19406991116491637</v>
      </c>
      <c r="AX21" s="411">
        <v>0.17267652782269599</v>
      </c>
      <c r="AY21" s="411">
        <v>0.14260585858794331</v>
      </c>
      <c r="AZ21" s="411">
        <v>0.1835387841651922</v>
      </c>
      <c r="BA21" s="411">
        <v>0.13206366940720218</v>
      </c>
      <c r="BB21" s="411">
        <v>0.19992332020629267</v>
      </c>
      <c r="BC21" s="411">
        <v>0.2475886996497709</v>
      </c>
      <c r="BD21" s="411">
        <v>0.4164519749654671</v>
      </c>
      <c r="BE21" s="411">
        <v>0.51764330940016001</v>
      </c>
      <c r="BF21" s="411">
        <v>0.61540435230687851</v>
      </c>
      <c r="BG21" s="411">
        <v>0.85851690176378792</v>
      </c>
      <c r="BH21" s="411">
        <v>1.1301007826363745</v>
      </c>
      <c r="BI21" s="412">
        <v>0.64513218245402337</v>
      </c>
    </row>
    <row r="22" spans="1:61" s="13" customFormat="1" ht="14.5" thickTop="1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72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</row>
    <row r="23" spans="1:61" s="13" customFormat="1" ht="29.15" customHeight="1">
      <c r="A23" s="394" t="s">
        <v>614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72"/>
      <c r="O23" s="72"/>
      <c r="P23" s="72"/>
      <c r="Q23" s="72"/>
      <c r="R23" s="72"/>
      <c r="S23" s="72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</row>
    <row r="24" spans="1:61" s="13" customFormat="1" ht="14">
      <c r="A24" s="117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72"/>
      <c r="O24" s="72"/>
      <c r="P24" s="72"/>
      <c r="Q24" s="72"/>
      <c r="R24" s="72"/>
      <c r="S24" s="72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</row>
    <row r="25" spans="1:61" s="13" customFormat="1" ht="14"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72"/>
      <c r="O25" s="72"/>
      <c r="P25" s="72"/>
      <c r="Q25" s="72"/>
      <c r="R25" s="72"/>
      <c r="S25" s="72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</row>
    <row r="26" spans="1:61" s="13" customFormat="1" ht="14"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72"/>
      <c r="O26" s="72"/>
      <c r="P26" s="72"/>
      <c r="Q26" s="72"/>
      <c r="R26" s="72"/>
      <c r="S26" s="72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</row>
  </sheetData>
  <sheetProtection sheet="1" objects="1" scenarios="1"/>
  <hyperlinks>
    <hyperlink ref="A4" location="Índice!A1" display="Índice!A1" xr:uid="{0761E8BA-7AE1-4EA1-89B7-7BE2371FAEDC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D682-731F-4694-9A9F-13CEBDB1A3B6}">
  <sheetPr codeName="Plan76">
    <tabColor theme="0"/>
  </sheetPr>
  <dimension ref="A1:AT48"/>
  <sheetViews>
    <sheetView showGridLines="0" showRowColHeaders="0" zoomScale="85" zoomScaleNormal="85" workbookViewId="0">
      <pane xSplit="1" ySplit="5" topLeftCell="AB9" activePane="bottomRight" state="frozen"/>
      <selection pane="topRight" activeCell="B1" sqref="B1"/>
      <selection pane="bottomLeft" activeCell="A6" sqref="A6"/>
      <selection pane="bottomRight" activeCell="AU26" sqref="AU26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6" s="36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</row>
    <row r="2" spans="1:46" s="36" customFormat="1" ht="33" customHeight="1">
      <c r="A2" s="154" t="s">
        <v>132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</row>
    <row r="3" spans="1:46" s="36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</row>
    <row r="4" spans="1:46" s="36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844" t="s">
        <v>1148</v>
      </c>
      <c r="AT4" s="844" t="s">
        <v>1246</v>
      </c>
    </row>
    <row r="5" spans="1:46" s="37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38" customFormat="1" ht="14">
      <c r="A6" s="1215" t="s">
        <v>132</v>
      </c>
      <c r="B6" s="1190">
        <v>241148309.77000001</v>
      </c>
      <c r="C6" s="1190">
        <v>-173210587.29000005</v>
      </c>
      <c r="D6" s="1190">
        <v>-104209276.70999998</v>
      </c>
      <c r="E6" s="1190">
        <v>-60903354.05999998</v>
      </c>
      <c r="F6" s="1190">
        <v>2793242571.2600002</v>
      </c>
      <c r="G6" s="1190">
        <v>-32476826.830000021</v>
      </c>
      <c r="H6" s="1190">
        <v>180645895.08000016</v>
      </c>
      <c r="I6" s="1190">
        <v>-136198719.38500011</v>
      </c>
      <c r="J6" s="1190">
        <v>1073095304.76</v>
      </c>
      <c r="K6" s="1190">
        <v>664417937.58000004</v>
      </c>
      <c r="L6" s="1190">
        <v>-91018519.300000027</v>
      </c>
      <c r="M6" s="1190">
        <v>-783776099.80000007</v>
      </c>
      <c r="N6" s="1190">
        <v>-71755264.829999983</v>
      </c>
      <c r="O6" s="1190">
        <v>-30346167.720000003</v>
      </c>
      <c r="P6" s="1190">
        <v>132830212.60999998</v>
      </c>
      <c r="Q6" s="1190">
        <v>-79865554.769999996</v>
      </c>
      <c r="R6" s="1190">
        <v>-277479354.50999999</v>
      </c>
      <c r="S6" s="1190">
        <v>-105142819.06999999</v>
      </c>
      <c r="T6" s="1190">
        <v>-226609786.88999999</v>
      </c>
      <c r="U6" s="1190">
        <v>-41762550.260000005</v>
      </c>
      <c r="V6" s="1190">
        <v>-242327412.25999999</v>
      </c>
      <c r="W6" s="1190">
        <v>-225041375.91999984</v>
      </c>
      <c r="X6" s="1190">
        <v>-286633257.61000007</v>
      </c>
      <c r="Y6" s="1190">
        <v>1068569255.5999994</v>
      </c>
      <c r="Z6" s="1190">
        <v>-190666975.36000001</v>
      </c>
      <c r="AA6" s="1190">
        <v>-102382661.80999999</v>
      </c>
      <c r="AB6" s="1190">
        <v>-397164254.26999998</v>
      </c>
      <c r="AC6" s="1190">
        <v>-496218458.35000008</v>
      </c>
      <c r="AD6" s="1190">
        <v>-687021067.56999993</v>
      </c>
      <c r="AE6" s="1190">
        <v>484637578.02999997</v>
      </c>
      <c r="AF6" s="1190">
        <v>-529867913.58000004</v>
      </c>
      <c r="AG6" s="1190">
        <v>-578468071</v>
      </c>
      <c r="AH6" s="1190">
        <v>47320391.489999935</v>
      </c>
      <c r="AI6" s="1190">
        <v>-178009924.28000003</v>
      </c>
      <c r="AJ6" s="1190">
        <v>-260709809.44000003</v>
      </c>
      <c r="AK6" s="1190">
        <v>-411677117.87</v>
      </c>
      <c r="AL6" s="1190">
        <v>-342941303.14000005</v>
      </c>
      <c r="AM6" s="1190">
        <v>-430804777.98999995</v>
      </c>
      <c r="AN6" s="1190">
        <v>-388655609.40000004</v>
      </c>
      <c r="AO6" s="1190">
        <v>-580289384.54999995</v>
      </c>
      <c r="AP6" s="1190">
        <v>-518058656.30999994</v>
      </c>
      <c r="AQ6" s="1190">
        <v>-536612796.24000001</v>
      </c>
      <c r="AR6" s="1190">
        <v>-595052270.05000007</v>
      </c>
      <c r="AS6" s="1216">
        <v>-806699090.99000001</v>
      </c>
      <c r="AT6" s="1216">
        <v>-601971692.35957277</v>
      </c>
    </row>
    <row r="7" spans="1:46" s="38" customFormat="1" ht="14">
      <c r="A7" s="1213" t="s">
        <v>770</v>
      </c>
      <c r="B7" s="1199">
        <v>-343472371.94999999</v>
      </c>
      <c r="C7" s="1199">
        <v>-328151369.55000001</v>
      </c>
      <c r="D7" s="1199">
        <v>-247957670.13999999</v>
      </c>
      <c r="E7" s="1199">
        <v>-386931019.39999998</v>
      </c>
      <c r="F7" s="1199">
        <v>-187892774.72999999</v>
      </c>
      <c r="G7" s="1199">
        <v>32991525.559999999</v>
      </c>
      <c r="H7" s="1199">
        <v>-247457772.19999999</v>
      </c>
      <c r="I7" s="1199">
        <v>-259404.70000000301</v>
      </c>
      <c r="J7" s="1199">
        <v>-382324332.47000003</v>
      </c>
      <c r="K7" s="1199">
        <v>-185170154.25999999</v>
      </c>
      <c r="L7" s="1199">
        <v>-322882450.48000002</v>
      </c>
      <c r="M7" s="1199">
        <v>-181674011.71000001</v>
      </c>
      <c r="N7" s="1199">
        <v>-226592860.97999999</v>
      </c>
      <c r="O7" s="1199">
        <v>-64192177.590000004</v>
      </c>
      <c r="P7" s="1199">
        <v>-279890233.80000001</v>
      </c>
      <c r="Q7" s="1199">
        <v>-293673635.74000001</v>
      </c>
      <c r="R7" s="1199">
        <v>-538581695.00999999</v>
      </c>
      <c r="S7" s="1199">
        <v>-503403870.94999999</v>
      </c>
      <c r="T7" s="1199">
        <v>-444019578.01999998</v>
      </c>
      <c r="U7" s="1199">
        <v>-546531886</v>
      </c>
      <c r="V7" s="1199">
        <v>-463795333</v>
      </c>
      <c r="W7" s="1199">
        <v>-547352736</v>
      </c>
      <c r="X7" s="1199">
        <v>-992648464</v>
      </c>
      <c r="Y7" s="1199">
        <v>-1270104050</v>
      </c>
      <c r="Z7" s="1199">
        <v>-350094995</v>
      </c>
      <c r="AA7" s="1199">
        <v>-198089501.00999999</v>
      </c>
      <c r="AB7" s="1199">
        <v>0</v>
      </c>
      <c r="AC7" s="1199">
        <v>0</v>
      </c>
      <c r="AD7" s="1199">
        <v>0</v>
      </c>
      <c r="AE7" s="1199">
        <v>0</v>
      </c>
      <c r="AF7" s="1199">
        <v>0</v>
      </c>
      <c r="AG7" s="1199">
        <v>0</v>
      </c>
      <c r="AH7" s="1199">
        <v>0</v>
      </c>
      <c r="AI7" s="1199">
        <v>0</v>
      </c>
      <c r="AJ7" s="1199">
        <v>0</v>
      </c>
      <c r="AK7" s="1199">
        <v>0</v>
      </c>
      <c r="AL7" s="1199">
        <v>0</v>
      </c>
      <c r="AM7" s="1199">
        <v>0</v>
      </c>
      <c r="AN7" s="1199">
        <v>0</v>
      </c>
      <c r="AO7" s="1199">
        <v>0</v>
      </c>
      <c r="AP7" s="1199">
        <v>0</v>
      </c>
      <c r="AQ7" s="1199">
        <v>0</v>
      </c>
      <c r="AR7" s="1199">
        <v>0</v>
      </c>
      <c r="AS7" s="1198">
        <v>0</v>
      </c>
      <c r="AT7" s="1198">
        <v>-1162215801.6945977</v>
      </c>
    </row>
    <row r="8" spans="1:46" s="38" customFormat="1" ht="14">
      <c r="A8" s="1214" t="s">
        <v>409</v>
      </c>
      <c r="B8" s="1199">
        <v>133044240.25</v>
      </c>
      <c r="C8" s="1199">
        <v>162968835</v>
      </c>
      <c r="D8" s="1199">
        <v>62507232.799999997</v>
      </c>
      <c r="E8" s="1199">
        <v>45747543.990000002</v>
      </c>
      <c r="F8" s="1199">
        <v>-558334490</v>
      </c>
      <c r="G8" s="1199">
        <v>-207540080.72</v>
      </c>
      <c r="H8" s="1199">
        <v>-1794052416.4200001</v>
      </c>
      <c r="I8" s="1199">
        <v>502858459.52999997</v>
      </c>
      <c r="J8" s="1199">
        <v>406656987.61000001</v>
      </c>
      <c r="K8" s="1199">
        <v>258874785.99000001</v>
      </c>
      <c r="L8" s="1199">
        <v>147154650.16</v>
      </c>
      <c r="M8" s="1199">
        <v>69249890.959999993</v>
      </c>
      <c r="N8" s="1199">
        <v>88056276</v>
      </c>
      <c r="O8" s="1199">
        <v>5603383</v>
      </c>
      <c r="P8" s="1199">
        <v>9648993</v>
      </c>
      <c r="Q8" s="1199">
        <v>2564991.83</v>
      </c>
      <c r="R8" s="1199">
        <v>2857350</v>
      </c>
      <c r="S8" s="1199">
        <v>2352660</v>
      </c>
      <c r="T8" s="1199">
        <v>6508183</v>
      </c>
      <c r="U8" s="1199">
        <v>-633180719</v>
      </c>
      <c r="V8" s="1199">
        <v>20200312</v>
      </c>
      <c r="W8" s="1199">
        <v>3085660</v>
      </c>
      <c r="X8" s="1199">
        <v>10621206</v>
      </c>
      <c r="Y8" s="1199">
        <v>-2194960047.25</v>
      </c>
      <c r="Z8" s="1199">
        <v>1118691</v>
      </c>
      <c r="AA8" s="1199">
        <v>421157.93</v>
      </c>
      <c r="AB8" s="1199">
        <v>0</v>
      </c>
      <c r="AC8" s="1199">
        <v>0</v>
      </c>
      <c r="AD8" s="1199">
        <v>0</v>
      </c>
      <c r="AE8" s="1199">
        <v>0</v>
      </c>
      <c r="AF8" s="1199">
        <v>0</v>
      </c>
      <c r="AG8" s="1199">
        <v>0</v>
      </c>
      <c r="AH8" s="1199">
        <v>0</v>
      </c>
      <c r="AI8" s="1199">
        <v>0</v>
      </c>
      <c r="AJ8" s="1199">
        <v>0</v>
      </c>
      <c r="AK8" s="1199">
        <v>0</v>
      </c>
      <c r="AL8" s="1199">
        <v>0</v>
      </c>
      <c r="AM8" s="1199">
        <v>0</v>
      </c>
      <c r="AN8" s="1199">
        <v>0</v>
      </c>
      <c r="AO8" s="1199">
        <v>0</v>
      </c>
      <c r="AP8" s="1199">
        <v>0</v>
      </c>
      <c r="AQ8" s="1199">
        <v>0</v>
      </c>
      <c r="AR8" s="1199">
        <v>0</v>
      </c>
      <c r="AS8" s="1198">
        <v>0</v>
      </c>
      <c r="AT8" s="1198">
        <v>0</v>
      </c>
    </row>
    <row r="9" spans="1:46" s="38" customFormat="1" ht="14">
      <c r="A9" s="1214" t="s">
        <v>407</v>
      </c>
      <c r="B9" s="1199">
        <v>0</v>
      </c>
      <c r="C9" s="1199">
        <v>-143143791.52000001</v>
      </c>
      <c r="D9" s="1199">
        <v>0</v>
      </c>
      <c r="E9" s="1199">
        <v>0</v>
      </c>
      <c r="F9" s="1199">
        <v>0</v>
      </c>
      <c r="G9" s="1199">
        <v>0</v>
      </c>
      <c r="H9" s="1199">
        <v>-2370402868</v>
      </c>
      <c r="I9" s="1199">
        <v>494862020.64499998</v>
      </c>
      <c r="J9" s="1199">
        <v>2047472938.9000001</v>
      </c>
      <c r="K9" s="1199">
        <v>1209075000</v>
      </c>
      <c r="L9" s="1199">
        <v>0</v>
      </c>
      <c r="M9" s="1199">
        <v>0</v>
      </c>
      <c r="N9" s="1199">
        <v>0</v>
      </c>
      <c r="O9" s="1199">
        <v>0</v>
      </c>
      <c r="P9" s="1199">
        <v>0</v>
      </c>
      <c r="Q9" s="1199">
        <v>0</v>
      </c>
      <c r="R9" s="1199">
        <v>0</v>
      </c>
      <c r="S9" s="1199">
        <v>0</v>
      </c>
      <c r="T9" s="1199">
        <v>0</v>
      </c>
      <c r="U9" s="1199">
        <v>0</v>
      </c>
      <c r="V9" s="1199">
        <v>0</v>
      </c>
      <c r="W9" s="1199">
        <v>0</v>
      </c>
      <c r="X9" s="1199">
        <v>0</v>
      </c>
      <c r="Y9" s="1199">
        <v>0</v>
      </c>
      <c r="Z9" s="1199">
        <v>0</v>
      </c>
      <c r="AA9" s="1199">
        <v>0</v>
      </c>
      <c r="AB9" s="1199">
        <v>0</v>
      </c>
      <c r="AC9" s="1199">
        <v>0</v>
      </c>
      <c r="AD9" s="1199">
        <v>0</v>
      </c>
      <c r="AE9" s="1199">
        <v>0</v>
      </c>
      <c r="AF9" s="1199">
        <v>0</v>
      </c>
      <c r="AG9" s="1199">
        <v>0</v>
      </c>
      <c r="AH9" s="1199">
        <v>0</v>
      </c>
      <c r="AI9" s="1199">
        <v>0</v>
      </c>
      <c r="AJ9" s="1199">
        <v>0</v>
      </c>
      <c r="AK9" s="1199">
        <v>0</v>
      </c>
      <c r="AL9" s="1199">
        <v>0</v>
      </c>
      <c r="AM9" s="1199">
        <v>0</v>
      </c>
      <c r="AN9" s="1199">
        <v>0</v>
      </c>
      <c r="AO9" s="1199">
        <v>0</v>
      </c>
      <c r="AP9" s="1199">
        <v>0</v>
      </c>
      <c r="AQ9" s="1199">
        <v>0</v>
      </c>
      <c r="AR9" s="1199">
        <v>0</v>
      </c>
      <c r="AS9" s="1198">
        <v>0</v>
      </c>
      <c r="AT9" s="1198">
        <v>0</v>
      </c>
    </row>
    <row r="10" spans="1:46" s="38" customFormat="1" ht="14">
      <c r="A10" s="1214" t="s">
        <v>798</v>
      </c>
      <c r="B10" s="1199">
        <v>384880840.56999999</v>
      </c>
      <c r="C10" s="1199">
        <v>0</v>
      </c>
      <c r="D10" s="1199">
        <v>0</v>
      </c>
      <c r="E10" s="1199">
        <v>0</v>
      </c>
      <c r="F10" s="1199">
        <v>0</v>
      </c>
      <c r="G10" s="1199">
        <v>0</v>
      </c>
      <c r="H10" s="1199">
        <v>0</v>
      </c>
      <c r="I10" s="1199">
        <v>0</v>
      </c>
      <c r="J10" s="1199">
        <v>0</v>
      </c>
      <c r="K10" s="1199">
        <v>0</v>
      </c>
      <c r="L10" s="1199">
        <v>0</v>
      </c>
      <c r="M10" s="1199">
        <v>0</v>
      </c>
      <c r="N10" s="1199">
        <v>0</v>
      </c>
      <c r="O10" s="1199">
        <v>0</v>
      </c>
      <c r="P10" s="1199">
        <v>0</v>
      </c>
      <c r="Q10" s="1199">
        <v>0</v>
      </c>
      <c r="R10" s="1199">
        <v>0</v>
      </c>
      <c r="S10" s="1199">
        <v>0</v>
      </c>
      <c r="T10" s="1199">
        <v>0</v>
      </c>
      <c r="U10" s="1199">
        <v>0</v>
      </c>
      <c r="V10" s="1199">
        <v>0</v>
      </c>
      <c r="W10" s="1199">
        <v>-1578640000</v>
      </c>
      <c r="X10" s="1199">
        <v>0</v>
      </c>
      <c r="Y10" s="1199">
        <v>0</v>
      </c>
      <c r="Z10" s="1199">
        <v>0</v>
      </c>
      <c r="AA10" s="1199">
        <v>0</v>
      </c>
      <c r="AB10" s="1199">
        <v>0</v>
      </c>
      <c r="AC10" s="1199">
        <v>0</v>
      </c>
      <c r="AD10" s="1199">
        <v>0</v>
      </c>
      <c r="AE10" s="1199">
        <v>0</v>
      </c>
      <c r="AF10" s="1199">
        <v>0</v>
      </c>
      <c r="AG10" s="1199">
        <v>0</v>
      </c>
      <c r="AH10" s="1199">
        <v>0</v>
      </c>
      <c r="AI10" s="1199">
        <v>0</v>
      </c>
      <c r="AJ10" s="1199">
        <v>0</v>
      </c>
      <c r="AK10" s="1199">
        <v>0</v>
      </c>
      <c r="AL10" s="1199">
        <v>0</v>
      </c>
      <c r="AM10" s="1199">
        <v>0</v>
      </c>
      <c r="AN10" s="1199">
        <v>0</v>
      </c>
      <c r="AO10" s="1199">
        <v>0</v>
      </c>
      <c r="AP10" s="1199">
        <v>0</v>
      </c>
      <c r="AQ10" s="1199">
        <v>0</v>
      </c>
      <c r="AR10" s="1199">
        <v>0</v>
      </c>
      <c r="AS10" s="1198">
        <v>0</v>
      </c>
      <c r="AT10" s="1198">
        <v>0</v>
      </c>
    </row>
    <row r="11" spans="1:46" s="38" customFormat="1" ht="14">
      <c r="A11" s="1214" t="s">
        <v>408</v>
      </c>
      <c r="B11" s="1199">
        <v>260000000</v>
      </c>
      <c r="C11" s="1199">
        <v>0</v>
      </c>
      <c r="D11" s="1199">
        <v>0</v>
      </c>
      <c r="E11" s="1199">
        <v>0</v>
      </c>
      <c r="F11" s="1199">
        <v>0</v>
      </c>
      <c r="G11" s="1199">
        <v>0</v>
      </c>
      <c r="H11" s="1199">
        <v>0</v>
      </c>
      <c r="I11" s="1199">
        <v>0</v>
      </c>
      <c r="J11" s="1199">
        <v>0</v>
      </c>
      <c r="K11" s="1199">
        <v>0</v>
      </c>
      <c r="L11" s="1199">
        <v>0</v>
      </c>
      <c r="M11" s="1199">
        <v>0</v>
      </c>
      <c r="N11" s="1199">
        <v>0</v>
      </c>
      <c r="O11" s="1199">
        <v>0</v>
      </c>
      <c r="P11" s="1199">
        <v>0</v>
      </c>
      <c r="Q11" s="1199">
        <v>0</v>
      </c>
      <c r="R11" s="1199">
        <v>0</v>
      </c>
      <c r="S11" s="1199">
        <v>0</v>
      </c>
      <c r="T11" s="1199">
        <v>0</v>
      </c>
      <c r="U11" s="1199">
        <v>0</v>
      </c>
      <c r="V11" s="1199">
        <v>0</v>
      </c>
      <c r="W11" s="1199">
        <v>0</v>
      </c>
      <c r="X11" s="1199">
        <v>0</v>
      </c>
      <c r="Y11" s="1199">
        <v>0</v>
      </c>
      <c r="Z11" s="1199">
        <v>0</v>
      </c>
      <c r="AA11" s="1199">
        <v>0</v>
      </c>
      <c r="AB11" s="1199">
        <v>0</v>
      </c>
      <c r="AC11" s="1199">
        <v>0</v>
      </c>
      <c r="AD11" s="1199">
        <v>0</v>
      </c>
      <c r="AE11" s="1199">
        <v>0</v>
      </c>
      <c r="AF11" s="1199">
        <v>0</v>
      </c>
      <c r="AG11" s="1199">
        <v>0</v>
      </c>
      <c r="AH11" s="1199">
        <v>0</v>
      </c>
      <c r="AI11" s="1199">
        <v>0</v>
      </c>
      <c r="AJ11" s="1199">
        <v>0</v>
      </c>
      <c r="AK11" s="1199">
        <v>0</v>
      </c>
      <c r="AL11" s="1199">
        <v>0</v>
      </c>
      <c r="AM11" s="1199">
        <v>0</v>
      </c>
      <c r="AN11" s="1199">
        <v>0</v>
      </c>
      <c r="AO11" s="1199">
        <v>0</v>
      </c>
      <c r="AP11" s="1199">
        <v>0</v>
      </c>
      <c r="AQ11" s="1199">
        <v>0</v>
      </c>
      <c r="AR11" s="1199">
        <v>0</v>
      </c>
      <c r="AS11" s="1198">
        <v>0</v>
      </c>
      <c r="AT11" s="1198">
        <v>0</v>
      </c>
    </row>
    <row r="12" spans="1:46" s="38" customFormat="1" ht="14">
      <c r="A12" s="1214" t="s">
        <v>42</v>
      </c>
      <c r="B12" s="1199">
        <v>0</v>
      </c>
      <c r="C12" s="1199">
        <v>0</v>
      </c>
      <c r="D12" s="1199">
        <v>0</v>
      </c>
      <c r="E12" s="1199">
        <v>0</v>
      </c>
      <c r="F12" s="1199">
        <v>0</v>
      </c>
      <c r="G12" s="1199">
        <v>0</v>
      </c>
      <c r="H12" s="1199">
        <v>0</v>
      </c>
      <c r="I12" s="1199">
        <v>0</v>
      </c>
      <c r="J12" s="1199">
        <v>0</v>
      </c>
      <c r="K12" s="1199">
        <v>0</v>
      </c>
      <c r="L12" s="1199">
        <v>0</v>
      </c>
      <c r="M12" s="1199">
        <v>0</v>
      </c>
      <c r="N12" s="1199">
        <v>0</v>
      </c>
      <c r="O12" s="1199">
        <v>0</v>
      </c>
      <c r="P12" s="1199">
        <v>0</v>
      </c>
      <c r="Q12" s="1199">
        <v>0</v>
      </c>
      <c r="R12" s="1199">
        <v>0</v>
      </c>
      <c r="S12" s="1199">
        <v>0</v>
      </c>
      <c r="T12" s="1199">
        <v>0</v>
      </c>
      <c r="U12" s="1199">
        <v>0</v>
      </c>
      <c r="V12" s="1199">
        <v>0</v>
      </c>
      <c r="W12" s="1199">
        <v>1033508989.86</v>
      </c>
      <c r="X12" s="1199">
        <v>0</v>
      </c>
      <c r="Y12" s="1199">
        <v>0</v>
      </c>
      <c r="Z12" s="1199">
        <v>0</v>
      </c>
      <c r="AA12" s="1199">
        <v>0</v>
      </c>
      <c r="AB12" s="1199">
        <v>0</v>
      </c>
      <c r="AC12" s="1199">
        <v>0</v>
      </c>
      <c r="AD12" s="1199">
        <v>0</v>
      </c>
      <c r="AE12" s="1199">
        <v>0</v>
      </c>
      <c r="AF12" s="1199">
        <v>0</v>
      </c>
      <c r="AG12" s="1199">
        <v>0</v>
      </c>
      <c r="AH12" s="1199">
        <v>0</v>
      </c>
      <c r="AI12" s="1199">
        <v>0</v>
      </c>
      <c r="AJ12" s="1199">
        <v>0</v>
      </c>
      <c r="AK12" s="1199">
        <v>0</v>
      </c>
      <c r="AL12" s="1199">
        <v>0</v>
      </c>
      <c r="AM12" s="1199">
        <v>0</v>
      </c>
      <c r="AN12" s="1199">
        <v>0</v>
      </c>
      <c r="AO12" s="1199">
        <v>0</v>
      </c>
      <c r="AP12" s="1199">
        <v>0</v>
      </c>
      <c r="AQ12" s="1199">
        <v>0</v>
      </c>
      <c r="AR12" s="1199">
        <v>0</v>
      </c>
      <c r="AS12" s="1198">
        <v>0</v>
      </c>
      <c r="AT12" s="1198">
        <v>0</v>
      </c>
    </row>
    <row r="13" spans="1:46" s="38" customFormat="1" ht="14">
      <c r="A13" s="1214" t="s">
        <v>641</v>
      </c>
      <c r="B13" s="1199">
        <v>0</v>
      </c>
      <c r="C13" s="1199">
        <v>0</v>
      </c>
      <c r="D13" s="1199">
        <v>0</v>
      </c>
      <c r="E13" s="1199">
        <v>0</v>
      </c>
      <c r="F13" s="1199">
        <v>0</v>
      </c>
      <c r="G13" s="1199">
        <v>0</v>
      </c>
      <c r="H13" s="1199">
        <v>3404861967.02</v>
      </c>
      <c r="I13" s="1199">
        <v>0</v>
      </c>
      <c r="J13" s="1199">
        <v>0</v>
      </c>
      <c r="K13" s="1199">
        <v>0</v>
      </c>
      <c r="L13" s="1199">
        <v>0</v>
      </c>
      <c r="M13" s="1199">
        <v>0</v>
      </c>
      <c r="N13" s="1199">
        <v>0</v>
      </c>
      <c r="O13" s="1199">
        <v>0</v>
      </c>
      <c r="P13" s="1199">
        <v>0</v>
      </c>
      <c r="Q13" s="1199">
        <v>0</v>
      </c>
      <c r="R13" s="1199">
        <v>0</v>
      </c>
      <c r="S13" s="1199">
        <v>0</v>
      </c>
      <c r="T13" s="1199">
        <v>0</v>
      </c>
      <c r="U13" s="1199">
        <v>0</v>
      </c>
      <c r="V13" s="1199">
        <v>0</v>
      </c>
      <c r="W13" s="1199">
        <v>0</v>
      </c>
      <c r="X13" s="1199">
        <v>0</v>
      </c>
      <c r="Y13" s="1199">
        <v>4973394250.1499996</v>
      </c>
      <c r="Z13" s="1199">
        <v>0</v>
      </c>
      <c r="AA13" s="1199">
        <v>0</v>
      </c>
      <c r="AB13" s="1199">
        <v>0</v>
      </c>
      <c r="AC13" s="1199">
        <v>0</v>
      </c>
      <c r="AD13" s="1199">
        <v>0</v>
      </c>
      <c r="AE13" s="1199">
        <v>719640844.33000004</v>
      </c>
      <c r="AF13" s="1199">
        <v>-360000000</v>
      </c>
      <c r="AG13" s="1199">
        <v>-359640844.32999998</v>
      </c>
      <c r="AH13" s="1199">
        <v>0</v>
      </c>
      <c r="AI13" s="1199">
        <v>0</v>
      </c>
      <c r="AJ13" s="1199">
        <v>0</v>
      </c>
      <c r="AK13" s="1199">
        <v>0</v>
      </c>
      <c r="AL13" s="1199">
        <v>0</v>
      </c>
      <c r="AM13" s="1199">
        <v>0</v>
      </c>
      <c r="AN13" s="1199">
        <v>0</v>
      </c>
      <c r="AO13" s="1199">
        <v>0</v>
      </c>
      <c r="AP13" s="1199">
        <v>0</v>
      </c>
      <c r="AQ13" s="1199">
        <v>0</v>
      </c>
      <c r="AR13" s="1199">
        <v>0</v>
      </c>
      <c r="AS13" s="1198">
        <v>0</v>
      </c>
      <c r="AT13" s="1198">
        <v>0</v>
      </c>
    </row>
    <row r="14" spans="1:46" s="38" customFormat="1" ht="14">
      <c r="A14" s="1214" t="s">
        <v>737</v>
      </c>
      <c r="B14" s="1199">
        <v>0</v>
      </c>
      <c r="C14" s="1199">
        <v>0</v>
      </c>
      <c r="D14" s="1199">
        <v>0</v>
      </c>
      <c r="E14" s="1199">
        <v>0</v>
      </c>
      <c r="F14" s="1199">
        <v>0</v>
      </c>
      <c r="G14" s="1199">
        <v>-126609317.67</v>
      </c>
      <c r="H14" s="1199">
        <v>0</v>
      </c>
      <c r="I14" s="1199">
        <v>0</v>
      </c>
      <c r="J14" s="1199">
        <v>0</v>
      </c>
      <c r="K14" s="1199">
        <v>0</v>
      </c>
      <c r="L14" s="1199">
        <v>0</v>
      </c>
      <c r="M14" s="1199">
        <v>0</v>
      </c>
      <c r="N14" s="1199">
        <v>0</v>
      </c>
      <c r="O14" s="1199">
        <v>0</v>
      </c>
      <c r="P14" s="1199">
        <v>0</v>
      </c>
      <c r="Q14" s="1199">
        <v>0</v>
      </c>
      <c r="R14" s="1199">
        <v>0</v>
      </c>
      <c r="S14" s="1199">
        <v>0</v>
      </c>
      <c r="T14" s="1199">
        <v>0</v>
      </c>
      <c r="U14" s="1199">
        <v>0</v>
      </c>
      <c r="V14" s="1199">
        <v>0</v>
      </c>
      <c r="W14" s="1199">
        <v>0</v>
      </c>
      <c r="X14" s="1199">
        <v>0</v>
      </c>
      <c r="Y14" s="1199">
        <v>0</v>
      </c>
      <c r="Z14" s="1199">
        <v>0</v>
      </c>
      <c r="AA14" s="1199">
        <v>0</v>
      </c>
      <c r="AB14" s="1199">
        <v>0</v>
      </c>
      <c r="AC14" s="1199">
        <v>0</v>
      </c>
      <c r="AD14" s="1199">
        <v>0</v>
      </c>
      <c r="AE14" s="1199">
        <v>0</v>
      </c>
      <c r="AF14" s="1199">
        <v>0</v>
      </c>
      <c r="AG14" s="1199">
        <v>0</v>
      </c>
      <c r="AH14" s="1199">
        <v>0</v>
      </c>
      <c r="AI14" s="1199">
        <v>0</v>
      </c>
      <c r="AJ14" s="1199">
        <v>0</v>
      </c>
      <c r="AK14" s="1199">
        <v>0</v>
      </c>
      <c r="AL14" s="1199">
        <v>0</v>
      </c>
      <c r="AM14" s="1199">
        <v>0</v>
      </c>
      <c r="AN14" s="1199">
        <v>0</v>
      </c>
      <c r="AO14" s="1199">
        <v>0</v>
      </c>
      <c r="AP14" s="1199">
        <v>0</v>
      </c>
      <c r="AQ14" s="1199">
        <v>0</v>
      </c>
      <c r="AR14" s="1199">
        <v>0</v>
      </c>
      <c r="AS14" s="1198">
        <v>0</v>
      </c>
      <c r="AT14" s="1198">
        <v>0</v>
      </c>
    </row>
    <row r="15" spans="1:46" s="38" customFormat="1" ht="14">
      <c r="A15" s="1214" t="s">
        <v>640</v>
      </c>
      <c r="B15" s="1199">
        <v>0</v>
      </c>
      <c r="C15" s="1199">
        <v>0</v>
      </c>
      <c r="D15" s="1199">
        <v>0</v>
      </c>
      <c r="E15" s="1199">
        <v>0</v>
      </c>
      <c r="F15" s="1199">
        <v>0</v>
      </c>
      <c r="G15" s="1199">
        <v>0</v>
      </c>
      <c r="H15" s="1199">
        <v>-765000000</v>
      </c>
      <c r="I15" s="1199">
        <v>0</v>
      </c>
      <c r="J15" s="1199">
        <v>0</v>
      </c>
      <c r="K15" s="1199">
        <v>0</v>
      </c>
      <c r="L15" s="1199">
        <v>0</v>
      </c>
      <c r="M15" s="1199">
        <v>0</v>
      </c>
      <c r="N15" s="1199">
        <v>0</v>
      </c>
      <c r="O15" s="1199">
        <v>0</v>
      </c>
      <c r="P15" s="1199">
        <v>0</v>
      </c>
      <c r="Q15" s="1199">
        <v>0</v>
      </c>
      <c r="R15" s="1199">
        <v>0</v>
      </c>
      <c r="S15" s="1199">
        <v>0</v>
      </c>
      <c r="T15" s="1199">
        <v>0</v>
      </c>
      <c r="U15" s="1199">
        <v>0</v>
      </c>
      <c r="V15" s="1199">
        <v>0</v>
      </c>
      <c r="W15" s="1199">
        <v>0</v>
      </c>
      <c r="X15" s="1199">
        <v>0</v>
      </c>
      <c r="Y15" s="1199">
        <v>0</v>
      </c>
      <c r="Z15" s="1199">
        <v>0</v>
      </c>
      <c r="AA15" s="1199">
        <v>0</v>
      </c>
      <c r="AB15" s="1199">
        <v>0</v>
      </c>
      <c r="AC15" s="1199">
        <v>0</v>
      </c>
      <c r="AD15" s="1199">
        <v>0</v>
      </c>
      <c r="AE15" s="1199">
        <v>0</v>
      </c>
      <c r="AF15" s="1199">
        <v>0</v>
      </c>
      <c r="AG15" s="1199">
        <v>0</v>
      </c>
      <c r="AH15" s="1199">
        <v>0</v>
      </c>
      <c r="AI15" s="1199">
        <v>0</v>
      </c>
      <c r="AJ15" s="1199">
        <v>0</v>
      </c>
      <c r="AK15" s="1199">
        <v>0</v>
      </c>
      <c r="AL15" s="1199">
        <v>0</v>
      </c>
      <c r="AM15" s="1199">
        <v>0</v>
      </c>
      <c r="AN15" s="1199">
        <v>0</v>
      </c>
      <c r="AO15" s="1199">
        <v>0</v>
      </c>
      <c r="AP15" s="1199">
        <v>0</v>
      </c>
      <c r="AQ15" s="1199">
        <v>0</v>
      </c>
      <c r="AR15" s="1199">
        <v>0</v>
      </c>
      <c r="AS15" s="1198">
        <v>0</v>
      </c>
      <c r="AT15" s="1198">
        <v>0</v>
      </c>
    </row>
    <row r="16" spans="1:46" s="38" customFormat="1" ht="14">
      <c r="A16" s="1214" t="s">
        <v>525</v>
      </c>
      <c r="B16" s="1199">
        <v>0</v>
      </c>
      <c r="C16" s="1199">
        <v>0</v>
      </c>
      <c r="D16" s="1199">
        <v>0</v>
      </c>
      <c r="E16" s="1199">
        <v>0</v>
      </c>
      <c r="F16" s="1199">
        <v>11572000000</v>
      </c>
      <c r="G16" s="1199">
        <v>0</v>
      </c>
      <c r="H16" s="1199">
        <v>0</v>
      </c>
      <c r="I16" s="1199">
        <v>0</v>
      </c>
      <c r="J16" s="1199">
        <v>0</v>
      </c>
      <c r="K16" s="1199">
        <v>0</v>
      </c>
      <c r="L16" s="1199">
        <v>0</v>
      </c>
      <c r="M16" s="1199">
        <v>0</v>
      </c>
      <c r="N16" s="1199">
        <v>0</v>
      </c>
      <c r="O16" s="1199">
        <v>0</v>
      </c>
      <c r="P16" s="1199">
        <v>0</v>
      </c>
      <c r="Q16" s="1199">
        <v>0</v>
      </c>
      <c r="R16" s="1199">
        <v>0</v>
      </c>
      <c r="S16" s="1199">
        <v>0</v>
      </c>
      <c r="T16" s="1199">
        <v>0</v>
      </c>
      <c r="U16" s="1199">
        <v>0</v>
      </c>
      <c r="V16" s="1199">
        <v>0</v>
      </c>
      <c r="W16" s="1199">
        <v>0</v>
      </c>
      <c r="X16" s="1199">
        <v>0</v>
      </c>
      <c r="Y16" s="1199">
        <v>0</v>
      </c>
      <c r="Z16" s="1199">
        <v>0</v>
      </c>
      <c r="AA16" s="1199">
        <v>0</v>
      </c>
      <c r="AB16" s="1199">
        <v>0</v>
      </c>
      <c r="AC16" s="1199">
        <v>0</v>
      </c>
      <c r="AD16" s="1199">
        <v>0</v>
      </c>
      <c r="AE16" s="1199">
        <v>0</v>
      </c>
      <c r="AF16" s="1199">
        <v>0</v>
      </c>
      <c r="AG16" s="1199">
        <v>0</v>
      </c>
      <c r="AH16" s="1199">
        <v>0</v>
      </c>
      <c r="AI16" s="1199">
        <v>0</v>
      </c>
      <c r="AJ16" s="1199">
        <v>0</v>
      </c>
      <c r="AK16" s="1199">
        <v>0</v>
      </c>
      <c r="AL16" s="1199">
        <v>0</v>
      </c>
      <c r="AM16" s="1199">
        <v>0</v>
      </c>
      <c r="AN16" s="1199">
        <v>0</v>
      </c>
      <c r="AO16" s="1199">
        <v>0</v>
      </c>
      <c r="AP16" s="1199">
        <v>0</v>
      </c>
      <c r="AQ16" s="1199">
        <v>0</v>
      </c>
      <c r="AR16" s="1199">
        <v>0</v>
      </c>
      <c r="AS16" s="1198">
        <v>0</v>
      </c>
      <c r="AT16" s="1198">
        <v>0</v>
      </c>
    </row>
    <row r="17" spans="1:46" s="38" customFormat="1" ht="14">
      <c r="A17" s="1214" t="s">
        <v>725</v>
      </c>
      <c r="B17" s="1199">
        <v>0</v>
      </c>
      <c r="C17" s="1199">
        <v>0</v>
      </c>
      <c r="D17" s="1199">
        <v>0</v>
      </c>
      <c r="E17" s="1199">
        <v>0</v>
      </c>
      <c r="F17" s="1199">
        <v>-3474188511.75</v>
      </c>
      <c r="G17" s="1199">
        <v>0</v>
      </c>
      <c r="H17" s="1199">
        <v>0</v>
      </c>
      <c r="I17" s="1199">
        <v>0</v>
      </c>
      <c r="J17" s="1199">
        <v>0</v>
      </c>
      <c r="K17" s="1199">
        <v>0</v>
      </c>
      <c r="L17" s="1199">
        <v>0</v>
      </c>
      <c r="M17" s="1199">
        <v>0</v>
      </c>
      <c r="N17" s="1199">
        <v>0</v>
      </c>
      <c r="O17" s="1199">
        <v>0</v>
      </c>
      <c r="P17" s="1199">
        <v>0</v>
      </c>
      <c r="Q17" s="1199">
        <v>0</v>
      </c>
      <c r="R17" s="1199">
        <v>0</v>
      </c>
      <c r="S17" s="1199">
        <v>0</v>
      </c>
      <c r="T17" s="1199">
        <v>0</v>
      </c>
      <c r="U17" s="1199">
        <v>0</v>
      </c>
      <c r="V17" s="1199">
        <v>0</v>
      </c>
      <c r="W17" s="1199">
        <v>0</v>
      </c>
      <c r="X17" s="1199">
        <v>0</v>
      </c>
      <c r="Y17" s="1199">
        <v>0</v>
      </c>
      <c r="Z17" s="1199">
        <v>0</v>
      </c>
      <c r="AA17" s="1199">
        <v>0</v>
      </c>
      <c r="AB17" s="1199">
        <v>0</v>
      </c>
      <c r="AC17" s="1199">
        <v>0</v>
      </c>
      <c r="AD17" s="1199">
        <v>0</v>
      </c>
      <c r="AE17" s="1199">
        <v>0</v>
      </c>
      <c r="AF17" s="1199">
        <v>0</v>
      </c>
      <c r="AG17" s="1199">
        <v>0</v>
      </c>
      <c r="AH17" s="1199">
        <v>0</v>
      </c>
      <c r="AI17" s="1199">
        <v>0</v>
      </c>
      <c r="AJ17" s="1199">
        <v>0</v>
      </c>
      <c r="AK17" s="1199">
        <v>0</v>
      </c>
      <c r="AL17" s="1199">
        <v>0</v>
      </c>
      <c r="AM17" s="1199">
        <v>0</v>
      </c>
      <c r="AN17" s="1199">
        <v>0</v>
      </c>
      <c r="AO17" s="1199">
        <v>0</v>
      </c>
      <c r="AP17" s="1199">
        <v>0</v>
      </c>
      <c r="AQ17" s="1199">
        <v>0</v>
      </c>
      <c r="AR17" s="1199">
        <v>0</v>
      </c>
      <c r="AS17" s="1198">
        <v>0</v>
      </c>
      <c r="AT17" s="1198">
        <v>0</v>
      </c>
    </row>
    <row r="18" spans="1:46" s="38" customFormat="1" ht="14">
      <c r="A18" s="1214" t="s">
        <v>771</v>
      </c>
      <c r="B18" s="1199">
        <v>0</v>
      </c>
      <c r="C18" s="1199">
        <v>0</v>
      </c>
      <c r="D18" s="1199">
        <v>0</v>
      </c>
      <c r="E18" s="1199">
        <v>0</v>
      </c>
      <c r="F18" s="1199">
        <v>0</v>
      </c>
      <c r="G18" s="1199">
        <v>0</v>
      </c>
      <c r="H18" s="1199">
        <v>-372493849.91000003</v>
      </c>
      <c r="I18" s="1199">
        <v>0</v>
      </c>
      <c r="J18" s="1199">
        <v>0</v>
      </c>
      <c r="K18" s="1199">
        <v>0</v>
      </c>
      <c r="L18" s="1199">
        <v>0</v>
      </c>
      <c r="M18" s="1199">
        <v>-1400798144.7</v>
      </c>
      <c r="N18" s="1199">
        <v>0</v>
      </c>
      <c r="O18" s="1199">
        <v>0</v>
      </c>
      <c r="P18" s="1199">
        <v>0</v>
      </c>
      <c r="Q18" s="1199">
        <v>0</v>
      </c>
      <c r="R18" s="1199">
        <v>0</v>
      </c>
      <c r="S18" s="1199">
        <v>0</v>
      </c>
      <c r="T18" s="1199">
        <v>0</v>
      </c>
      <c r="U18" s="1199">
        <v>0</v>
      </c>
      <c r="V18" s="1199">
        <v>0</v>
      </c>
      <c r="W18" s="1199">
        <v>0</v>
      </c>
      <c r="X18" s="1199">
        <v>0</v>
      </c>
      <c r="Y18" s="1199">
        <v>0</v>
      </c>
      <c r="Z18" s="1199">
        <v>0</v>
      </c>
      <c r="AA18" s="1199">
        <v>0</v>
      </c>
      <c r="AB18" s="1199">
        <v>0</v>
      </c>
      <c r="AC18" s="1199">
        <v>0</v>
      </c>
      <c r="AD18" s="1199">
        <v>0</v>
      </c>
      <c r="AE18" s="1199">
        <v>0</v>
      </c>
      <c r="AF18" s="1199">
        <v>0</v>
      </c>
      <c r="AG18" s="1199">
        <v>0</v>
      </c>
      <c r="AH18" s="1199">
        <v>0</v>
      </c>
      <c r="AI18" s="1199">
        <v>0</v>
      </c>
      <c r="AJ18" s="1199">
        <v>0</v>
      </c>
      <c r="AK18" s="1199">
        <v>0</v>
      </c>
      <c r="AL18" s="1199">
        <v>0</v>
      </c>
      <c r="AM18" s="1199">
        <v>0</v>
      </c>
      <c r="AN18" s="1199">
        <v>0</v>
      </c>
      <c r="AO18" s="1199">
        <v>0</v>
      </c>
      <c r="AP18" s="1199">
        <v>0</v>
      </c>
      <c r="AQ18" s="1199">
        <v>0</v>
      </c>
      <c r="AR18" s="1199">
        <v>0</v>
      </c>
      <c r="AS18" s="1198">
        <v>0</v>
      </c>
      <c r="AT18" s="1198">
        <v>0</v>
      </c>
    </row>
    <row r="19" spans="1:46" s="38" customFormat="1" ht="14">
      <c r="A19" s="1214" t="s">
        <v>410</v>
      </c>
      <c r="B19" s="1199">
        <v>0</v>
      </c>
      <c r="C19" s="1199">
        <v>0</v>
      </c>
      <c r="D19" s="1199">
        <v>0</v>
      </c>
      <c r="E19" s="1199">
        <v>-65123649.289999999</v>
      </c>
      <c r="F19" s="1199">
        <v>0</v>
      </c>
      <c r="G19" s="1199">
        <v>-74492347.420000002</v>
      </c>
      <c r="H19" s="1199">
        <v>0</v>
      </c>
      <c r="I19" s="1199">
        <v>0</v>
      </c>
      <c r="J19" s="1199">
        <v>0</v>
      </c>
      <c r="K19" s="1199">
        <v>0</v>
      </c>
      <c r="L19" s="1199">
        <v>0</v>
      </c>
      <c r="M19" s="1199">
        <v>0</v>
      </c>
      <c r="N19" s="1199">
        <v>0</v>
      </c>
      <c r="O19" s="1199">
        <v>0</v>
      </c>
      <c r="P19" s="1199">
        <v>0</v>
      </c>
      <c r="Q19" s="1199">
        <v>0</v>
      </c>
      <c r="R19" s="1199">
        <v>0</v>
      </c>
      <c r="S19" s="1199">
        <v>0</v>
      </c>
      <c r="T19" s="1199">
        <v>0</v>
      </c>
      <c r="U19" s="1199">
        <v>0</v>
      </c>
      <c r="V19" s="1199">
        <v>0</v>
      </c>
      <c r="W19" s="1199">
        <v>0</v>
      </c>
      <c r="X19" s="1199">
        <v>0</v>
      </c>
      <c r="Y19" s="1199">
        <v>0</v>
      </c>
      <c r="Z19" s="1199">
        <v>0</v>
      </c>
      <c r="AA19" s="1199">
        <v>0</v>
      </c>
      <c r="AB19" s="1199">
        <v>0</v>
      </c>
      <c r="AC19" s="1199">
        <v>0</v>
      </c>
      <c r="AD19" s="1199">
        <v>0</v>
      </c>
      <c r="AE19" s="1199">
        <v>0</v>
      </c>
      <c r="AF19" s="1199">
        <v>0</v>
      </c>
      <c r="AG19" s="1199">
        <v>0</v>
      </c>
      <c r="AH19" s="1199">
        <v>0</v>
      </c>
      <c r="AI19" s="1199">
        <v>0</v>
      </c>
      <c r="AJ19" s="1199">
        <v>0</v>
      </c>
      <c r="AK19" s="1199">
        <v>0</v>
      </c>
      <c r="AL19" s="1199">
        <v>0</v>
      </c>
      <c r="AM19" s="1199">
        <v>0</v>
      </c>
      <c r="AN19" s="1199">
        <v>0</v>
      </c>
      <c r="AO19" s="1199">
        <v>0</v>
      </c>
      <c r="AP19" s="1199">
        <v>0</v>
      </c>
      <c r="AQ19" s="1199">
        <v>0</v>
      </c>
      <c r="AR19" s="1199">
        <v>0</v>
      </c>
      <c r="AS19" s="1198">
        <v>0</v>
      </c>
      <c r="AT19" s="1198">
        <v>0</v>
      </c>
    </row>
    <row r="20" spans="1:46" s="38" customFormat="1" ht="14">
      <c r="A20" s="1214" t="s">
        <v>639</v>
      </c>
      <c r="B20" s="1199">
        <v>0</v>
      </c>
      <c r="C20" s="1199">
        <v>0</v>
      </c>
      <c r="D20" s="1199">
        <v>0</v>
      </c>
      <c r="E20" s="1199">
        <v>325456658.24000001</v>
      </c>
      <c r="F20" s="1199">
        <v>0</v>
      </c>
      <c r="G20" s="1199">
        <v>385027602.51999998</v>
      </c>
      <c r="H20" s="1199">
        <v>0</v>
      </c>
      <c r="I20" s="1199">
        <v>0</v>
      </c>
      <c r="J20" s="1199">
        <v>0</v>
      </c>
      <c r="K20" s="1199">
        <v>0</v>
      </c>
      <c r="L20" s="1199">
        <v>0</v>
      </c>
      <c r="M20" s="1199">
        <v>0</v>
      </c>
      <c r="N20" s="1199">
        <v>0</v>
      </c>
      <c r="O20" s="1199">
        <v>0</v>
      </c>
      <c r="P20" s="1199">
        <v>0</v>
      </c>
      <c r="Q20" s="1199">
        <v>0</v>
      </c>
      <c r="R20" s="1199">
        <v>0</v>
      </c>
      <c r="S20" s="1199">
        <v>0</v>
      </c>
      <c r="T20" s="1199">
        <v>0</v>
      </c>
      <c r="U20" s="1199">
        <v>0</v>
      </c>
      <c r="V20" s="1199">
        <v>0</v>
      </c>
      <c r="W20" s="1199">
        <v>0</v>
      </c>
      <c r="X20" s="1199">
        <v>0</v>
      </c>
      <c r="Y20" s="1199">
        <v>0</v>
      </c>
      <c r="Z20" s="1199">
        <v>0</v>
      </c>
      <c r="AA20" s="1199">
        <v>0</v>
      </c>
      <c r="AB20" s="1199">
        <v>0</v>
      </c>
      <c r="AC20" s="1199">
        <v>0</v>
      </c>
      <c r="AD20" s="1199">
        <v>0</v>
      </c>
      <c r="AE20" s="1199">
        <v>0</v>
      </c>
      <c r="AF20" s="1199">
        <v>0</v>
      </c>
      <c r="AG20" s="1199">
        <v>0</v>
      </c>
      <c r="AH20" s="1199">
        <v>0</v>
      </c>
      <c r="AI20" s="1199">
        <v>0</v>
      </c>
      <c r="AJ20" s="1199">
        <v>0</v>
      </c>
      <c r="AK20" s="1199">
        <v>0</v>
      </c>
      <c r="AL20" s="1199">
        <v>0</v>
      </c>
      <c r="AM20" s="1199">
        <v>0</v>
      </c>
      <c r="AN20" s="1199">
        <v>0</v>
      </c>
      <c r="AO20" s="1199">
        <v>0</v>
      </c>
      <c r="AP20" s="1199">
        <v>0</v>
      </c>
      <c r="AQ20" s="1199">
        <v>0</v>
      </c>
      <c r="AR20" s="1199">
        <v>0</v>
      </c>
      <c r="AS20" s="1198">
        <v>0</v>
      </c>
      <c r="AT20" s="1198">
        <v>0</v>
      </c>
    </row>
    <row r="21" spans="1:46" s="38" customFormat="1" ht="14">
      <c r="A21" s="1214" t="s">
        <v>715</v>
      </c>
      <c r="B21" s="1199">
        <v>0</v>
      </c>
      <c r="C21" s="1199">
        <v>0</v>
      </c>
      <c r="D21" s="1199">
        <v>0</v>
      </c>
      <c r="E21" s="1199">
        <v>0</v>
      </c>
      <c r="F21" s="1199">
        <v>0</v>
      </c>
      <c r="G21" s="1199">
        <v>0</v>
      </c>
      <c r="H21" s="1199">
        <v>0</v>
      </c>
      <c r="I21" s="1199">
        <v>-541312360.49000001</v>
      </c>
      <c r="J21" s="1199">
        <v>0</v>
      </c>
      <c r="K21" s="1199">
        <v>0</v>
      </c>
      <c r="L21" s="1199">
        <v>0</v>
      </c>
      <c r="M21" s="1199">
        <v>0</v>
      </c>
      <c r="N21" s="1199">
        <v>0</v>
      </c>
      <c r="O21" s="1199">
        <v>0</v>
      </c>
      <c r="P21" s="1199">
        <v>0</v>
      </c>
      <c r="Q21" s="1199">
        <v>0</v>
      </c>
      <c r="R21" s="1199">
        <v>0</v>
      </c>
      <c r="S21" s="1199">
        <v>0</v>
      </c>
      <c r="T21" s="1199">
        <v>0</v>
      </c>
      <c r="U21" s="1199">
        <v>0</v>
      </c>
      <c r="V21" s="1199">
        <v>0</v>
      </c>
      <c r="W21" s="1199">
        <v>0</v>
      </c>
      <c r="X21" s="1199">
        <v>0</v>
      </c>
      <c r="Y21" s="1199">
        <v>0</v>
      </c>
      <c r="Z21" s="1199">
        <v>0</v>
      </c>
      <c r="AA21" s="1199">
        <v>0</v>
      </c>
      <c r="AB21" s="1199">
        <v>0</v>
      </c>
      <c r="AC21" s="1199">
        <v>0</v>
      </c>
      <c r="AD21" s="1199">
        <v>0</v>
      </c>
      <c r="AE21" s="1199">
        <v>0</v>
      </c>
      <c r="AF21" s="1199">
        <v>0</v>
      </c>
      <c r="AG21" s="1199">
        <v>0</v>
      </c>
      <c r="AH21" s="1199">
        <v>0</v>
      </c>
      <c r="AI21" s="1199">
        <v>0</v>
      </c>
      <c r="AJ21" s="1199">
        <v>0</v>
      </c>
      <c r="AK21" s="1199">
        <v>0</v>
      </c>
      <c r="AL21" s="1199">
        <v>0</v>
      </c>
      <c r="AM21" s="1199">
        <v>0</v>
      </c>
      <c r="AN21" s="1199">
        <v>0</v>
      </c>
      <c r="AO21" s="1199">
        <v>0</v>
      </c>
      <c r="AP21" s="1199">
        <v>0</v>
      </c>
      <c r="AQ21" s="1199">
        <v>0</v>
      </c>
      <c r="AR21" s="1199">
        <v>0</v>
      </c>
      <c r="AS21" s="1198">
        <v>0</v>
      </c>
      <c r="AT21" s="1198">
        <v>0</v>
      </c>
    </row>
    <row r="22" spans="1:46" s="38" customFormat="1" ht="14">
      <c r="A22" s="1214" t="s">
        <v>716</v>
      </c>
      <c r="B22" s="1199">
        <v>0</v>
      </c>
      <c r="C22" s="1199">
        <v>0</v>
      </c>
      <c r="D22" s="1199">
        <v>0</v>
      </c>
      <c r="E22" s="1199">
        <v>0</v>
      </c>
      <c r="F22" s="1199">
        <v>0</v>
      </c>
      <c r="G22" s="1199">
        <v>0</v>
      </c>
      <c r="H22" s="1199">
        <v>0</v>
      </c>
      <c r="I22" s="1199">
        <v>-321000000</v>
      </c>
      <c r="J22" s="1199">
        <v>0</v>
      </c>
      <c r="K22" s="1199">
        <v>0</v>
      </c>
      <c r="L22" s="1199">
        <v>0</v>
      </c>
      <c r="M22" s="1199">
        <v>0</v>
      </c>
      <c r="N22" s="1199">
        <v>0</v>
      </c>
      <c r="O22" s="1199">
        <v>0</v>
      </c>
      <c r="P22" s="1199">
        <v>0</v>
      </c>
      <c r="Q22" s="1199">
        <v>0</v>
      </c>
      <c r="R22" s="1199">
        <v>0</v>
      </c>
      <c r="S22" s="1199">
        <v>0</v>
      </c>
      <c r="T22" s="1199">
        <v>0</v>
      </c>
      <c r="U22" s="1199">
        <v>0</v>
      </c>
      <c r="V22" s="1199">
        <v>0</v>
      </c>
      <c r="W22" s="1199">
        <v>0</v>
      </c>
      <c r="X22" s="1199">
        <v>0</v>
      </c>
      <c r="Y22" s="1199">
        <v>0</v>
      </c>
      <c r="Z22" s="1199">
        <v>0</v>
      </c>
      <c r="AA22" s="1199">
        <v>0</v>
      </c>
      <c r="AB22" s="1199">
        <v>0</v>
      </c>
      <c r="AC22" s="1199">
        <v>0</v>
      </c>
      <c r="AD22" s="1199">
        <v>0</v>
      </c>
      <c r="AE22" s="1199">
        <v>0</v>
      </c>
      <c r="AF22" s="1199">
        <v>0</v>
      </c>
      <c r="AG22" s="1199">
        <v>0</v>
      </c>
      <c r="AH22" s="1199">
        <v>0</v>
      </c>
      <c r="AI22" s="1199">
        <v>0</v>
      </c>
      <c r="AJ22" s="1199">
        <v>0</v>
      </c>
      <c r="AK22" s="1199">
        <v>0</v>
      </c>
      <c r="AL22" s="1199">
        <v>0</v>
      </c>
      <c r="AM22" s="1199">
        <v>0</v>
      </c>
      <c r="AN22" s="1199">
        <v>0</v>
      </c>
      <c r="AO22" s="1199">
        <v>0</v>
      </c>
      <c r="AP22" s="1199">
        <v>0</v>
      </c>
      <c r="AQ22" s="1199">
        <v>0</v>
      </c>
      <c r="AR22" s="1199">
        <v>0</v>
      </c>
      <c r="AS22" s="1198">
        <v>0</v>
      </c>
      <c r="AT22" s="1198">
        <v>0</v>
      </c>
    </row>
    <row r="23" spans="1:46" s="38" customFormat="1" ht="14">
      <c r="A23" s="1214" t="s">
        <v>748</v>
      </c>
      <c r="B23" s="1199">
        <v>0</v>
      </c>
      <c r="C23" s="1199">
        <v>0</v>
      </c>
      <c r="D23" s="1199">
        <v>0</v>
      </c>
      <c r="E23" s="1199">
        <v>0</v>
      </c>
      <c r="F23" s="1199">
        <v>0</v>
      </c>
      <c r="G23" s="1199">
        <v>0</v>
      </c>
      <c r="H23" s="1199">
        <v>0</v>
      </c>
      <c r="I23" s="1199">
        <v>0</v>
      </c>
      <c r="J23" s="1199">
        <v>0</v>
      </c>
      <c r="K23" s="1199">
        <v>0</v>
      </c>
      <c r="L23" s="1199">
        <v>0</v>
      </c>
      <c r="M23" s="1199">
        <v>0</v>
      </c>
      <c r="N23" s="1199">
        <v>0</v>
      </c>
      <c r="O23" s="1199">
        <v>0</v>
      </c>
      <c r="P23" s="1199">
        <v>173160651.24000001</v>
      </c>
      <c r="Q23" s="1199">
        <v>0</v>
      </c>
      <c r="R23" s="1199">
        <v>0</v>
      </c>
      <c r="S23" s="1199">
        <v>0</v>
      </c>
      <c r="T23" s="1199">
        <v>0</v>
      </c>
      <c r="U23" s="1199">
        <v>0</v>
      </c>
      <c r="V23" s="1199">
        <v>0</v>
      </c>
      <c r="W23" s="1199">
        <v>0</v>
      </c>
      <c r="X23" s="1199">
        <v>0</v>
      </c>
      <c r="Y23" s="1199">
        <v>0</v>
      </c>
      <c r="Z23" s="1199">
        <v>0</v>
      </c>
      <c r="AA23" s="1199">
        <v>0</v>
      </c>
      <c r="AB23" s="1199">
        <v>0</v>
      </c>
      <c r="AC23" s="1199">
        <v>0</v>
      </c>
      <c r="AD23" s="1199">
        <v>0</v>
      </c>
      <c r="AE23" s="1199">
        <v>0</v>
      </c>
      <c r="AF23" s="1199">
        <v>0</v>
      </c>
      <c r="AG23" s="1199">
        <v>0</v>
      </c>
      <c r="AH23" s="1199">
        <v>0</v>
      </c>
      <c r="AI23" s="1199">
        <v>0</v>
      </c>
      <c r="AJ23" s="1199">
        <v>0</v>
      </c>
      <c r="AK23" s="1199">
        <v>0</v>
      </c>
      <c r="AL23" s="1199">
        <v>0</v>
      </c>
      <c r="AM23" s="1199">
        <v>0</v>
      </c>
      <c r="AN23" s="1199">
        <v>0</v>
      </c>
      <c r="AO23" s="1199">
        <v>0</v>
      </c>
      <c r="AP23" s="1199">
        <v>0</v>
      </c>
      <c r="AQ23" s="1199">
        <v>0</v>
      </c>
      <c r="AR23" s="1199">
        <v>0</v>
      </c>
      <c r="AS23" s="1198">
        <v>0</v>
      </c>
      <c r="AT23" s="1198">
        <v>0</v>
      </c>
    </row>
    <row r="24" spans="1:46" s="38" customFormat="1" ht="14">
      <c r="A24" s="1214" t="s">
        <v>749</v>
      </c>
      <c r="B24" s="1199">
        <v>0</v>
      </c>
      <c r="C24" s="1199">
        <v>0</v>
      </c>
      <c r="D24" s="1199">
        <v>0</v>
      </c>
      <c r="E24" s="1199">
        <v>0</v>
      </c>
      <c r="F24" s="1199">
        <v>0</v>
      </c>
      <c r="G24" s="1199">
        <v>0</v>
      </c>
      <c r="H24" s="1199">
        <v>0</v>
      </c>
      <c r="I24" s="1199">
        <v>0</v>
      </c>
      <c r="J24" s="1199">
        <v>0</v>
      </c>
      <c r="K24" s="1199">
        <v>0</v>
      </c>
      <c r="L24" s="1199">
        <v>0</v>
      </c>
      <c r="M24" s="1199">
        <v>0</v>
      </c>
      <c r="N24" s="1199">
        <v>0</v>
      </c>
      <c r="O24" s="1199">
        <v>0</v>
      </c>
      <c r="P24" s="1199">
        <v>182930414.09999999</v>
      </c>
      <c r="Q24" s="1199">
        <v>0</v>
      </c>
      <c r="R24" s="1199">
        <v>0</v>
      </c>
      <c r="S24" s="1199">
        <v>0</v>
      </c>
      <c r="T24" s="1199">
        <v>0</v>
      </c>
      <c r="U24" s="1199">
        <v>0</v>
      </c>
      <c r="V24" s="1199">
        <v>0</v>
      </c>
      <c r="W24" s="1199">
        <v>0</v>
      </c>
      <c r="X24" s="1199">
        <v>0</v>
      </c>
      <c r="Y24" s="1199">
        <v>0</v>
      </c>
      <c r="Z24" s="1199">
        <v>0</v>
      </c>
      <c r="AA24" s="1199">
        <v>0</v>
      </c>
      <c r="AB24" s="1199">
        <v>0</v>
      </c>
      <c r="AC24" s="1199">
        <v>0</v>
      </c>
      <c r="AD24" s="1199">
        <v>0</v>
      </c>
      <c r="AE24" s="1199">
        <v>0</v>
      </c>
      <c r="AF24" s="1199">
        <v>0</v>
      </c>
      <c r="AG24" s="1199">
        <v>0</v>
      </c>
      <c r="AH24" s="1199">
        <v>0</v>
      </c>
      <c r="AI24" s="1199">
        <v>0</v>
      </c>
      <c r="AJ24" s="1199">
        <v>0</v>
      </c>
      <c r="AK24" s="1199">
        <v>0</v>
      </c>
      <c r="AL24" s="1199">
        <v>0</v>
      </c>
      <c r="AM24" s="1199">
        <v>0</v>
      </c>
      <c r="AN24" s="1199">
        <v>0</v>
      </c>
      <c r="AO24" s="1199">
        <v>0</v>
      </c>
      <c r="AP24" s="1199">
        <v>0</v>
      </c>
      <c r="AQ24" s="1199">
        <v>0</v>
      </c>
      <c r="AR24" s="1199">
        <v>0</v>
      </c>
      <c r="AS24" s="1198">
        <v>0</v>
      </c>
      <c r="AT24" s="1198">
        <v>0</v>
      </c>
    </row>
    <row r="25" spans="1:46" s="38" customFormat="1" ht="14">
      <c r="A25" s="1214" t="s">
        <v>753</v>
      </c>
      <c r="B25" s="1199">
        <v>0</v>
      </c>
      <c r="C25" s="1199">
        <v>0</v>
      </c>
      <c r="D25" s="1199">
        <v>0</v>
      </c>
      <c r="E25" s="1199">
        <v>0</v>
      </c>
      <c r="F25" s="1199">
        <v>0</v>
      </c>
      <c r="G25" s="1199">
        <v>0</v>
      </c>
      <c r="H25" s="1199">
        <v>0</v>
      </c>
      <c r="I25" s="1199">
        <v>0</v>
      </c>
      <c r="J25" s="1199">
        <v>0</v>
      </c>
      <c r="K25" s="1199">
        <v>0</v>
      </c>
      <c r="L25" s="1199">
        <v>0</v>
      </c>
      <c r="M25" s="1199">
        <v>0</v>
      </c>
      <c r="N25" s="1199">
        <v>0</v>
      </c>
      <c r="O25" s="1199">
        <v>0</v>
      </c>
      <c r="P25" s="1199">
        <v>0</v>
      </c>
      <c r="Q25" s="1199">
        <v>-57875049.149999999</v>
      </c>
      <c r="R25" s="1199">
        <v>0</v>
      </c>
      <c r="S25" s="1199">
        <v>74829634.939999998</v>
      </c>
      <c r="T25" s="1199">
        <v>0</v>
      </c>
      <c r="U25" s="1199">
        <v>0</v>
      </c>
      <c r="V25" s="1199">
        <v>0</v>
      </c>
      <c r="W25" s="1199">
        <v>0</v>
      </c>
      <c r="X25" s="1199">
        <v>0</v>
      </c>
      <c r="Y25" s="1199">
        <v>0</v>
      </c>
      <c r="Z25" s="1199">
        <v>0</v>
      </c>
      <c r="AA25" s="1199">
        <v>0</v>
      </c>
      <c r="AB25" s="1199">
        <v>0</v>
      </c>
      <c r="AC25" s="1199">
        <v>0</v>
      </c>
      <c r="AD25" s="1199">
        <v>0</v>
      </c>
      <c r="AE25" s="1199">
        <v>0</v>
      </c>
      <c r="AF25" s="1199">
        <v>0</v>
      </c>
      <c r="AG25" s="1199">
        <v>0</v>
      </c>
      <c r="AH25" s="1199">
        <v>0</v>
      </c>
      <c r="AI25" s="1199">
        <v>0</v>
      </c>
      <c r="AJ25" s="1199">
        <v>0</v>
      </c>
      <c r="AK25" s="1199">
        <v>0</v>
      </c>
      <c r="AL25" s="1199">
        <v>0</v>
      </c>
      <c r="AM25" s="1199">
        <v>0</v>
      </c>
      <c r="AN25" s="1199">
        <v>0</v>
      </c>
      <c r="AO25" s="1199">
        <v>0</v>
      </c>
      <c r="AP25" s="1199">
        <v>0</v>
      </c>
      <c r="AQ25" s="1199">
        <v>0</v>
      </c>
      <c r="AR25" s="1199">
        <v>0</v>
      </c>
      <c r="AS25" s="1198">
        <v>0</v>
      </c>
      <c r="AT25" s="1198">
        <v>0</v>
      </c>
    </row>
    <row r="26" spans="1:46" s="38" customFormat="1" ht="14">
      <c r="A26" s="1214" t="s">
        <v>754</v>
      </c>
      <c r="B26" s="1199">
        <v>0</v>
      </c>
      <c r="C26" s="1199">
        <v>0</v>
      </c>
      <c r="D26" s="1199">
        <v>0</v>
      </c>
      <c r="E26" s="1199">
        <v>0</v>
      </c>
      <c r="F26" s="1199">
        <v>0</v>
      </c>
      <c r="G26" s="1199">
        <v>0</v>
      </c>
      <c r="H26" s="1199">
        <v>0</v>
      </c>
      <c r="I26" s="1199">
        <v>0</v>
      </c>
      <c r="J26" s="1199">
        <v>0</v>
      </c>
      <c r="K26" s="1199">
        <v>0</v>
      </c>
      <c r="L26" s="1199">
        <v>0</v>
      </c>
      <c r="M26" s="1199">
        <v>0</v>
      </c>
      <c r="N26" s="1199">
        <v>0</v>
      </c>
      <c r="O26" s="1199">
        <v>0</v>
      </c>
      <c r="P26" s="1199">
        <v>0</v>
      </c>
      <c r="Q26" s="1199">
        <v>199411720.5</v>
      </c>
      <c r="R26" s="1199">
        <v>0</v>
      </c>
      <c r="S26" s="1199">
        <v>0</v>
      </c>
      <c r="T26" s="1199">
        <v>0</v>
      </c>
      <c r="U26" s="1199">
        <v>0</v>
      </c>
      <c r="V26" s="1199">
        <v>0</v>
      </c>
      <c r="W26" s="1199">
        <v>0</v>
      </c>
      <c r="X26" s="1199">
        <v>0</v>
      </c>
      <c r="Y26" s="1199">
        <v>0</v>
      </c>
      <c r="Z26" s="1199">
        <v>0</v>
      </c>
      <c r="AA26" s="1199">
        <v>0</v>
      </c>
      <c r="AB26" s="1199">
        <v>0</v>
      </c>
      <c r="AC26" s="1199">
        <v>0</v>
      </c>
      <c r="AD26" s="1199">
        <v>0</v>
      </c>
      <c r="AE26" s="1199">
        <v>0</v>
      </c>
      <c r="AF26" s="1199">
        <v>0</v>
      </c>
      <c r="AG26" s="1199">
        <v>0</v>
      </c>
      <c r="AH26" s="1199">
        <v>0</v>
      </c>
      <c r="AI26" s="1199">
        <v>0</v>
      </c>
      <c r="AJ26" s="1199">
        <v>0</v>
      </c>
      <c r="AK26" s="1199">
        <v>0</v>
      </c>
      <c r="AL26" s="1199">
        <v>0</v>
      </c>
      <c r="AM26" s="1199">
        <v>0</v>
      </c>
      <c r="AN26" s="1199">
        <v>0</v>
      </c>
      <c r="AO26" s="1199">
        <v>0</v>
      </c>
      <c r="AP26" s="1199">
        <v>0</v>
      </c>
      <c r="AQ26" s="1199">
        <v>0</v>
      </c>
      <c r="AR26" s="1199">
        <v>0</v>
      </c>
      <c r="AS26" s="1198">
        <v>0</v>
      </c>
      <c r="AT26" s="1198">
        <v>0</v>
      </c>
    </row>
    <row r="27" spans="1:46" s="38" customFormat="1" ht="14">
      <c r="A27" s="1214" t="s">
        <v>772</v>
      </c>
      <c r="B27" s="1199">
        <v>0</v>
      </c>
      <c r="C27" s="1199">
        <v>0</v>
      </c>
      <c r="D27" s="1199">
        <v>0</v>
      </c>
      <c r="E27" s="1199">
        <v>0</v>
      </c>
      <c r="F27" s="1199">
        <v>0</v>
      </c>
      <c r="G27" s="1199">
        <v>0</v>
      </c>
      <c r="H27" s="1199">
        <v>0</v>
      </c>
      <c r="I27" s="1199">
        <v>0</v>
      </c>
      <c r="J27" s="1199">
        <v>0</v>
      </c>
      <c r="K27" s="1199">
        <v>0</v>
      </c>
      <c r="L27" s="1199">
        <v>0</v>
      </c>
      <c r="M27" s="1199">
        <v>0</v>
      </c>
      <c r="N27" s="1199">
        <v>0</v>
      </c>
      <c r="O27" s="1199">
        <v>0</v>
      </c>
      <c r="P27" s="1199">
        <v>0</v>
      </c>
      <c r="Q27" s="1199">
        <v>0</v>
      </c>
      <c r="R27" s="1199">
        <v>0</v>
      </c>
      <c r="S27" s="1199">
        <v>162000000</v>
      </c>
      <c r="T27" s="1199">
        <v>0</v>
      </c>
      <c r="U27" s="1199">
        <v>0</v>
      </c>
      <c r="V27" s="1199">
        <v>0</v>
      </c>
      <c r="W27" s="1199">
        <v>0</v>
      </c>
      <c r="X27" s="1199">
        <v>0</v>
      </c>
      <c r="Y27" s="1199">
        <v>0</v>
      </c>
      <c r="Z27" s="1199">
        <v>0</v>
      </c>
      <c r="AA27" s="1199">
        <v>0</v>
      </c>
      <c r="AB27" s="1199">
        <v>0</v>
      </c>
      <c r="AC27" s="1199">
        <v>0</v>
      </c>
      <c r="AD27" s="1199">
        <v>0</v>
      </c>
      <c r="AE27" s="1199">
        <v>0</v>
      </c>
      <c r="AF27" s="1199">
        <v>0</v>
      </c>
      <c r="AG27" s="1199">
        <v>0</v>
      </c>
      <c r="AH27" s="1199">
        <v>0</v>
      </c>
      <c r="AI27" s="1199">
        <v>0</v>
      </c>
      <c r="AJ27" s="1199">
        <v>0</v>
      </c>
      <c r="AK27" s="1199">
        <v>0</v>
      </c>
      <c r="AL27" s="1199">
        <v>0</v>
      </c>
      <c r="AM27" s="1199">
        <v>0</v>
      </c>
      <c r="AN27" s="1199">
        <v>0</v>
      </c>
      <c r="AO27" s="1199">
        <v>0</v>
      </c>
      <c r="AP27" s="1199">
        <v>0</v>
      </c>
      <c r="AQ27" s="1199">
        <v>0</v>
      </c>
      <c r="AR27" s="1199">
        <v>0</v>
      </c>
      <c r="AS27" s="1198">
        <v>0</v>
      </c>
      <c r="AT27" s="1198">
        <v>0</v>
      </c>
    </row>
    <row r="28" spans="1:46" s="38" customFormat="1" ht="14">
      <c r="A28" s="1214" t="s">
        <v>785</v>
      </c>
      <c r="B28" s="1199">
        <v>0</v>
      </c>
      <c r="C28" s="1199">
        <v>0</v>
      </c>
      <c r="D28" s="1199">
        <v>0</v>
      </c>
      <c r="E28" s="1199">
        <v>0</v>
      </c>
      <c r="F28" s="1199">
        <v>0</v>
      </c>
      <c r="G28" s="1199">
        <v>0</v>
      </c>
      <c r="H28" s="1199">
        <v>0</v>
      </c>
      <c r="I28" s="1199">
        <v>0</v>
      </c>
      <c r="J28" s="1199">
        <v>0</v>
      </c>
      <c r="K28" s="1199">
        <v>0</v>
      </c>
      <c r="L28" s="1199">
        <v>0</v>
      </c>
      <c r="M28" s="1199">
        <v>0</v>
      </c>
      <c r="N28" s="1199">
        <v>0</v>
      </c>
      <c r="O28" s="1199">
        <v>0</v>
      </c>
      <c r="P28" s="1199">
        <v>0</v>
      </c>
      <c r="Q28" s="1199">
        <v>0</v>
      </c>
      <c r="R28" s="1199">
        <v>0</v>
      </c>
      <c r="S28" s="1199">
        <v>0</v>
      </c>
      <c r="T28" s="1199">
        <v>0</v>
      </c>
      <c r="U28" s="1199">
        <v>776187859.38</v>
      </c>
      <c r="V28" s="1199">
        <v>0</v>
      </c>
      <c r="W28" s="1199">
        <v>0</v>
      </c>
      <c r="X28" s="1199">
        <v>0</v>
      </c>
      <c r="Y28" s="1199">
        <v>0</v>
      </c>
      <c r="Z28" s="1199">
        <v>0</v>
      </c>
      <c r="AA28" s="1199">
        <v>0</v>
      </c>
      <c r="AB28" s="1199">
        <v>0</v>
      </c>
      <c r="AC28" s="1199">
        <v>0</v>
      </c>
      <c r="AD28" s="1199">
        <v>0</v>
      </c>
      <c r="AE28" s="1199">
        <v>0</v>
      </c>
      <c r="AF28" s="1199">
        <v>0</v>
      </c>
      <c r="AG28" s="1199">
        <v>0</v>
      </c>
      <c r="AH28" s="1199">
        <v>0</v>
      </c>
      <c r="AI28" s="1199">
        <v>0</v>
      </c>
      <c r="AJ28" s="1199">
        <v>0</v>
      </c>
      <c r="AK28" s="1199">
        <v>0</v>
      </c>
      <c r="AL28" s="1199">
        <v>0</v>
      </c>
      <c r="AM28" s="1199">
        <v>0</v>
      </c>
      <c r="AN28" s="1199">
        <v>0</v>
      </c>
      <c r="AO28" s="1199">
        <v>0</v>
      </c>
      <c r="AP28" s="1199">
        <v>0</v>
      </c>
      <c r="AQ28" s="1199">
        <v>0</v>
      </c>
      <c r="AR28" s="1199">
        <v>0</v>
      </c>
      <c r="AS28" s="1198">
        <v>0</v>
      </c>
      <c r="AT28" s="1198">
        <v>0</v>
      </c>
    </row>
    <row r="29" spans="1:46" s="38" customFormat="1" ht="14">
      <c r="A29" s="1214" t="s">
        <v>786</v>
      </c>
      <c r="B29" s="1199">
        <v>0</v>
      </c>
      <c r="C29" s="1199">
        <v>0</v>
      </c>
      <c r="D29" s="1199">
        <v>0</v>
      </c>
      <c r="E29" s="1199">
        <v>0</v>
      </c>
      <c r="F29" s="1199">
        <v>0</v>
      </c>
      <c r="G29" s="1199">
        <v>0</v>
      </c>
      <c r="H29" s="1199">
        <v>0</v>
      </c>
      <c r="I29" s="1199">
        <v>0</v>
      </c>
      <c r="J29" s="1199">
        <v>0</v>
      </c>
      <c r="K29" s="1199">
        <v>0</v>
      </c>
      <c r="L29" s="1199">
        <v>0</v>
      </c>
      <c r="M29" s="1199">
        <v>0</v>
      </c>
      <c r="N29" s="1199">
        <v>0</v>
      </c>
      <c r="O29" s="1199">
        <v>0</v>
      </c>
      <c r="P29" s="1199">
        <v>0</v>
      </c>
      <c r="Q29" s="1199">
        <v>0</v>
      </c>
      <c r="R29" s="1199">
        <v>0</v>
      </c>
      <c r="S29" s="1199">
        <v>0</v>
      </c>
      <c r="T29" s="1199">
        <v>0</v>
      </c>
      <c r="U29" s="1199">
        <v>411219843.99000001</v>
      </c>
      <c r="V29" s="1199">
        <v>0</v>
      </c>
      <c r="W29" s="1199">
        <v>0</v>
      </c>
      <c r="X29" s="1199">
        <v>0</v>
      </c>
      <c r="Y29" s="1199">
        <v>0</v>
      </c>
      <c r="Z29" s="1199">
        <v>0</v>
      </c>
      <c r="AA29" s="1199">
        <v>0</v>
      </c>
      <c r="AB29" s="1199">
        <v>0</v>
      </c>
      <c r="AC29" s="1199">
        <v>-585471601.58000004</v>
      </c>
      <c r="AD29" s="1199">
        <v>0</v>
      </c>
      <c r="AE29" s="1199">
        <v>0</v>
      </c>
      <c r="AF29" s="1199">
        <v>0</v>
      </c>
      <c r="AG29" s="1199">
        <v>0</v>
      </c>
      <c r="AH29" s="1199">
        <v>0</v>
      </c>
      <c r="AI29" s="1199">
        <v>0</v>
      </c>
      <c r="AJ29" s="1199">
        <v>0</v>
      </c>
      <c r="AK29" s="1199">
        <v>0</v>
      </c>
      <c r="AL29" s="1199">
        <v>0</v>
      </c>
      <c r="AM29" s="1199">
        <v>0</v>
      </c>
      <c r="AN29" s="1199">
        <v>0</v>
      </c>
      <c r="AO29" s="1199">
        <v>0</v>
      </c>
      <c r="AP29" s="1199">
        <v>0</v>
      </c>
      <c r="AQ29" s="1199">
        <v>0</v>
      </c>
      <c r="AR29" s="1199">
        <v>0</v>
      </c>
      <c r="AS29" s="1198">
        <v>0</v>
      </c>
      <c r="AT29" s="1198">
        <v>0</v>
      </c>
    </row>
    <row r="30" spans="1:46" s="38" customFormat="1" ht="14">
      <c r="A30" s="1214" t="s">
        <v>787</v>
      </c>
      <c r="B30" s="1199">
        <v>0</v>
      </c>
      <c r="C30" s="1199">
        <v>0</v>
      </c>
      <c r="D30" s="1199">
        <v>0</v>
      </c>
      <c r="E30" s="1199">
        <v>0</v>
      </c>
      <c r="F30" s="1199">
        <v>0</v>
      </c>
      <c r="G30" s="1199">
        <v>0</v>
      </c>
      <c r="H30" s="1199">
        <v>0</v>
      </c>
      <c r="I30" s="1199">
        <v>0</v>
      </c>
      <c r="J30" s="1199">
        <v>0</v>
      </c>
      <c r="K30" s="1199">
        <v>0</v>
      </c>
      <c r="L30" s="1199">
        <v>0</v>
      </c>
      <c r="M30" s="1199">
        <v>0</v>
      </c>
      <c r="N30" s="1199">
        <v>0</v>
      </c>
      <c r="O30" s="1199">
        <v>0</v>
      </c>
      <c r="P30" s="1199">
        <v>0</v>
      </c>
      <c r="Q30" s="1199">
        <v>0</v>
      </c>
      <c r="R30" s="1199">
        <v>0</v>
      </c>
      <c r="S30" s="1199">
        <v>0</v>
      </c>
      <c r="T30" s="1199">
        <v>0</v>
      </c>
      <c r="U30" s="1199">
        <v>-81584003.870000005</v>
      </c>
      <c r="V30" s="1199">
        <v>0</v>
      </c>
      <c r="W30" s="1199">
        <v>0</v>
      </c>
      <c r="X30" s="1199">
        <v>0</v>
      </c>
      <c r="Y30" s="1199">
        <v>0</v>
      </c>
      <c r="Z30" s="1199">
        <v>0</v>
      </c>
      <c r="AA30" s="1199">
        <v>0</v>
      </c>
      <c r="AB30" s="1199">
        <v>0</v>
      </c>
      <c r="AC30" s="1199">
        <v>0</v>
      </c>
      <c r="AD30" s="1199">
        <v>0</v>
      </c>
      <c r="AE30" s="1199">
        <v>0</v>
      </c>
      <c r="AF30" s="1199">
        <v>0</v>
      </c>
      <c r="AG30" s="1199">
        <v>0</v>
      </c>
      <c r="AH30" s="1199">
        <v>0</v>
      </c>
      <c r="AI30" s="1199">
        <v>0</v>
      </c>
      <c r="AJ30" s="1199">
        <v>0</v>
      </c>
      <c r="AK30" s="1199">
        <v>0</v>
      </c>
      <c r="AL30" s="1199">
        <v>0</v>
      </c>
      <c r="AM30" s="1199">
        <v>0</v>
      </c>
      <c r="AN30" s="1199">
        <v>0</v>
      </c>
      <c r="AO30" s="1199">
        <v>0</v>
      </c>
      <c r="AP30" s="1199">
        <v>0</v>
      </c>
      <c r="AQ30" s="1199">
        <v>0</v>
      </c>
      <c r="AR30" s="1199">
        <v>0</v>
      </c>
      <c r="AS30" s="1198">
        <v>0</v>
      </c>
      <c r="AT30" s="1198">
        <v>0</v>
      </c>
    </row>
    <row r="31" spans="1:46" s="38" customFormat="1" ht="14">
      <c r="A31" s="1214" t="s">
        <v>794</v>
      </c>
      <c r="B31" s="1199">
        <v>0</v>
      </c>
      <c r="C31" s="1199">
        <v>0</v>
      </c>
      <c r="D31" s="1199">
        <v>0</v>
      </c>
      <c r="E31" s="1199">
        <v>0</v>
      </c>
      <c r="F31" s="1199">
        <v>0</v>
      </c>
      <c r="G31" s="1199">
        <v>0</v>
      </c>
      <c r="H31" s="1199">
        <v>0</v>
      </c>
      <c r="I31" s="1199">
        <v>0</v>
      </c>
      <c r="J31" s="1199">
        <v>0</v>
      </c>
      <c r="K31" s="1199">
        <v>0</v>
      </c>
      <c r="L31" s="1199">
        <v>0</v>
      </c>
      <c r="M31" s="1199">
        <v>0</v>
      </c>
      <c r="N31" s="1199">
        <v>0</v>
      </c>
      <c r="O31" s="1199">
        <v>0</v>
      </c>
      <c r="P31" s="1199">
        <v>0</v>
      </c>
      <c r="Q31" s="1199">
        <v>0</v>
      </c>
      <c r="R31" s="1199">
        <v>0</v>
      </c>
      <c r="S31" s="1199">
        <v>0</v>
      </c>
      <c r="T31" s="1199">
        <v>0</v>
      </c>
      <c r="U31" s="1199">
        <v>0</v>
      </c>
      <c r="V31" s="1199">
        <v>0</v>
      </c>
      <c r="W31" s="1199">
        <v>0</v>
      </c>
      <c r="X31" s="1199">
        <v>2733262999.6399999</v>
      </c>
      <c r="Y31" s="1199">
        <v>0</v>
      </c>
      <c r="Z31" s="1199">
        <v>0</v>
      </c>
      <c r="AA31" s="1199">
        <v>0</v>
      </c>
      <c r="AB31" s="1199">
        <v>0</v>
      </c>
      <c r="AC31" s="1199">
        <v>0</v>
      </c>
      <c r="AD31" s="1199">
        <v>0</v>
      </c>
      <c r="AE31" s="1199">
        <v>0</v>
      </c>
      <c r="AF31" s="1199">
        <v>0</v>
      </c>
      <c r="AG31" s="1199">
        <v>0</v>
      </c>
      <c r="AH31" s="1199">
        <v>0</v>
      </c>
      <c r="AI31" s="1199">
        <v>0</v>
      </c>
      <c r="AJ31" s="1199">
        <v>0</v>
      </c>
      <c r="AK31" s="1199">
        <v>0</v>
      </c>
      <c r="AL31" s="1199">
        <v>0</v>
      </c>
      <c r="AM31" s="1199">
        <v>0</v>
      </c>
      <c r="AN31" s="1199">
        <v>0</v>
      </c>
      <c r="AO31" s="1199">
        <v>0</v>
      </c>
      <c r="AP31" s="1199">
        <v>0</v>
      </c>
      <c r="AQ31" s="1199">
        <v>0</v>
      </c>
      <c r="AR31" s="1199">
        <v>0</v>
      </c>
      <c r="AS31" s="1198">
        <v>0</v>
      </c>
      <c r="AT31" s="1198">
        <v>0</v>
      </c>
    </row>
    <row r="32" spans="1:46" s="38" customFormat="1" ht="14">
      <c r="A32" s="1214" t="s">
        <v>795</v>
      </c>
      <c r="B32" s="1199">
        <v>0</v>
      </c>
      <c r="C32" s="1199">
        <v>0</v>
      </c>
      <c r="D32" s="1199">
        <v>0</v>
      </c>
      <c r="E32" s="1199">
        <v>0</v>
      </c>
      <c r="F32" s="1199">
        <v>0</v>
      </c>
      <c r="G32" s="1199">
        <v>0</v>
      </c>
      <c r="H32" s="1199">
        <v>0</v>
      </c>
      <c r="I32" s="1199">
        <v>0</v>
      </c>
      <c r="J32" s="1199">
        <v>0</v>
      </c>
      <c r="K32" s="1199">
        <v>0</v>
      </c>
      <c r="L32" s="1199">
        <v>0</v>
      </c>
      <c r="M32" s="1199">
        <v>0</v>
      </c>
      <c r="N32" s="1199">
        <v>0</v>
      </c>
      <c r="O32" s="1199">
        <v>0</v>
      </c>
      <c r="P32" s="1199">
        <v>0</v>
      </c>
      <c r="Q32" s="1199">
        <v>0</v>
      </c>
      <c r="R32" s="1199">
        <v>0</v>
      </c>
      <c r="S32" s="1199">
        <v>0</v>
      </c>
      <c r="T32" s="1199">
        <v>0</v>
      </c>
      <c r="U32" s="1199">
        <v>0</v>
      </c>
      <c r="V32" s="1199">
        <v>0</v>
      </c>
      <c r="W32" s="1199">
        <v>0</v>
      </c>
      <c r="X32" s="1199">
        <v>-250455513.90000001</v>
      </c>
      <c r="Y32" s="1199">
        <v>0</v>
      </c>
      <c r="Z32" s="1199">
        <v>0</v>
      </c>
      <c r="AA32" s="1199">
        <v>0</v>
      </c>
      <c r="AB32" s="1199">
        <v>0</v>
      </c>
      <c r="AC32" s="1199">
        <v>0</v>
      </c>
      <c r="AD32" s="1199">
        <v>0</v>
      </c>
      <c r="AE32" s="1199">
        <v>0</v>
      </c>
      <c r="AF32" s="1199">
        <v>0</v>
      </c>
      <c r="AG32" s="1199">
        <v>0</v>
      </c>
      <c r="AH32" s="1199">
        <v>0</v>
      </c>
      <c r="AI32" s="1199">
        <v>0</v>
      </c>
      <c r="AJ32" s="1199">
        <v>0</v>
      </c>
      <c r="AK32" s="1199">
        <v>0</v>
      </c>
      <c r="AL32" s="1199">
        <v>0</v>
      </c>
      <c r="AM32" s="1199">
        <v>0</v>
      </c>
      <c r="AN32" s="1199">
        <v>0</v>
      </c>
      <c r="AO32" s="1199">
        <v>0</v>
      </c>
      <c r="AP32" s="1199">
        <v>0</v>
      </c>
      <c r="AQ32" s="1199">
        <v>0</v>
      </c>
      <c r="AR32" s="1199">
        <v>0</v>
      </c>
      <c r="AS32" s="1198">
        <v>0</v>
      </c>
      <c r="AT32" s="1198">
        <v>0</v>
      </c>
    </row>
    <row r="33" spans="1:46" s="38" customFormat="1" ht="14">
      <c r="A33" s="1214" t="s">
        <v>796</v>
      </c>
      <c r="B33" s="1199">
        <v>0</v>
      </c>
      <c r="C33" s="1199">
        <v>0</v>
      </c>
      <c r="D33" s="1199">
        <v>0</v>
      </c>
      <c r="E33" s="1199">
        <v>0</v>
      </c>
      <c r="F33" s="1199">
        <v>0</v>
      </c>
      <c r="G33" s="1199">
        <v>0</v>
      </c>
      <c r="H33" s="1199">
        <v>0</v>
      </c>
      <c r="I33" s="1199">
        <v>0</v>
      </c>
      <c r="J33" s="1199">
        <v>0</v>
      </c>
      <c r="K33" s="1199">
        <v>0</v>
      </c>
      <c r="L33" s="1199">
        <v>0</v>
      </c>
      <c r="M33" s="1199">
        <v>0</v>
      </c>
      <c r="N33" s="1199">
        <v>0</v>
      </c>
      <c r="O33" s="1199">
        <v>0</v>
      </c>
      <c r="P33" s="1199">
        <v>0</v>
      </c>
      <c r="Q33" s="1199">
        <v>0</v>
      </c>
      <c r="R33" s="1199">
        <v>0</v>
      </c>
      <c r="S33" s="1199">
        <v>0</v>
      </c>
      <c r="T33" s="1199">
        <v>0</v>
      </c>
      <c r="U33" s="1199">
        <v>0</v>
      </c>
      <c r="V33" s="1199">
        <v>0</v>
      </c>
      <c r="W33" s="1199">
        <v>0</v>
      </c>
      <c r="X33" s="1199">
        <v>-982690003.10000002</v>
      </c>
      <c r="Y33" s="1199">
        <v>0</v>
      </c>
      <c r="Z33" s="1199">
        <v>0</v>
      </c>
      <c r="AA33" s="1199">
        <v>0</v>
      </c>
      <c r="AB33" s="1199">
        <v>0</v>
      </c>
      <c r="AC33" s="1199">
        <v>0</v>
      </c>
      <c r="AD33" s="1199">
        <v>0</v>
      </c>
      <c r="AE33" s="1199">
        <v>0</v>
      </c>
      <c r="AF33" s="1199">
        <v>0</v>
      </c>
      <c r="AG33" s="1199">
        <v>0</v>
      </c>
      <c r="AH33" s="1199">
        <v>0</v>
      </c>
      <c r="AI33" s="1199">
        <v>0</v>
      </c>
      <c r="AJ33" s="1199">
        <v>0</v>
      </c>
      <c r="AK33" s="1199">
        <v>0</v>
      </c>
      <c r="AL33" s="1199">
        <v>0</v>
      </c>
      <c r="AM33" s="1199">
        <v>0</v>
      </c>
      <c r="AN33" s="1199">
        <v>0</v>
      </c>
      <c r="AO33" s="1199">
        <v>0</v>
      </c>
      <c r="AP33" s="1199">
        <v>0</v>
      </c>
      <c r="AQ33" s="1199">
        <v>0</v>
      </c>
      <c r="AR33" s="1199">
        <v>0</v>
      </c>
      <c r="AS33" s="1198">
        <v>0</v>
      </c>
      <c r="AT33" s="1198">
        <v>0</v>
      </c>
    </row>
    <row r="34" spans="1:46" s="38" customFormat="1" ht="14">
      <c r="A34" s="1214" t="s">
        <v>797</v>
      </c>
      <c r="B34" s="1199">
        <v>0</v>
      </c>
      <c r="C34" s="1199">
        <v>0</v>
      </c>
      <c r="D34" s="1199">
        <v>0</v>
      </c>
      <c r="E34" s="1199">
        <v>0</v>
      </c>
      <c r="F34" s="1199">
        <v>0</v>
      </c>
      <c r="G34" s="1199">
        <v>0</v>
      </c>
      <c r="H34" s="1199">
        <v>0</v>
      </c>
      <c r="I34" s="1199">
        <v>0</v>
      </c>
      <c r="J34" s="1199">
        <v>0</v>
      </c>
      <c r="K34" s="1199">
        <v>0</v>
      </c>
      <c r="L34" s="1199">
        <v>0</v>
      </c>
      <c r="M34" s="1199">
        <v>0</v>
      </c>
      <c r="N34" s="1199">
        <v>0</v>
      </c>
      <c r="O34" s="1199">
        <v>0</v>
      </c>
      <c r="P34" s="1199">
        <v>0</v>
      </c>
      <c r="Q34" s="1199">
        <v>0</v>
      </c>
      <c r="R34" s="1199">
        <v>0</v>
      </c>
      <c r="S34" s="1199">
        <v>0</v>
      </c>
      <c r="T34" s="1199">
        <v>0</v>
      </c>
      <c r="U34" s="1199">
        <v>0</v>
      </c>
      <c r="V34" s="1199">
        <v>0</v>
      </c>
      <c r="W34" s="1199">
        <v>0</v>
      </c>
      <c r="X34" s="1199">
        <v>-853383501.21000004</v>
      </c>
      <c r="Y34" s="1199">
        <v>0</v>
      </c>
      <c r="Z34" s="1199">
        <v>0</v>
      </c>
      <c r="AA34" s="1199">
        <v>0</v>
      </c>
      <c r="AB34" s="1199">
        <v>0</v>
      </c>
      <c r="AC34" s="1199">
        <v>0</v>
      </c>
      <c r="AD34" s="1199">
        <v>0</v>
      </c>
      <c r="AE34" s="1199">
        <v>0</v>
      </c>
      <c r="AF34" s="1199">
        <v>0</v>
      </c>
      <c r="AG34" s="1199">
        <v>0</v>
      </c>
      <c r="AH34" s="1199">
        <v>0</v>
      </c>
      <c r="AI34" s="1199">
        <v>0</v>
      </c>
      <c r="AJ34" s="1199">
        <v>0</v>
      </c>
      <c r="AK34" s="1199">
        <v>0</v>
      </c>
      <c r="AL34" s="1199">
        <v>0</v>
      </c>
      <c r="AM34" s="1199">
        <v>0</v>
      </c>
      <c r="AN34" s="1199">
        <v>0</v>
      </c>
      <c r="AO34" s="1199">
        <v>0</v>
      </c>
      <c r="AP34" s="1199">
        <v>0</v>
      </c>
      <c r="AQ34" s="1199">
        <v>0</v>
      </c>
      <c r="AR34" s="1199">
        <v>0</v>
      </c>
      <c r="AS34" s="1198">
        <v>0</v>
      </c>
      <c r="AT34" s="1198">
        <v>0</v>
      </c>
    </row>
    <row r="35" spans="1:46" s="38" customFormat="1" ht="14">
      <c r="A35" s="1214" t="s">
        <v>799</v>
      </c>
      <c r="B35" s="1199">
        <v>0</v>
      </c>
      <c r="C35" s="1199">
        <v>0</v>
      </c>
      <c r="D35" s="1199">
        <v>0</v>
      </c>
      <c r="E35" s="1199">
        <v>0</v>
      </c>
      <c r="F35" s="1199">
        <v>0</v>
      </c>
      <c r="G35" s="1199">
        <v>0</v>
      </c>
      <c r="H35" s="1199">
        <v>0</v>
      </c>
      <c r="I35" s="1199">
        <v>0</v>
      </c>
      <c r="J35" s="1199">
        <v>0</v>
      </c>
      <c r="K35" s="1199">
        <v>0</v>
      </c>
      <c r="L35" s="1199">
        <v>0</v>
      </c>
      <c r="M35" s="1199">
        <v>0</v>
      </c>
      <c r="N35" s="1199">
        <v>0</v>
      </c>
      <c r="O35" s="1199">
        <v>0</v>
      </c>
      <c r="P35" s="1199">
        <v>0</v>
      </c>
      <c r="Q35" s="1199">
        <v>0</v>
      </c>
      <c r="R35" s="1199">
        <v>0</v>
      </c>
      <c r="S35" s="1199">
        <v>0</v>
      </c>
      <c r="T35" s="1199">
        <v>0</v>
      </c>
      <c r="U35" s="1199">
        <v>0</v>
      </c>
      <c r="V35" s="1199">
        <v>0</v>
      </c>
      <c r="W35" s="1199">
        <v>0</v>
      </c>
      <c r="X35" s="1199">
        <v>0</v>
      </c>
      <c r="Y35" s="1199">
        <v>-2934353216.8800001</v>
      </c>
      <c r="Z35" s="1199">
        <v>0</v>
      </c>
      <c r="AA35" s="1199">
        <v>0</v>
      </c>
      <c r="AB35" s="1199">
        <v>0</v>
      </c>
      <c r="AC35" s="1199">
        <v>0</v>
      </c>
      <c r="AD35" s="1199">
        <v>0</v>
      </c>
      <c r="AE35" s="1199">
        <v>0</v>
      </c>
      <c r="AF35" s="1199">
        <v>0</v>
      </c>
      <c r="AG35" s="1199">
        <v>0</v>
      </c>
      <c r="AH35" s="1199">
        <v>0</v>
      </c>
      <c r="AI35" s="1199">
        <v>0</v>
      </c>
      <c r="AJ35" s="1199">
        <v>0</v>
      </c>
      <c r="AK35" s="1199">
        <v>0</v>
      </c>
      <c r="AL35" s="1199">
        <v>0</v>
      </c>
      <c r="AM35" s="1199">
        <v>0</v>
      </c>
      <c r="AN35" s="1199">
        <v>0</v>
      </c>
      <c r="AO35" s="1199">
        <v>0</v>
      </c>
      <c r="AP35" s="1199">
        <v>0</v>
      </c>
      <c r="AQ35" s="1199">
        <v>0</v>
      </c>
      <c r="AR35" s="1199">
        <v>0</v>
      </c>
      <c r="AS35" s="1198">
        <v>0</v>
      </c>
      <c r="AT35" s="1198">
        <v>0</v>
      </c>
    </row>
    <row r="36" spans="1:46" s="38" customFormat="1" ht="14">
      <c r="A36" s="1214" t="s">
        <v>882</v>
      </c>
      <c r="B36" s="1199">
        <v>0</v>
      </c>
      <c r="C36" s="1199">
        <v>0</v>
      </c>
      <c r="D36" s="1199">
        <v>0</v>
      </c>
      <c r="E36" s="1199">
        <v>0</v>
      </c>
      <c r="F36" s="1199">
        <v>0</v>
      </c>
      <c r="G36" s="1199">
        <v>0</v>
      </c>
      <c r="H36" s="1199">
        <v>0</v>
      </c>
      <c r="I36" s="1199">
        <v>0</v>
      </c>
      <c r="J36" s="1199">
        <v>0</v>
      </c>
      <c r="K36" s="1199">
        <v>0</v>
      </c>
      <c r="L36" s="1199">
        <v>0</v>
      </c>
      <c r="M36" s="1199">
        <v>0</v>
      </c>
      <c r="N36" s="1199">
        <v>0</v>
      </c>
      <c r="O36" s="1199">
        <v>0</v>
      </c>
      <c r="P36" s="1199">
        <v>0</v>
      </c>
      <c r="Q36" s="1199">
        <v>0</v>
      </c>
      <c r="R36" s="1199">
        <v>0</v>
      </c>
      <c r="S36" s="1199">
        <v>0</v>
      </c>
      <c r="T36" s="1199">
        <v>0</v>
      </c>
      <c r="U36" s="1199">
        <v>0</v>
      </c>
      <c r="V36" s="1199">
        <v>0</v>
      </c>
      <c r="W36" s="1199">
        <v>0</v>
      </c>
      <c r="X36" s="1199">
        <v>0</v>
      </c>
      <c r="Y36" s="1199">
        <v>0</v>
      </c>
      <c r="Z36" s="1199">
        <v>0</v>
      </c>
      <c r="AA36" s="1199">
        <v>0</v>
      </c>
      <c r="AB36" s="1199">
        <v>-189402000</v>
      </c>
      <c r="AC36" s="1199">
        <v>0</v>
      </c>
      <c r="AD36" s="1199">
        <v>0</v>
      </c>
      <c r="AE36" s="1199">
        <v>0</v>
      </c>
      <c r="AF36" s="1199">
        <v>0</v>
      </c>
      <c r="AG36" s="1199">
        <v>0</v>
      </c>
      <c r="AH36" s="1199">
        <v>0</v>
      </c>
      <c r="AI36" s="1199">
        <v>0</v>
      </c>
      <c r="AJ36" s="1199">
        <v>0</v>
      </c>
      <c r="AK36" s="1199">
        <v>0</v>
      </c>
      <c r="AL36" s="1199">
        <v>0</v>
      </c>
      <c r="AM36" s="1199">
        <v>0</v>
      </c>
      <c r="AN36" s="1199">
        <v>0</v>
      </c>
      <c r="AO36" s="1199">
        <v>0</v>
      </c>
      <c r="AP36" s="1199">
        <v>0</v>
      </c>
      <c r="AQ36" s="1199">
        <v>0</v>
      </c>
      <c r="AR36" s="1199">
        <v>0</v>
      </c>
      <c r="AS36" s="1198">
        <v>0</v>
      </c>
      <c r="AT36" s="1198">
        <v>0</v>
      </c>
    </row>
    <row r="37" spans="1:46" s="38" customFormat="1" ht="14">
      <c r="A37" s="1214" t="s">
        <v>895</v>
      </c>
      <c r="B37" s="1199">
        <v>0</v>
      </c>
      <c r="C37" s="1199">
        <v>0</v>
      </c>
      <c r="D37" s="1199">
        <v>0</v>
      </c>
      <c r="E37" s="1199">
        <v>0</v>
      </c>
      <c r="F37" s="1199">
        <v>0</v>
      </c>
      <c r="G37" s="1199">
        <v>0</v>
      </c>
      <c r="H37" s="1199">
        <v>0</v>
      </c>
      <c r="I37" s="1199">
        <v>0</v>
      </c>
      <c r="J37" s="1199">
        <v>0</v>
      </c>
      <c r="K37" s="1199">
        <v>0</v>
      </c>
      <c r="L37" s="1199">
        <v>0</v>
      </c>
      <c r="M37" s="1199">
        <v>0</v>
      </c>
      <c r="N37" s="1199">
        <v>0</v>
      </c>
      <c r="O37" s="1199">
        <v>0</v>
      </c>
      <c r="P37" s="1199">
        <v>0</v>
      </c>
      <c r="Q37" s="1199">
        <v>0</v>
      </c>
      <c r="R37" s="1199">
        <v>0</v>
      </c>
      <c r="S37" s="1199">
        <v>0</v>
      </c>
      <c r="T37" s="1199">
        <v>0</v>
      </c>
      <c r="U37" s="1199">
        <v>0</v>
      </c>
      <c r="V37" s="1199">
        <v>0</v>
      </c>
      <c r="W37" s="1199">
        <v>0</v>
      </c>
      <c r="X37" s="1199">
        <v>0</v>
      </c>
      <c r="Y37" s="1199">
        <v>0</v>
      </c>
      <c r="Z37" s="1199">
        <v>0</v>
      </c>
      <c r="AA37" s="1199">
        <v>0</v>
      </c>
      <c r="AB37" s="1199">
        <v>0</v>
      </c>
      <c r="AC37" s="1199">
        <v>0</v>
      </c>
      <c r="AD37" s="1199">
        <v>-794829167.92999995</v>
      </c>
      <c r="AE37" s="1199">
        <v>0</v>
      </c>
      <c r="AF37" s="1199">
        <v>0</v>
      </c>
      <c r="AG37" s="1199">
        <v>0</v>
      </c>
      <c r="AH37" s="1199">
        <v>0</v>
      </c>
      <c r="AI37" s="1199">
        <v>0</v>
      </c>
      <c r="AJ37" s="1199">
        <v>0</v>
      </c>
      <c r="AK37" s="1199">
        <v>0</v>
      </c>
      <c r="AL37" s="1199">
        <v>0</v>
      </c>
      <c r="AM37" s="1199">
        <v>0</v>
      </c>
      <c r="AN37" s="1199">
        <v>0</v>
      </c>
      <c r="AO37" s="1199">
        <v>0</v>
      </c>
      <c r="AP37" s="1199">
        <v>0</v>
      </c>
      <c r="AQ37" s="1199">
        <v>0</v>
      </c>
      <c r="AR37" s="1199">
        <v>0</v>
      </c>
      <c r="AS37" s="1198">
        <v>0</v>
      </c>
      <c r="AT37" s="1198">
        <v>0</v>
      </c>
    </row>
    <row r="38" spans="1:46" s="38" customFormat="1" ht="14">
      <c r="A38" s="1214" t="s">
        <v>906</v>
      </c>
      <c r="B38" s="1199">
        <v>0</v>
      </c>
      <c r="C38" s="1199">
        <v>0</v>
      </c>
      <c r="D38" s="1199">
        <v>0</v>
      </c>
      <c r="E38" s="1199">
        <v>0</v>
      </c>
      <c r="F38" s="1199">
        <v>0</v>
      </c>
      <c r="G38" s="1199">
        <v>0</v>
      </c>
      <c r="H38" s="1199">
        <v>0</v>
      </c>
      <c r="I38" s="1199">
        <v>0</v>
      </c>
      <c r="J38" s="1199">
        <v>0</v>
      </c>
      <c r="K38" s="1199">
        <v>0</v>
      </c>
      <c r="L38" s="1199">
        <v>0</v>
      </c>
      <c r="M38" s="1199">
        <v>0</v>
      </c>
      <c r="N38" s="1199">
        <v>0</v>
      </c>
      <c r="O38" s="1199">
        <v>0</v>
      </c>
      <c r="P38" s="1199">
        <v>0</v>
      </c>
      <c r="Q38" s="1199">
        <v>0</v>
      </c>
      <c r="R38" s="1199">
        <v>0</v>
      </c>
      <c r="S38" s="1199">
        <v>0</v>
      </c>
      <c r="T38" s="1199">
        <v>0</v>
      </c>
      <c r="U38" s="1199">
        <v>0</v>
      </c>
      <c r="V38" s="1199">
        <v>0</v>
      </c>
      <c r="W38" s="1199">
        <v>0</v>
      </c>
      <c r="X38" s="1199">
        <v>0</v>
      </c>
      <c r="Y38" s="1199">
        <v>0</v>
      </c>
      <c r="Z38" s="1199">
        <v>0</v>
      </c>
      <c r="AA38" s="1199">
        <v>0</v>
      </c>
      <c r="AB38" s="1199">
        <v>0</v>
      </c>
      <c r="AC38" s="1199">
        <v>0</v>
      </c>
      <c r="AD38" s="1199">
        <v>0</v>
      </c>
      <c r="AE38" s="1199">
        <v>0</v>
      </c>
      <c r="AF38" s="1199">
        <v>0</v>
      </c>
      <c r="AG38" s="1199">
        <v>0</v>
      </c>
      <c r="AH38" s="1199">
        <v>337850605.77999997</v>
      </c>
      <c r="AI38" s="1199">
        <v>0</v>
      </c>
      <c r="AJ38" s="1199">
        <v>0</v>
      </c>
      <c r="AK38" s="1199">
        <v>0</v>
      </c>
      <c r="AL38" s="1199">
        <v>0</v>
      </c>
      <c r="AM38" s="1199">
        <v>0</v>
      </c>
      <c r="AN38" s="1199">
        <v>0</v>
      </c>
      <c r="AO38" s="1199">
        <v>0</v>
      </c>
      <c r="AP38" s="1199">
        <v>0</v>
      </c>
      <c r="AQ38" s="1199">
        <v>0</v>
      </c>
      <c r="AR38" s="1199">
        <v>0</v>
      </c>
      <c r="AS38" s="1198">
        <v>0</v>
      </c>
      <c r="AT38" s="1198">
        <v>0</v>
      </c>
    </row>
    <row r="39" spans="1:46" s="38" customFormat="1" ht="14">
      <c r="A39" s="1214" t="s">
        <v>907</v>
      </c>
      <c r="B39" s="1199">
        <v>0</v>
      </c>
      <c r="C39" s="1199">
        <v>0</v>
      </c>
      <c r="D39" s="1199">
        <v>0</v>
      </c>
      <c r="E39" s="1199">
        <v>0</v>
      </c>
      <c r="F39" s="1199">
        <v>0</v>
      </c>
      <c r="G39" s="1199">
        <v>0</v>
      </c>
      <c r="H39" s="1199">
        <v>0</v>
      </c>
      <c r="I39" s="1199">
        <v>0</v>
      </c>
      <c r="J39" s="1199">
        <v>0</v>
      </c>
      <c r="K39" s="1199">
        <v>0</v>
      </c>
      <c r="L39" s="1199">
        <v>0</v>
      </c>
      <c r="M39" s="1199">
        <v>0</v>
      </c>
      <c r="N39" s="1199">
        <v>0</v>
      </c>
      <c r="O39" s="1199">
        <v>0</v>
      </c>
      <c r="P39" s="1199">
        <v>0</v>
      </c>
      <c r="Q39" s="1199">
        <v>0</v>
      </c>
      <c r="R39" s="1199">
        <v>0</v>
      </c>
      <c r="S39" s="1199">
        <v>0</v>
      </c>
      <c r="T39" s="1199">
        <v>0</v>
      </c>
      <c r="U39" s="1199">
        <v>0</v>
      </c>
      <c r="V39" s="1199">
        <v>0</v>
      </c>
      <c r="W39" s="1199">
        <v>0</v>
      </c>
      <c r="X39" s="1199">
        <v>0</v>
      </c>
      <c r="Y39" s="1199">
        <v>0</v>
      </c>
      <c r="Z39" s="1199">
        <v>0</v>
      </c>
      <c r="AA39" s="1199">
        <v>0</v>
      </c>
      <c r="AB39" s="1199">
        <v>0</v>
      </c>
      <c r="AC39" s="1199">
        <v>0</v>
      </c>
      <c r="AD39" s="1199">
        <v>0</v>
      </c>
      <c r="AE39" s="1199">
        <v>0</v>
      </c>
      <c r="AF39" s="1199">
        <v>0</v>
      </c>
      <c r="AG39" s="1199">
        <v>0</v>
      </c>
      <c r="AH39" s="1199">
        <v>240189007.38</v>
      </c>
      <c r="AI39" s="1199">
        <v>0</v>
      </c>
      <c r="AJ39" s="1199">
        <v>0</v>
      </c>
      <c r="AK39" s="1199">
        <v>0</v>
      </c>
      <c r="AL39" s="1199">
        <v>0</v>
      </c>
      <c r="AM39" s="1199">
        <v>0</v>
      </c>
      <c r="AN39" s="1199">
        <v>0</v>
      </c>
      <c r="AO39" s="1199">
        <v>0</v>
      </c>
      <c r="AP39" s="1199">
        <v>0</v>
      </c>
      <c r="AQ39" s="1199">
        <v>0</v>
      </c>
      <c r="AR39" s="1199">
        <v>0</v>
      </c>
      <c r="AS39" s="1198">
        <v>0</v>
      </c>
      <c r="AT39" s="1198">
        <v>0</v>
      </c>
    </row>
    <row r="40" spans="1:46" s="38" customFormat="1" ht="14">
      <c r="A40" s="1214" t="s">
        <v>908</v>
      </c>
      <c r="B40" s="1199">
        <v>0</v>
      </c>
      <c r="C40" s="1199">
        <v>0</v>
      </c>
      <c r="D40" s="1199">
        <v>0</v>
      </c>
      <c r="E40" s="1199">
        <v>0</v>
      </c>
      <c r="F40" s="1199">
        <v>0</v>
      </c>
      <c r="G40" s="1199">
        <v>0</v>
      </c>
      <c r="H40" s="1199">
        <v>0</v>
      </c>
      <c r="I40" s="1199">
        <v>0</v>
      </c>
      <c r="J40" s="1199">
        <v>0</v>
      </c>
      <c r="K40" s="1199">
        <v>0</v>
      </c>
      <c r="L40" s="1199">
        <v>0</v>
      </c>
      <c r="M40" s="1199">
        <v>0</v>
      </c>
      <c r="N40" s="1199">
        <v>0</v>
      </c>
      <c r="O40" s="1199">
        <v>0</v>
      </c>
      <c r="P40" s="1199">
        <v>0</v>
      </c>
      <c r="Q40" s="1199">
        <v>0</v>
      </c>
      <c r="R40" s="1199">
        <v>0</v>
      </c>
      <c r="S40" s="1199">
        <v>0</v>
      </c>
      <c r="T40" s="1199">
        <v>0</v>
      </c>
      <c r="U40" s="1199">
        <v>0</v>
      </c>
      <c r="V40" s="1199">
        <v>0</v>
      </c>
      <c r="W40" s="1199">
        <v>0</v>
      </c>
      <c r="X40" s="1199">
        <v>0</v>
      </c>
      <c r="Y40" s="1199">
        <v>0</v>
      </c>
      <c r="Z40" s="1199">
        <v>0</v>
      </c>
      <c r="AA40" s="1199">
        <v>0</v>
      </c>
      <c r="AB40" s="1199">
        <v>0</v>
      </c>
      <c r="AC40" s="1199">
        <v>0</v>
      </c>
      <c r="AD40" s="1199">
        <v>0</v>
      </c>
      <c r="AE40" s="1199">
        <v>0</v>
      </c>
      <c r="AF40" s="1199">
        <v>0</v>
      </c>
      <c r="AG40" s="1199">
        <v>0</v>
      </c>
      <c r="AH40" s="1199">
        <v>0</v>
      </c>
      <c r="AI40" s="1199">
        <v>83711647.390000001</v>
      </c>
      <c r="AJ40" s="1199">
        <v>0</v>
      </c>
      <c r="AK40" s="1199">
        <v>0</v>
      </c>
      <c r="AL40" s="1199">
        <v>0</v>
      </c>
      <c r="AM40" s="1199">
        <v>0</v>
      </c>
      <c r="AN40" s="1199">
        <v>0</v>
      </c>
      <c r="AO40" s="1199">
        <v>0</v>
      </c>
      <c r="AP40" s="1199">
        <v>0</v>
      </c>
      <c r="AQ40" s="1199">
        <v>0</v>
      </c>
      <c r="AR40" s="1199">
        <v>0</v>
      </c>
      <c r="AS40" s="1198">
        <v>0</v>
      </c>
      <c r="AT40" s="1198">
        <v>0</v>
      </c>
    </row>
    <row r="41" spans="1:46" s="38" customFormat="1" ht="14">
      <c r="A41" s="1214" t="s">
        <v>959</v>
      </c>
      <c r="B41" s="1199">
        <v>0</v>
      </c>
      <c r="C41" s="1199">
        <v>0</v>
      </c>
      <c r="D41" s="1199">
        <v>0</v>
      </c>
      <c r="E41" s="1199">
        <v>0</v>
      </c>
      <c r="F41" s="1199">
        <v>0</v>
      </c>
      <c r="G41" s="1199">
        <v>0</v>
      </c>
      <c r="H41" s="1199">
        <v>0</v>
      </c>
      <c r="I41" s="1199">
        <v>0</v>
      </c>
      <c r="J41" s="1199">
        <v>0</v>
      </c>
      <c r="K41" s="1199">
        <v>0</v>
      </c>
      <c r="L41" s="1199">
        <v>0</v>
      </c>
      <c r="M41" s="1199">
        <v>0</v>
      </c>
      <c r="N41" s="1199">
        <v>0</v>
      </c>
      <c r="O41" s="1199">
        <v>0</v>
      </c>
      <c r="P41" s="1199">
        <v>0</v>
      </c>
      <c r="Q41" s="1199">
        <v>0</v>
      </c>
      <c r="R41" s="1199">
        <v>0</v>
      </c>
      <c r="S41" s="1199">
        <v>0</v>
      </c>
      <c r="T41" s="1199">
        <v>0</v>
      </c>
      <c r="U41" s="1199">
        <v>0</v>
      </c>
      <c r="V41" s="1199">
        <v>0</v>
      </c>
      <c r="W41" s="1199">
        <v>0</v>
      </c>
      <c r="X41" s="1199">
        <v>0</v>
      </c>
      <c r="Y41" s="1199">
        <v>0</v>
      </c>
      <c r="Z41" s="1199">
        <v>0</v>
      </c>
      <c r="AA41" s="1199">
        <v>0</v>
      </c>
      <c r="AB41" s="1199">
        <v>0</v>
      </c>
      <c r="AC41" s="1199">
        <v>0</v>
      </c>
      <c r="AD41" s="1199">
        <v>0</v>
      </c>
      <c r="AE41" s="1199">
        <v>0</v>
      </c>
      <c r="AF41" s="1199">
        <v>0</v>
      </c>
      <c r="AG41" s="1199">
        <v>0</v>
      </c>
      <c r="AH41" s="1199">
        <v>0</v>
      </c>
      <c r="AI41" s="1199">
        <v>0</v>
      </c>
      <c r="AJ41" s="1199">
        <v>0</v>
      </c>
      <c r="AK41" s="1199">
        <v>0</v>
      </c>
      <c r="AL41" s="1199">
        <v>0</v>
      </c>
      <c r="AM41" s="1199">
        <v>0</v>
      </c>
      <c r="AN41" s="1199">
        <v>0</v>
      </c>
      <c r="AO41" s="1199">
        <v>0</v>
      </c>
      <c r="AP41" s="1199">
        <v>-1716950947.1300001</v>
      </c>
      <c r="AQ41" s="1199">
        <v>0</v>
      </c>
      <c r="AR41" s="1199">
        <v>0</v>
      </c>
      <c r="AS41" s="1198">
        <v>0</v>
      </c>
      <c r="AT41" s="1198">
        <v>0</v>
      </c>
    </row>
    <row r="42" spans="1:46" s="38" customFormat="1" ht="14">
      <c r="A42" s="1214" t="s">
        <v>962</v>
      </c>
      <c r="B42" s="1199">
        <v>0</v>
      </c>
      <c r="C42" s="1199">
        <v>0</v>
      </c>
      <c r="D42" s="1199">
        <v>0</v>
      </c>
      <c r="E42" s="1199">
        <v>0</v>
      </c>
      <c r="F42" s="1199">
        <v>0</v>
      </c>
      <c r="G42" s="1199">
        <v>0</v>
      </c>
      <c r="H42" s="1199">
        <v>0</v>
      </c>
      <c r="I42" s="1199">
        <v>0</v>
      </c>
      <c r="J42" s="1199">
        <v>0</v>
      </c>
      <c r="K42" s="1199">
        <v>0</v>
      </c>
      <c r="L42" s="1199">
        <v>0</v>
      </c>
      <c r="M42" s="1199">
        <v>0</v>
      </c>
      <c r="N42" s="1199">
        <v>0</v>
      </c>
      <c r="O42" s="1199">
        <v>0</v>
      </c>
      <c r="P42" s="1199">
        <v>0</v>
      </c>
      <c r="Q42" s="1199">
        <v>0</v>
      </c>
      <c r="R42" s="1199">
        <v>0</v>
      </c>
      <c r="S42" s="1199">
        <v>0</v>
      </c>
      <c r="T42" s="1199">
        <v>0</v>
      </c>
      <c r="U42" s="1199">
        <v>0</v>
      </c>
      <c r="V42" s="1199">
        <v>0</v>
      </c>
      <c r="W42" s="1199">
        <v>0</v>
      </c>
      <c r="X42" s="1199">
        <v>0</v>
      </c>
      <c r="Y42" s="1199">
        <v>0</v>
      </c>
      <c r="Z42" s="1199">
        <v>0</v>
      </c>
      <c r="AA42" s="1199">
        <v>0</v>
      </c>
      <c r="AB42" s="1199">
        <v>0</v>
      </c>
      <c r="AC42" s="1199">
        <v>0</v>
      </c>
      <c r="AD42" s="1199">
        <v>0</v>
      </c>
      <c r="AE42" s="1199">
        <v>0</v>
      </c>
      <c r="AF42" s="1199">
        <v>0</v>
      </c>
      <c r="AG42" s="1199">
        <v>0</v>
      </c>
      <c r="AH42" s="1199">
        <v>0</v>
      </c>
      <c r="AI42" s="1199">
        <v>0</v>
      </c>
      <c r="AJ42" s="1199">
        <v>0</v>
      </c>
      <c r="AK42" s="1199">
        <v>0</v>
      </c>
      <c r="AL42" s="1199">
        <v>0</v>
      </c>
      <c r="AM42" s="1199">
        <v>0</v>
      </c>
      <c r="AN42" s="1199">
        <v>0</v>
      </c>
      <c r="AO42" s="1199">
        <v>0</v>
      </c>
      <c r="AP42" s="1199">
        <v>949029000</v>
      </c>
      <c r="AQ42" s="1199">
        <v>0</v>
      </c>
      <c r="AR42" s="1199">
        <v>0</v>
      </c>
      <c r="AS42" s="1198">
        <v>0</v>
      </c>
      <c r="AT42" s="1198">
        <v>0</v>
      </c>
    </row>
    <row r="43" spans="1:46" s="38" customFormat="1" ht="14">
      <c r="A43" s="1214" t="s">
        <v>724</v>
      </c>
      <c r="B43" s="1199">
        <v>-193304399.09999999</v>
      </c>
      <c r="C43" s="1199">
        <v>135115738.78</v>
      </c>
      <c r="D43" s="1199">
        <v>81241160.629999995</v>
      </c>
      <c r="E43" s="1199">
        <v>19947112.399999999</v>
      </c>
      <c r="F43" s="1199">
        <v>-4558341652.2600002</v>
      </c>
      <c r="G43" s="1199">
        <v>-41854209.100000001</v>
      </c>
      <c r="H43" s="1199">
        <v>2325190834.5900002</v>
      </c>
      <c r="I43" s="1199">
        <v>-271347434.37</v>
      </c>
      <c r="J43" s="1199">
        <v>-998710289.27999997</v>
      </c>
      <c r="K43" s="1199">
        <v>-618361694.14999998</v>
      </c>
      <c r="L43" s="1199">
        <v>84709281.019999996</v>
      </c>
      <c r="M43" s="1199">
        <v>729446165.64999998</v>
      </c>
      <c r="N43" s="1199">
        <v>66781320.149999999</v>
      </c>
      <c r="O43" s="1199">
        <v>28242626.870000001</v>
      </c>
      <c r="P43" s="1199">
        <v>46980388.07</v>
      </c>
      <c r="Q43" s="1199">
        <v>69706417.790000007</v>
      </c>
      <c r="R43" s="1199">
        <v>258244990.5</v>
      </c>
      <c r="S43" s="1199">
        <v>159078756.94</v>
      </c>
      <c r="T43" s="1199">
        <v>210901608.13</v>
      </c>
      <c r="U43" s="1199">
        <v>32126355.239999998</v>
      </c>
      <c r="V43" s="1199">
        <v>201267608.74000001</v>
      </c>
      <c r="W43" s="1199">
        <v>864356710.22000003</v>
      </c>
      <c r="X43" s="1199">
        <v>48660018.960000202</v>
      </c>
      <c r="Y43" s="1199">
        <v>2494592319.5799999</v>
      </c>
      <c r="Z43" s="1199">
        <v>158309328.63999999</v>
      </c>
      <c r="AA43" s="1199">
        <v>95285681.269999996</v>
      </c>
      <c r="AB43" s="1199">
        <v>369633550.39999998</v>
      </c>
      <c r="AC43" s="1199">
        <v>461821497.05000001</v>
      </c>
      <c r="AD43" s="1199">
        <v>639398016.29999995</v>
      </c>
      <c r="AE43" s="1199">
        <v>137753672.16999999</v>
      </c>
      <c r="AF43" s="1199">
        <v>229478053.86000001</v>
      </c>
      <c r="AG43" s="1199">
        <v>283904884.66000003</v>
      </c>
      <c r="AH43" s="1199">
        <v>23529892.800000001</v>
      </c>
      <c r="AI43" s="1199">
        <v>234161947.44</v>
      </c>
      <c r="AJ43" s="1199">
        <v>248138306.53999999</v>
      </c>
      <c r="AK43" s="1199">
        <v>397001590.75999999</v>
      </c>
      <c r="AL43" s="1199">
        <v>319169235.55000001</v>
      </c>
      <c r="AM43" s="1199">
        <v>400942174.06999999</v>
      </c>
      <c r="AN43" s="1199">
        <v>361714709.19999999</v>
      </c>
      <c r="AO43" s="1199">
        <v>540064779.46000004</v>
      </c>
      <c r="AP43" s="1199">
        <v>1258626044.9000001</v>
      </c>
      <c r="AQ43" s="1199">
        <v>499415772.88</v>
      </c>
      <c r="AR43" s="1199">
        <v>553804328.61000001</v>
      </c>
      <c r="AS43" s="1198">
        <v>750780176.74000001</v>
      </c>
      <c r="AT43" s="1198">
        <v>560244109.33502495</v>
      </c>
    </row>
    <row r="44" spans="1:46" s="38" customFormat="1" ht="14">
      <c r="A44" s="36"/>
      <c r="B44" s="39"/>
      <c r="C44" s="39"/>
      <c r="AS44" s="923"/>
      <c r="AT44" s="923"/>
    </row>
    <row r="45" spans="1:46" s="38" customFormat="1" ht="14">
      <c r="A45" s="36"/>
      <c r="B45" s="39"/>
      <c r="C45" s="39"/>
    </row>
    <row r="46" spans="1:46" s="38" customFormat="1" ht="14">
      <c r="A46" s="3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</row>
    <row r="47" spans="1:46" s="38" customFormat="1" ht="14">
      <c r="A47" s="36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</row>
    <row r="48" spans="1:46" s="38" customFormat="1" ht="14">
      <c r="A48" s="36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</row>
  </sheetData>
  <sheetProtection sheet="1" objects="1" scenarios="1"/>
  <hyperlinks>
    <hyperlink ref="A4" location="'Índice'!B17" display="Índice!A1" xr:uid="{982BA85F-6474-432B-A956-46B05DCFE0A9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B26F-7CBB-48B6-B7B4-83E8CA485003}">
  <sheetPr codeName="Plan26">
    <tabColor rgb="FFFFC000"/>
  </sheetPr>
  <dimension ref="A1:BI26"/>
  <sheetViews>
    <sheetView showGridLines="0" showRowColHeaders="0" zoomScaleNormal="100" workbookViewId="0">
      <pane xSplit="1" ySplit="5" topLeftCell="B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61" s="71" customFormat="1" ht="16.399999999999999" customHeight="1">
      <c r="A1" s="360"/>
      <c r="B1" s="369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  <c r="AT1" s="366"/>
      <c r="AU1" s="366"/>
      <c r="AV1" s="366"/>
      <c r="AW1" s="366"/>
      <c r="AX1" s="366"/>
      <c r="AY1" s="366"/>
      <c r="AZ1" s="366"/>
      <c r="BA1" s="366"/>
      <c r="BB1" s="366"/>
      <c r="BC1" s="366"/>
      <c r="BD1" s="366"/>
      <c r="BE1" s="366"/>
      <c r="BF1" s="366"/>
      <c r="BG1" s="366"/>
      <c r="BH1" s="366"/>
      <c r="BI1" s="366"/>
    </row>
    <row r="2" spans="1:61" s="71" customFormat="1" ht="33" customHeight="1">
      <c r="A2" s="361" t="s">
        <v>216</v>
      </c>
      <c r="B2" s="371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</row>
    <row r="3" spans="1:61" s="71" customFormat="1" ht="16.399999999999999" customHeight="1">
      <c r="A3" s="362" t="s">
        <v>1312</v>
      </c>
      <c r="B3" s="371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</row>
    <row r="4" spans="1:61" s="71" customFormat="1" ht="16.399999999999999" customHeight="1">
      <c r="A4" s="843" t="s">
        <v>531</v>
      </c>
      <c r="B4" s="159" t="s">
        <v>87</v>
      </c>
      <c r="C4" s="159" t="s">
        <v>1305</v>
      </c>
      <c r="D4" s="159" t="s">
        <v>1306</v>
      </c>
      <c r="E4" s="159" t="s">
        <v>1307</v>
      </c>
      <c r="F4" s="159" t="s">
        <v>1308</v>
      </c>
      <c r="G4" s="159" t="s">
        <v>1309</v>
      </c>
      <c r="H4" s="159" t="s">
        <v>1310</v>
      </c>
      <c r="I4" s="159" t="s">
        <v>1311</v>
      </c>
      <c r="J4" s="159" t="s">
        <v>612</v>
      </c>
      <c r="K4" s="159" t="s">
        <v>982</v>
      </c>
      <c r="L4" s="159" t="s">
        <v>983</v>
      </c>
      <c r="M4" s="159" t="s">
        <v>984</v>
      </c>
      <c r="N4" s="159" t="s">
        <v>647</v>
      </c>
      <c r="O4" s="159" t="s">
        <v>648</v>
      </c>
      <c r="P4" s="159" t="s">
        <v>649</v>
      </c>
      <c r="Q4" s="159" t="s">
        <v>650</v>
      </c>
      <c r="R4" s="159" t="s">
        <v>656</v>
      </c>
      <c r="S4" s="159" t="s">
        <v>657</v>
      </c>
      <c r="T4" s="159" t="s">
        <v>658</v>
      </c>
      <c r="U4" s="159" t="s">
        <v>659</v>
      </c>
      <c r="V4" s="159" t="s">
        <v>1269</v>
      </c>
      <c r="W4" s="159" t="s">
        <v>1270</v>
      </c>
      <c r="X4" s="159" t="s">
        <v>1271</v>
      </c>
      <c r="Y4" s="159" t="s">
        <v>1272</v>
      </c>
      <c r="Z4" s="159" t="s">
        <v>1273</v>
      </c>
      <c r="AA4" s="159" t="s">
        <v>1274</v>
      </c>
      <c r="AB4" s="159" t="s">
        <v>1275</v>
      </c>
      <c r="AC4" s="159" t="s">
        <v>1276</v>
      </c>
      <c r="AD4" s="159" t="s">
        <v>972</v>
      </c>
      <c r="AE4" s="159" t="s">
        <v>973</v>
      </c>
      <c r="AF4" s="159" t="s">
        <v>974</v>
      </c>
      <c r="AG4" s="159" t="s">
        <v>975</v>
      </c>
      <c r="AH4" s="159" t="s">
        <v>1277</v>
      </c>
      <c r="AI4" s="159" t="s">
        <v>1278</v>
      </c>
      <c r="AJ4" s="159" t="s">
        <v>1279</v>
      </c>
      <c r="AK4" s="159" t="s">
        <v>1280</v>
      </c>
      <c r="AL4" s="159" t="s">
        <v>1019</v>
      </c>
      <c r="AM4" s="159" t="s">
        <v>1020</v>
      </c>
      <c r="AN4" s="159" t="s">
        <v>1021</v>
      </c>
      <c r="AO4" s="159" t="s">
        <v>889</v>
      </c>
      <c r="AP4" s="159" t="s">
        <v>911</v>
      </c>
      <c r="AQ4" s="159" t="s">
        <v>913</v>
      </c>
      <c r="AR4" s="159" t="s">
        <v>915</v>
      </c>
      <c r="AS4" s="159" t="s">
        <v>1281</v>
      </c>
      <c r="AT4" s="159" t="s">
        <v>1282</v>
      </c>
      <c r="AU4" s="159" t="s">
        <v>1283</v>
      </c>
      <c r="AV4" s="159" t="s">
        <v>1284</v>
      </c>
      <c r="AW4" s="159" t="s">
        <v>1285</v>
      </c>
      <c r="AX4" s="159" t="s">
        <v>1286</v>
      </c>
      <c r="AY4" s="159" t="s">
        <v>1287</v>
      </c>
      <c r="AZ4" s="159" t="s">
        <v>1288</v>
      </c>
      <c r="BA4" s="159" t="s">
        <v>1289</v>
      </c>
      <c r="BB4" s="159" t="s">
        <v>1076</v>
      </c>
      <c r="BC4" s="159" t="s">
        <v>1078</v>
      </c>
      <c r="BD4" s="159" t="s">
        <v>1080</v>
      </c>
      <c r="BE4" s="159" t="s">
        <v>1082</v>
      </c>
      <c r="BF4" s="159" t="s">
        <v>1145</v>
      </c>
      <c r="BG4" s="159" t="s">
        <v>1146</v>
      </c>
      <c r="BH4" s="159" t="s">
        <v>1147</v>
      </c>
      <c r="BI4" s="156" t="s">
        <v>1148</v>
      </c>
    </row>
    <row r="5" spans="1:61" s="13" customFormat="1" ht="4.5" customHeight="1">
      <c r="A5" s="407"/>
      <c r="B5" s="40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186"/>
    </row>
    <row r="6" spans="1:61" s="13" customFormat="1" ht="14">
      <c r="A6" s="374" t="s">
        <v>497</v>
      </c>
      <c r="B6" s="401">
        <v>17193.078940200001</v>
      </c>
      <c r="C6" s="401">
        <v>22481.580503760004</v>
      </c>
      <c r="D6" s="401">
        <v>25965.681977559998</v>
      </c>
      <c r="E6" s="401">
        <v>26107.339546870011</v>
      </c>
      <c r="F6" s="401">
        <v>27866.906252830002</v>
      </c>
      <c r="G6" s="401">
        <v>28902.51983026999</v>
      </c>
      <c r="H6" s="401">
        <v>29632.19938102</v>
      </c>
      <c r="I6" s="401">
        <v>31464.600246170012</v>
      </c>
      <c r="J6" s="401">
        <v>32173.689011469989</v>
      </c>
      <c r="K6" s="401">
        <v>31320.954027369997</v>
      </c>
      <c r="L6" s="401">
        <v>31814.844504269993</v>
      </c>
      <c r="M6" s="401">
        <v>32932.568114580004</v>
      </c>
      <c r="N6" s="401">
        <v>33008.52621348</v>
      </c>
      <c r="O6" s="401">
        <v>40578.763817249994</v>
      </c>
      <c r="P6" s="401">
        <v>42483.24755213999</v>
      </c>
      <c r="Q6" s="401">
        <v>48486.336465519904</v>
      </c>
      <c r="R6" s="401">
        <v>49596.456321919992</v>
      </c>
      <c r="S6" s="401">
        <v>46599.187866330001</v>
      </c>
      <c r="T6" s="401">
        <v>46880.723665089994</v>
      </c>
      <c r="U6" s="401">
        <v>46789.451165639999</v>
      </c>
      <c r="V6" s="401">
        <v>44713.26582316</v>
      </c>
      <c r="W6" s="401">
        <v>47578.373176199995</v>
      </c>
      <c r="X6" s="401">
        <v>51237.353858560004</v>
      </c>
      <c r="Y6" s="401">
        <v>51518.892304639994</v>
      </c>
      <c r="Z6" s="401">
        <v>53445.009884769999</v>
      </c>
      <c r="AA6" s="401">
        <v>53078.270058220012</v>
      </c>
      <c r="AB6" s="401">
        <v>50325.87006211</v>
      </c>
      <c r="AC6" s="401">
        <v>48326.501907169994</v>
      </c>
      <c r="AD6" s="401">
        <v>45420.595544150005</v>
      </c>
      <c r="AE6" s="401">
        <v>48949.062837029996</v>
      </c>
      <c r="AF6" s="401">
        <v>44429.453728420034</v>
      </c>
      <c r="AG6" s="401">
        <v>42487.213039840084</v>
      </c>
      <c r="AH6" s="401">
        <v>43158.204031689696</v>
      </c>
      <c r="AI6" s="401">
        <v>43854.88114079021</v>
      </c>
      <c r="AJ6" s="401">
        <v>42825.575065819998</v>
      </c>
      <c r="AK6" s="401">
        <v>38772.661767090009</v>
      </c>
      <c r="AL6" s="401">
        <v>36066.235898289939</v>
      </c>
      <c r="AM6" s="401">
        <v>29530.309960249961</v>
      </c>
      <c r="AN6" s="401">
        <v>27574.796646340001</v>
      </c>
      <c r="AO6" s="401">
        <v>23956.192258629981</v>
      </c>
      <c r="AP6" s="401">
        <v>23917.780604630028</v>
      </c>
      <c r="AQ6" s="401">
        <v>23187.420025800064</v>
      </c>
      <c r="AR6" s="401">
        <v>21865.016871939988</v>
      </c>
      <c r="AS6" s="401">
        <v>16307.465311990003</v>
      </c>
      <c r="AT6" s="401">
        <v>16398.639018329999</v>
      </c>
      <c r="AU6" s="401">
        <v>13030.160004149997</v>
      </c>
      <c r="AV6" s="401">
        <v>15829.517486760025</v>
      </c>
      <c r="AW6" s="401">
        <v>16545.569140179989</v>
      </c>
      <c r="AX6" s="401">
        <v>15695.370881190007</v>
      </c>
      <c r="AY6" s="401">
        <v>13453.074517229985</v>
      </c>
      <c r="AZ6" s="401">
        <v>10207.809361909998</v>
      </c>
      <c r="BA6" s="401">
        <v>13515.79801474001</v>
      </c>
      <c r="BB6" s="401">
        <v>13703.957287019985</v>
      </c>
      <c r="BC6" s="401">
        <v>14317.451900139993</v>
      </c>
      <c r="BD6" s="401">
        <v>13836.19425564996</v>
      </c>
      <c r="BE6" s="401">
        <v>13108.983959320001</v>
      </c>
      <c r="BF6" s="401">
        <v>12633.556244850006</v>
      </c>
      <c r="BG6" s="401">
        <v>12700.059165139992</v>
      </c>
      <c r="BH6" s="401">
        <v>13757.611781999971</v>
      </c>
      <c r="BI6" s="404">
        <v>13577.496656579966</v>
      </c>
    </row>
    <row r="7" spans="1:61" s="13" customFormat="1" ht="14">
      <c r="A7" s="374" t="s">
        <v>88</v>
      </c>
      <c r="B7" s="401">
        <v>221.47947012999998</v>
      </c>
      <c r="C7" s="401">
        <v>402.75384551914999</v>
      </c>
      <c r="D7" s="401">
        <v>336.78185628000006</v>
      </c>
      <c r="E7" s="401">
        <v>302.62172608000003</v>
      </c>
      <c r="F7" s="401">
        <v>339.66319671999997</v>
      </c>
      <c r="G7" s="401">
        <v>352.61896680099994</v>
      </c>
      <c r="H7" s="401">
        <v>314.72825813999998</v>
      </c>
      <c r="I7" s="401">
        <v>317.69295127000009</v>
      </c>
      <c r="J7" s="401">
        <v>343.09373394999994</v>
      </c>
      <c r="K7" s="401">
        <v>294.12270161999987</v>
      </c>
      <c r="L7" s="401">
        <v>303.20340127000009</v>
      </c>
      <c r="M7" s="401">
        <v>298.58401383000012</v>
      </c>
      <c r="N7" s="401">
        <v>281.15044510000007</v>
      </c>
      <c r="O7" s="401">
        <v>275.51896343999994</v>
      </c>
      <c r="P7" s="401">
        <v>270.1249438100001</v>
      </c>
      <c r="Q7" s="401">
        <v>185.73240142000003</v>
      </c>
      <c r="R7" s="401">
        <v>205.78387232</v>
      </c>
      <c r="S7" s="401">
        <v>198.84143967</v>
      </c>
      <c r="T7" s="401">
        <v>145.35694393</v>
      </c>
      <c r="U7" s="401">
        <v>178.63314466</v>
      </c>
      <c r="V7" s="401">
        <v>219.61415870000002</v>
      </c>
      <c r="W7" s="401">
        <v>254.09302101</v>
      </c>
      <c r="X7" s="401">
        <v>258.37509781</v>
      </c>
      <c r="Y7" s="401">
        <v>224.60402348999997</v>
      </c>
      <c r="Z7" s="401">
        <v>296.72037524000001</v>
      </c>
      <c r="AA7" s="401">
        <v>320.22901979</v>
      </c>
      <c r="AB7" s="401">
        <v>375.97272305000007</v>
      </c>
      <c r="AC7" s="401">
        <v>293.81243186999995</v>
      </c>
      <c r="AD7" s="401">
        <v>295.02801530000005</v>
      </c>
      <c r="AE7" s="401">
        <v>268.86290594000002</v>
      </c>
      <c r="AF7" s="401">
        <v>270.36014333000003</v>
      </c>
      <c r="AG7" s="401">
        <v>234.35534042999996</v>
      </c>
      <c r="AH7" s="401">
        <v>244.89741981000009</v>
      </c>
      <c r="AI7" s="401">
        <v>217.89903701999992</v>
      </c>
      <c r="AJ7" s="401">
        <v>420.83847288999993</v>
      </c>
      <c r="AK7" s="401">
        <v>771.35330642999998</v>
      </c>
      <c r="AL7" s="401">
        <v>777.05067145999999</v>
      </c>
      <c r="AM7" s="401">
        <v>990.95722758000022</v>
      </c>
      <c r="AN7" s="401">
        <v>1548.9094778299998</v>
      </c>
      <c r="AO7" s="401">
        <v>1543.5201061399998</v>
      </c>
      <c r="AP7" s="401">
        <v>2117.6017038799996</v>
      </c>
      <c r="AQ7" s="401">
        <v>2122.4771886799999</v>
      </c>
      <c r="AR7" s="401">
        <v>2921.5504565499991</v>
      </c>
      <c r="AS7" s="401">
        <v>2942.8140811399999</v>
      </c>
      <c r="AT7" s="401">
        <v>117.73865615000001</v>
      </c>
      <c r="AU7" s="401">
        <v>114.52024477999998</v>
      </c>
      <c r="AV7" s="401">
        <v>111.26276654999997</v>
      </c>
      <c r="AW7" s="401">
        <v>87.264669609999999</v>
      </c>
      <c r="AX7" s="401">
        <v>79.357798510000023</v>
      </c>
      <c r="AY7" s="401">
        <v>70.673696739999997</v>
      </c>
      <c r="AZ7" s="401">
        <v>61.332919409999981</v>
      </c>
      <c r="BA7" s="401">
        <v>53.580479750000009</v>
      </c>
      <c r="BB7" s="401">
        <v>250.77070376099999</v>
      </c>
      <c r="BC7" s="401">
        <v>220.71222490000002</v>
      </c>
      <c r="BD7" s="401">
        <v>53.793267569999998</v>
      </c>
      <c r="BE7" s="401">
        <v>71.233414090000011</v>
      </c>
      <c r="BF7" s="401">
        <v>114.37278020000002</v>
      </c>
      <c r="BG7" s="401">
        <v>141.924781</v>
      </c>
      <c r="BH7" s="401">
        <v>176.64863216000001</v>
      </c>
      <c r="BI7" s="404">
        <v>135.11776405000001</v>
      </c>
    </row>
    <row r="8" spans="1:61" s="13" customFormat="1" ht="14">
      <c r="A8" s="375" t="s">
        <v>89</v>
      </c>
      <c r="B8" s="402">
        <v>8.028816189999997</v>
      </c>
      <c r="C8" s="402">
        <v>-116.93190445999998</v>
      </c>
      <c r="D8" s="402">
        <v>11.084744119999996</v>
      </c>
      <c r="E8" s="402">
        <v>41.904973250000012</v>
      </c>
      <c r="F8" s="402">
        <v>17.600975939999998</v>
      </c>
      <c r="G8" s="402">
        <v>35.537551459999996</v>
      </c>
      <c r="H8" s="402">
        <v>-2.8561282800000001</v>
      </c>
      <c r="I8" s="402">
        <v>22.138404189999996</v>
      </c>
      <c r="J8" s="402">
        <v>23.429351039999993</v>
      </c>
      <c r="K8" s="402">
        <v>22.865318749999997</v>
      </c>
      <c r="L8" s="402">
        <v>4.0365471799999995</v>
      </c>
      <c r="M8" s="402">
        <v>6.2269451800000013</v>
      </c>
      <c r="N8" s="402">
        <v>8.9288039399999946</v>
      </c>
      <c r="O8" s="402">
        <v>31.952029460000013</v>
      </c>
      <c r="P8" s="402">
        <v>-40.079751990000005</v>
      </c>
      <c r="Q8" s="402">
        <v>19.1016428</v>
      </c>
      <c r="R8" s="402">
        <v>17.872822919999997</v>
      </c>
      <c r="S8" s="402">
        <v>10.317810279999996</v>
      </c>
      <c r="T8" s="402">
        <v>40.419592039999991</v>
      </c>
      <c r="U8" s="402">
        <v>55.756591619999995</v>
      </c>
      <c r="V8" s="402">
        <v>51.986963509999995</v>
      </c>
      <c r="W8" s="402">
        <v>43.638441870000001</v>
      </c>
      <c r="X8" s="402">
        <v>11.105222900000008</v>
      </c>
      <c r="Y8" s="402">
        <v>131.98137481999998</v>
      </c>
      <c r="Z8" s="402">
        <v>62.318025160000005</v>
      </c>
      <c r="AA8" s="402">
        <v>90.106988580000007</v>
      </c>
      <c r="AB8" s="402">
        <v>39.733235430000001</v>
      </c>
      <c r="AC8" s="402">
        <v>10.382963119999999</v>
      </c>
      <c r="AD8" s="402">
        <v>2.5526591099999933</v>
      </c>
      <c r="AE8" s="402">
        <v>10.244091729999997</v>
      </c>
      <c r="AF8" s="402">
        <v>-14.340259889999999</v>
      </c>
      <c r="AG8" s="402">
        <v>20.077164120000003</v>
      </c>
      <c r="AH8" s="402">
        <v>16.851146379999999</v>
      </c>
      <c r="AI8" s="402">
        <v>210.53315671000001</v>
      </c>
      <c r="AJ8" s="402">
        <v>354.31255128000004</v>
      </c>
      <c r="AK8" s="402">
        <v>48.466245109999988</v>
      </c>
      <c r="AL8" s="402">
        <v>214.18641814999995</v>
      </c>
      <c r="AM8" s="402">
        <v>585.42172915999981</v>
      </c>
      <c r="AN8" s="402">
        <v>19.529404139999997</v>
      </c>
      <c r="AO8" s="402">
        <v>593.08567542000014</v>
      </c>
      <c r="AP8" s="402">
        <v>26.109970600000004</v>
      </c>
      <c r="AQ8" s="402">
        <v>853.91982393999967</v>
      </c>
      <c r="AR8" s="402">
        <v>35.826180460000003</v>
      </c>
      <c r="AS8" s="402">
        <v>5.5045088100000008</v>
      </c>
      <c r="AT8" s="402">
        <v>4.9836040599999984</v>
      </c>
      <c r="AU8" s="402">
        <v>-0.90732538999999868</v>
      </c>
      <c r="AV8" s="402">
        <v>3.1726144399999949</v>
      </c>
      <c r="AW8" s="402">
        <v>1.03101223</v>
      </c>
      <c r="AX8" s="402">
        <v>1.4177321900000006</v>
      </c>
      <c r="AY8" s="402">
        <v>1.3843472400000012</v>
      </c>
      <c r="AZ8" s="402">
        <v>-0.18062117999999927</v>
      </c>
      <c r="BA8" s="402">
        <v>199.075746041</v>
      </c>
      <c r="BB8" s="402">
        <v>-31.089312214000014</v>
      </c>
      <c r="BC8" s="402">
        <v>14.158307450000002</v>
      </c>
      <c r="BD8" s="402">
        <v>22.758391180000011</v>
      </c>
      <c r="BE8" s="402">
        <v>46.39028784000002</v>
      </c>
      <c r="BF8" s="402">
        <v>34.561447779999995</v>
      </c>
      <c r="BG8" s="402">
        <v>10.74541842</v>
      </c>
      <c r="BH8" s="402">
        <v>26.599773620000001</v>
      </c>
      <c r="BI8" s="405">
        <v>50.056050209999981</v>
      </c>
    </row>
    <row r="9" spans="1:61" s="13" customFormat="1" ht="14">
      <c r="A9" s="376" t="s">
        <v>306</v>
      </c>
      <c r="B9" s="381">
        <v>26.539693289999995</v>
      </c>
      <c r="C9" s="381">
        <v>53.447802530000004</v>
      </c>
      <c r="D9" s="381">
        <v>47.770585609999998</v>
      </c>
      <c r="E9" s="381">
        <v>57.401234500000008</v>
      </c>
      <c r="F9" s="381">
        <v>33.061231229999997</v>
      </c>
      <c r="G9" s="381">
        <v>54.795990859999996</v>
      </c>
      <c r="H9" s="381">
        <v>42.295479929999999</v>
      </c>
      <c r="I9" s="381">
        <v>45.694660729999995</v>
      </c>
      <c r="J9" s="381">
        <v>46.830837909999993</v>
      </c>
      <c r="K9" s="381">
        <v>48.178171169999999</v>
      </c>
      <c r="L9" s="381">
        <v>35.772137729999997</v>
      </c>
      <c r="M9" s="381">
        <v>53.402964749999995</v>
      </c>
      <c r="N9" s="381">
        <v>30.428556209999996</v>
      </c>
      <c r="O9" s="381">
        <v>55.111786940000002</v>
      </c>
      <c r="P9" s="381">
        <v>48.673097819999995</v>
      </c>
      <c r="Q9" s="381">
        <v>34.599321719999999</v>
      </c>
      <c r="R9" s="381">
        <v>29.035484769999997</v>
      </c>
      <c r="S9" s="381">
        <v>26.439914229999999</v>
      </c>
      <c r="T9" s="381">
        <v>52.557611749999992</v>
      </c>
      <c r="U9" s="381">
        <v>71.594680519999997</v>
      </c>
      <c r="V9" s="381">
        <v>59.643188039999998</v>
      </c>
      <c r="W9" s="381">
        <v>91.891592619999997</v>
      </c>
      <c r="X9" s="381">
        <v>43.967828950000005</v>
      </c>
      <c r="Y9" s="381">
        <v>164.07681359999998</v>
      </c>
      <c r="Z9" s="381">
        <v>95.366079100000007</v>
      </c>
      <c r="AA9" s="381">
        <v>120.27209475000001</v>
      </c>
      <c r="AB9" s="381">
        <v>75.480961210000004</v>
      </c>
      <c r="AC9" s="381">
        <v>39.095825300000001</v>
      </c>
      <c r="AD9" s="381">
        <v>56.46432454</v>
      </c>
      <c r="AE9" s="381">
        <v>29.147782320000001</v>
      </c>
      <c r="AF9" s="381">
        <v>55.772770309999999</v>
      </c>
      <c r="AG9" s="381">
        <v>43.631128860000004</v>
      </c>
      <c r="AH9" s="381">
        <v>29.401244369999997</v>
      </c>
      <c r="AI9" s="381">
        <v>232.47124146000002</v>
      </c>
      <c r="AJ9" s="381">
        <v>375.06244678000002</v>
      </c>
      <c r="AK9" s="381">
        <v>75.197785759999988</v>
      </c>
      <c r="AL9" s="381">
        <v>220.75420546999996</v>
      </c>
      <c r="AM9" s="381">
        <v>589.72998169999983</v>
      </c>
      <c r="AN9" s="381">
        <v>24.492017869999998</v>
      </c>
      <c r="AO9" s="381">
        <v>601.29990616000009</v>
      </c>
      <c r="AP9" s="381">
        <v>31.767462870000003</v>
      </c>
      <c r="AQ9" s="381">
        <v>863.10503801999971</v>
      </c>
      <c r="AR9" s="381">
        <v>41.066415780000007</v>
      </c>
      <c r="AS9" s="381">
        <v>15.226152320000001</v>
      </c>
      <c r="AT9" s="381">
        <v>12.055375799999998</v>
      </c>
      <c r="AU9" s="381">
        <v>8.871799140000002</v>
      </c>
      <c r="AV9" s="381">
        <v>12.233642929999995</v>
      </c>
      <c r="AW9" s="381">
        <v>6.2924602400000005</v>
      </c>
      <c r="AX9" s="381">
        <v>6.3160886500000011</v>
      </c>
      <c r="AY9" s="381">
        <v>7.3176945800000004</v>
      </c>
      <c r="AZ9" s="381">
        <v>8.3886654200000006</v>
      </c>
      <c r="BA9" s="381">
        <v>203.076438491</v>
      </c>
      <c r="BB9" s="381">
        <v>4.2370608899999995</v>
      </c>
      <c r="BC9" s="381">
        <v>15.549969890000002</v>
      </c>
      <c r="BD9" s="381">
        <v>30.325621450000007</v>
      </c>
      <c r="BE9" s="381">
        <v>50.153512820000017</v>
      </c>
      <c r="BF9" s="381">
        <v>36.668016879999996</v>
      </c>
      <c r="BG9" s="381">
        <v>22.09273529</v>
      </c>
      <c r="BH9" s="381">
        <v>30.13594681</v>
      </c>
      <c r="BI9" s="397">
        <v>59.899061869999983</v>
      </c>
    </row>
    <row r="10" spans="1:61" s="13" customFormat="1" ht="14">
      <c r="A10" s="376" t="s">
        <v>307</v>
      </c>
      <c r="B10" s="381">
        <v>-18.510877099999998</v>
      </c>
      <c r="C10" s="381">
        <v>-170.37970698999999</v>
      </c>
      <c r="D10" s="381">
        <v>-36.685841490000001</v>
      </c>
      <c r="E10" s="381">
        <v>-15.49626125</v>
      </c>
      <c r="F10" s="381">
        <v>-15.460255289999999</v>
      </c>
      <c r="G10" s="381">
        <v>-19.2584394</v>
      </c>
      <c r="H10" s="381">
        <v>-45.151608209999999</v>
      </c>
      <c r="I10" s="381">
        <v>-23.55625654</v>
      </c>
      <c r="J10" s="381">
        <v>-23.401486869999999</v>
      </c>
      <c r="K10" s="381">
        <v>-25.312852420000002</v>
      </c>
      <c r="L10" s="381">
        <v>-31.735590549999998</v>
      </c>
      <c r="M10" s="381">
        <v>-47.176019569999994</v>
      </c>
      <c r="N10" s="381">
        <v>-21.499752270000002</v>
      </c>
      <c r="O10" s="381">
        <v>-23.159757479999989</v>
      </c>
      <c r="P10" s="381">
        <v>-88.752849810000001</v>
      </c>
      <c r="Q10" s="381">
        <v>-15.497678919999998</v>
      </c>
      <c r="R10" s="381">
        <v>-11.162661849999999</v>
      </c>
      <c r="S10" s="381">
        <v>-16.122103950000003</v>
      </c>
      <c r="T10" s="381">
        <v>-12.138019710000002</v>
      </c>
      <c r="U10" s="381">
        <v>-15.838088900000001</v>
      </c>
      <c r="V10" s="381">
        <v>-7.6562245299999994</v>
      </c>
      <c r="W10" s="381">
        <v>-48.253150749999996</v>
      </c>
      <c r="X10" s="381">
        <v>-32.862606049999997</v>
      </c>
      <c r="Y10" s="381">
        <v>-32.095438780000002</v>
      </c>
      <c r="Z10" s="381">
        <v>-33.048053940000003</v>
      </c>
      <c r="AA10" s="381">
        <v>-30.165106169999998</v>
      </c>
      <c r="AB10" s="381">
        <v>-35.747725780000003</v>
      </c>
      <c r="AC10" s="381">
        <v>-28.712862180000002</v>
      </c>
      <c r="AD10" s="381">
        <v>-53.911665430000006</v>
      </c>
      <c r="AE10" s="381">
        <v>-18.903690590000004</v>
      </c>
      <c r="AF10" s="381">
        <v>-70.113030199999997</v>
      </c>
      <c r="AG10" s="381">
        <v>-23.553964740000001</v>
      </c>
      <c r="AH10" s="381">
        <v>-12.550097989999998</v>
      </c>
      <c r="AI10" s="381">
        <v>-21.938084749999998</v>
      </c>
      <c r="AJ10" s="381">
        <v>-20.749895500000001</v>
      </c>
      <c r="AK10" s="381">
        <v>-26.731540650000003</v>
      </c>
      <c r="AL10" s="381">
        <v>-6.5677873200000008</v>
      </c>
      <c r="AM10" s="381">
        <v>-4.3082525399999998</v>
      </c>
      <c r="AN10" s="381">
        <v>-4.9626137299999993</v>
      </c>
      <c r="AO10" s="381">
        <v>-8.2142307400000014</v>
      </c>
      <c r="AP10" s="381">
        <v>-5.6574922699999997</v>
      </c>
      <c r="AQ10" s="381">
        <v>-9.1852140799999997</v>
      </c>
      <c r="AR10" s="381">
        <v>-5.24023532</v>
      </c>
      <c r="AS10" s="381">
        <v>-9.7216435099999998</v>
      </c>
      <c r="AT10" s="381">
        <v>-7.07177174</v>
      </c>
      <c r="AU10" s="381">
        <v>-9.7791245300000007</v>
      </c>
      <c r="AV10" s="381">
        <v>-9.06102849</v>
      </c>
      <c r="AW10" s="381">
        <v>-5.2614480100000005</v>
      </c>
      <c r="AX10" s="381">
        <v>-4.8983564600000005</v>
      </c>
      <c r="AY10" s="381">
        <v>-5.9333473399999992</v>
      </c>
      <c r="AZ10" s="381">
        <v>-8.5692865999999999</v>
      </c>
      <c r="BA10" s="381">
        <v>-4.0006924499999998</v>
      </c>
      <c r="BB10" s="381">
        <v>-35.326373104000012</v>
      </c>
      <c r="BC10" s="381">
        <v>-1.3916624400000002</v>
      </c>
      <c r="BD10" s="381">
        <v>-7.5672302699999978</v>
      </c>
      <c r="BE10" s="381">
        <v>-3.7632249799999995</v>
      </c>
      <c r="BF10" s="381">
        <v>-2.1065690999999998</v>
      </c>
      <c r="BG10" s="381">
        <v>-11.34731687</v>
      </c>
      <c r="BH10" s="381">
        <v>-3.5361731900000004</v>
      </c>
      <c r="BI10" s="397">
        <v>-9.8430116600000002</v>
      </c>
    </row>
    <row r="11" spans="1:61" s="13" customFormat="1" ht="14">
      <c r="A11" s="375" t="s">
        <v>90</v>
      </c>
      <c r="B11" s="402">
        <v>17.750687881099999</v>
      </c>
      <c r="C11" s="402">
        <v>54.529411563099998</v>
      </c>
      <c r="D11" s="402">
        <v>29.275110209099999</v>
      </c>
      <c r="E11" s="402">
        <v>31.409649455850001</v>
      </c>
      <c r="F11" s="402">
        <v>13.708428272199999</v>
      </c>
      <c r="G11" s="402">
        <v>29.594433799000001</v>
      </c>
      <c r="H11" s="402">
        <v>24.220940755899999</v>
      </c>
      <c r="I11" s="402">
        <v>33.312478403349999</v>
      </c>
      <c r="J11" s="402">
        <v>18.901807590650002</v>
      </c>
      <c r="K11" s="402">
        <v>28.108053332099999</v>
      </c>
      <c r="L11" s="402">
        <v>25.77360674945</v>
      </c>
      <c r="M11" s="402">
        <v>35.188187257450004</v>
      </c>
      <c r="N11" s="402">
        <v>17.398484317249999</v>
      </c>
      <c r="O11" s="402">
        <v>51.138001317550014</v>
      </c>
      <c r="P11" s="402">
        <v>8.8167488119499993</v>
      </c>
      <c r="Q11" s="402">
        <v>20.0391216208</v>
      </c>
      <c r="R11" s="402">
        <v>9.3657873812499979</v>
      </c>
      <c r="S11" s="402">
        <v>12.386576507300001</v>
      </c>
      <c r="T11" s="402">
        <v>10.0989259529</v>
      </c>
      <c r="U11" s="402">
        <v>11.9064322983</v>
      </c>
      <c r="V11" s="402">
        <v>24.284701812150004</v>
      </c>
      <c r="W11" s="402">
        <v>23.587473644699998</v>
      </c>
      <c r="X11" s="402">
        <v>4.7449188032</v>
      </c>
      <c r="Y11" s="402">
        <v>12.549979988</v>
      </c>
      <c r="Z11" s="402">
        <v>5.7304492599499994</v>
      </c>
      <c r="AA11" s="402">
        <v>7.9446058170500002</v>
      </c>
      <c r="AB11" s="402">
        <v>2.5370162799999996</v>
      </c>
      <c r="AC11" s="402">
        <v>17.02165488</v>
      </c>
      <c r="AD11" s="402">
        <v>3.2450495300000002</v>
      </c>
      <c r="AE11" s="402">
        <v>13.588661440000001</v>
      </c>
      <c r="AF11" s="402">
        <v>6.0018108099999994</v>
      </c>
      <c r="AG11" s="402">
        <v>10.02729154</v>
      </c>
      <c r="AH11" s="402">
        <v>4.9888542200000003</v>
      </c>
      <c r="AI11" s="402">
        <v>10.934241149999998</v>
      </c>
      <c r="AJ11" s="402">
        <v>7.4184802699999999</v>
      </c>
      <c r="AK11" s="402">
        <v>9.7887316599999998</v>
      </c>
      <c r="AL11" s="402">
        <v>3.0078464600000001</v>
      </c>
      <c r="AM11" s="402">
        <v>14.189595799999996</v>
      </c>
      <c r="AN11" s="402">
        <v>7.68435399</v>
      </c>
      <c r="AO11" s="402">
        <v>8.5577945600000014</v>
      </c>
      <c r="AP11" s="402">
        <v>4.4489942899999999</v>
      </c>
      <c r="AQ11" s="402">
        <v>4.0585191800000002</v>
      </c>
      <c r="AR11" s="402">
        <v>5.9556295400000003</v>
      </c>
      <c r="AS11" s="402">
        <v>5.1544252800000026</v>
      </c>
      <c r="AT11" s="402">
        <v>7.5952865899999997</v>
      </c>
      <c r="AU11" s="402">
        <v>8.3096386099999986</v>
      </c>
      <c r="AV11" s="402">
        <v>10.70715466</v>
      </c>
      <c r="AW11" s="402">
        <v>5.2788166299999997</v>
      </c>
      <c r="AX11" s="402">
        <v>1.3655496800000002</v>
      </c>
      <c r="AY11" s="402">
        <v>1.2306631000000001</v>
      </c>
      <c r="AZ11" s="402">
        <v>4.1630010099999994</v>
      </c>
      <c r="BA11" s="402">
        <v>3.1464637999999994</v>
      </c>
      <c r="BB11" s="402">
        <v>1.3199357699999998</v>
      </c>
      <c r="BC11" s="402">
        <v>2.6632128700000002</v>
      </c>
      <c r="BD11" s="402">
        <v>2.9845653300000006</v>
      </c>
      <c r="BE11" s="402">
        <v>2.7781550600000005</v>
      </c>
      <c r="BF11" s="402">
        <v>1.2692429600000001</v>
      </c>
      <c r="BG11" s="402">
        <v>1.8164358000000003</v>
      </c>
      <c r="BH11" s="402">
        <v>2.6223824800000002</v>
      </c>
      <c r="BI11" s="405">
        <v>1.9375114</v>
      </c>
    </row>
    <row r="12" spans="1:61" s="13" customFormat="1" ht="14">
      <c r="A12" s="375" t="s">
        <v>91</v>
      </c>
      <c r="B12" s="402">
        <v>-39.702197249999998</v>
      </c>
      <c r="C12" s="402">
        <v>-15.1704835</v>
      </c>
      <c r="D12" s="402">
        <v>-1.6404452700000001</v>
      </c>
      <c r="E12" s="402">
        <v>-7.6988390899999999</v>
      </c>
      <c r="F12" s="402">
        <v>-4.7267640100000001</v>
      </c>
      <c r="G12" s="402">
        <v>-44.261923340000003</v>
      </c>
      <c r="H12" s="402">
        <v>-5.7946179000000004</v>
      </c>
      <c r="I12" s="402">
        <v>-5.49742335</v>
      </c>
      <c r="J12" s="402">
        <v>-67.144768369999994</v>
      </c>
      <c r="K12" s="402">
        <v>-23.125007329999999</v>
      </c>
      <c r="L12" s="402">
        <v>-2.7162327899999998</v>
      </c>
      <c r="M12" s="402">
        <v>-9.8639338999999993</v>
      </c>
      <c r="N12" s="402">
        <v>-38.15102572</v>
      </c>
      <c r="O12" s="402">
        <v>-35.765108759999997</v>
      </c>
      <c r="P12" s="402">
        <v>-16.761938959999998</v>
      </c>
      <c r="Q12" s="402">
        <v>-7.2207364700000003</v>
      </c>
      <c r="R12" s="402">
        <v>-5.3057418199999997</v>
      </c>
      <c r="S12" s="402">
        <v>-52.153024479999999</v>
      </c>
      <c r="T12" s="402">
        <v>-12.13813586</v>
      </c>
      <c r="U12" s="402">
        <v>-7.1959844500000001</v>
      </c>
      <c r="V12" s="402">
        <v>-28.13140473</v>
      </c>
      <c r="W12" s="402">
        <v>-16.35289624</v>
      </c>
      <c r="X12" s="402">
        <v>-41.819217469999998</v>
      </c>
      <c r="Y12" s="402">
        <v>-65.078642889999998</v>
      </c>
      <c r="Z12" s="402">
        <v>-57.769052139999999</v>
      </c>
      <c r="AA12" s="402">
        <v>-38.461573479999998</v>
      </c>
      <c r="AB12" s="402">
        <v>-66.430457749999988</v>
      </c>
      <c r="AC12" s="402">
        <v>-8.7322336800000002</v>
      </c>
      <c r="AD12" s="402">
        <v>-30.560517430000001</v>
      </c>
      <c r="AE12" s="402">
        <v>-6.6313536600000003</v>
      </c>
      <c r="AF12" s="402">
        <v>-21.845196269999999</v>
      </c>
      <c r="AG12" s="402">
        <v>-8.5157861399999994</v>
      </c>
      <c r="AH12" s="402">
        <v>-11.432903860000001</v>
      </c>
      <c r="AI12" s="402">
        <v>-13.06169822</v>
      </c>
      <c r="AJ12" s="402">
        <v>-6.3470893300000002</v>
      </c>
      <c r="AK12" s="402">
        <v>-41.579851470000001</v>
      </c>
      <c r="AL12" s="402">
        <v>-4.1517066500000004</v>
      </c>
      <c r="AM12" s="402">
        <v>-40.528438919999999</v>
      </c>
      <c r="AN12" s="402">
        <v>-12.63763</v>
      </c>
      <c r="AO12" s="402">
        <v>-20.892196749999997</v>
      </c>
      <c r="AP12" s="402">
        <v>-20.558327079999998</v>
      </c>
      <c r="AQ12" s="402">
        <v>-35.836996029999995</v>
      </c>
      <c r="AR12" s="402">
        <v>-13.396513050000003</v>
      </c>
      <c r="AS12" s="402">
        <v>-17.601700130000001</v>
      </c>
      <c r="AT12" s="402">
        <v>-8.0867087800000004</v>
      </c>
      <c r="AU12" s="402">
        <v>-2.7547031799999999</v>
      </c>
      <c r="AV12" s="402">
        <v>-30.02027378</v>
      </c>
      <c r="AW12" s="402">
        <v>-8.1356650899999998</v>
      </c>
      <c r="AX12" s="402">
        <v>-9.2828000100000008</v>
      </c>
      <c r="AY12" s="402">
        <v>-3.03570217</v>
      </c>
      <c r="AZ12" s="402">
        <v>-0.49871985000000008</v>
      </c>
      <c r="BA12" s="402">
        <v>-1.4961583300000001</v>
      </c>
      <c r="BB12" s="402">
        <v>-4.9234233500000011</v>
      </c>
      <c r="BC12" s="402">
        <v>-4.4364763099999998</v>
      </c>
      <c r="BD12" s="402">
        <v>-8.1115371100000004</v>
      </c>
      <c r="BE12" s="402">
        <v>-3.5473229999999996</v>
      </c>
      <c r="BF12" s="402">
        <v>-6.6612683500000003</v>
      </c>
      <c r="BG12" s="402">
        <v>-7.7092539100000002</v>
      </c>
      <c r="BH12" s="402">
        <v>-56.854809670000016</v>
      </c>
      <c r="BI12" s="405">
        <v>-9.9881727500000004</v>
      </c>
    </row>
    <row r="13" spans="1:61" s="13" customFormat="1" ht="14">
      <c r="A13" s="374" t="s">
        <v>492</v>
      </c>
      <c r="B13" s="401">
        <v>-13.922693178900001</v>
      </c>
      <c r="C13" s="401">
        <v>-77.572976396899989</v>
      </c>
      <c r="D13" s="401">
        <v>38.719409059099995</v>
      </c>
      <c r="E13" s="401">
        <v>65.615783615850006</v>
      </c>
      <c r="F13" s="401">
        <v>26.582640202199997</v>
      </c>
      <c r="G13" s="401">
        <v>20.870061919000001</v>
      </c>
      <c r="H13" s="401">
        <v>15.570194575899999</v>
      </c>
      <c r="I13" s="401">
        <v>49.953459243349997</v>
      </c>
      <c r="J13" s="401">
        <v>-24.813609739349999</v>
      </c>
      <c r="K13" s="401">
        <v>27.8483647521</v>
      </c>
      <c r="L13" s="401">
        <v>27.09392113945</v>
      </c>
      <c r="M13" s="401">
        <v>31.551198537450006</v>
      </c>
      <c r="N13" s="401">
        <v>-11.823737462750007</v>
      </c>
      <c r="O13" s="401">
        <v>47.32492201755003</v>
      </c>
      <c r="P13" s="401">
        <v>-48.024942138050008</v>
      </c>
      <c r="Q13" s="401">
        <v>31.920027950799998</v>
      </c>
      <c r="R13" s="401">
        <v>21.932868481249997</v>
      </c>
      <c r="S13" s="401">
        <v>-29.448637692700004</v>
      </c>
      <c r="T13" s="401">
        <v>38.380382132899989</v>
      </c>
      <c r="U13" s="401">
        <v>60.467039468300001</v>
      </c>
      <c r="V13" s="401">
        <v>48.14026059215</v>
      </c>
      <c r="W13" s="401">
        <v>50.873019274700006</v>
      </c>
      <c r="X13" s="401">
        <v>-25.969075766799989</v>
      </c>
      <c r="Y13" s="401">
        <v>79.452711917999977</v>
      </c>
      <c r="Z13" s="401">
        <v>10.279422279949998</v>
      </c>
      <c r="AA13" s="401">
        <v>59.590020917050012</v>
      </c>
      <c r="AB13" s="401">
        <v>-24.160206039999991</v>
      </c>
      <c r="AC13" s="401">
        <v>18.672384319999999</v>
      </c>
      <c r="AD13" s="401">
        <v>-24.762808790000008</v>
      </c>
      <c r="AE13" s="401">
        <v>17.201399509999995</v>
      </c>
      <c r="AF13" s="401">
        <v>-30.183645349999999</v>
      </c>
      <c r="AG13" s="401">
        <v>21.588669520000003</v>
      </c>
      <c r="AH13" s="401">
        <v>10.407096739999998</v>
      </c>
      <c r="AI13" s="401">
        <v>208.40569963999999</v>
      </c>
      <c r="AJ13" s="401">
        <v>355.38394221999999</v>
      </c>
      <c r="AK13" s="401">
        <v>16.675125299999983</v>
      </c>
      <c r="AL13" s="401">
        <v>213.04255795999995</v>
      </c>
      <c r="AM13" s="401">
        <v>559.08288603999983</v>
      </c>
      <c r="AN13" s="401">
        <v>14.576128129999995</v>
      </c>
      <c r="AO13" s="401">
        <v>580.75127323000015</v>
      </c>
      <c r="AP13" s="401">
        <v>10.000637810000008</v>
      </c>
      <c r="AQ13" s="401">
        <v>822.14134708999961</v>
      </c>
      <c r="AR13" s="401">
        <v>28.385296950000004</v>
      </c>
      <c r="AS13" s="401">
        <v>-6.9427660399999986</v>
      </c>
      <c r="AT13" s="401">
        <v>4.4921818699999978</v>
      </c>
      <c r="AU13" s="401">
        <v>4.64761004</v>
      </c>
      <c r="AV13" s="401">
        <v>-16.140504680000006</v>
      </c>
      <c r="AW13" s="401">
        <v>-1.8258362300000002</v>
      </c>
      <c r="AX13" s="401">
        <v>-6.4995181400000002</v>
      </c>
      <c r="AY13" s="401">
        <v>-0.42069182999999866</v>
      </c>
      <c r="AZ13" s="401">
        <v>3.4836599800000001</v>
      </c>
      <c r="BA13" s="401">
        <v>200.72605151099998</v>
      </c>
      <c r="BB13" s="401">
        <v>-34.692799794000017</v>
      </c>
      <c r="BC13" s="401">
        <v>12.385044010000001</v>
      </c>
      <c r="BD13" s="401">
        <v>17.631419400000013</v>
      </c>
      <c r="BE13" s="401">
        <v>45.621119900000025</v>
      </c>
      <c r="BF13" s="401">
        <v>29.169422389999994</v>
      </c>
      <c r="BG13" s="401">
        <v>4.8526003100000006</v>
      </c>
      <c r="BH13" s="401">
        <v>-27.632653570000016</v>
      </c>
      <c r="BI13" s="404">
        <v>42.005388859999982</v>
      </c>
    </row>
    <row r="14" spans="1:61" s="13" customFormat="1" ht="14">
      <c r="A14" s="374" t="s">
        <v>495</v>
      </c>
      <c r="B14" s="401">
        <v>195.19706856804999</v>
      </c>
      <c r="C14" s="401">
        <v>11.600987157750069</v>
      </c>
      <c r="D14" s="401">
        <v>-72.8795392591</v>
      </c>
      <c r="E14" s="401">
        <v>-28.574312975850034</v>
      </c>
      <c r="F14" s="401">
        <v>-13.6268701212</v>
      </c>
      <c r="G14" s="401">
        <v>-58.760770579999985</v>
      </c>
      <c r="H14" s="401">
        <v>-12.605501445899904</v>
      </c>
      <c r="I14" s="401">
        <v>-24.552676563350133</v>
      </c>
      <c r="J14" s="401">
        <v>-24.157422590650071</v>
      </c>
      <c r="K14" s="401">
        <v>-18.767665102099784</v>
      </c>
      <c r="L14" s="401">
        <v>-31.713308579449972</v>
      </c>
      <c r="M14" s="401">
        <v>-48.984767267450053</v>
      </c>
      <c r="N14" s="401">
        <v>6.1922558027498553</v>
      </c>
      <c r="O14" s="401">
        <v>-52.718941647549855</v>
      </c>
      <c r="P14" s="401">
        <v>-36.36760025195008</v>
      </c>
      <c r="Q14" s="401">
        <v>-11.868557050800035</v>
      </c>
      <c r="R14" s="401">
        <v>-28.875301131250012</v>
      </c>
      <c r="S14" s="401">
        <v>-24.035858047299996</v>
      </c>
      <c r="T14" s="401">
        <v>-5.1041814028999966</v>
      </c>
      <c r="U14" s="401">
        <v>-19.486025428299996</v>
      </c>
      <c r="V14" s="401">
        <v>-13.661398282150003</v>
      </c>
      <c r="W14" s="401">
        <v>-46.5909424747</v>
      </c>
      <c r="X14" s="401">
        <v>-7.8019985532000362</v>
      </c>
      <c r="Y14" s="401">
        <v>-7.336360167999942</v>
      </c>
      <c r="Z14" s="401">
        <v>13.229222270050002</v>
      </c>
      <c r="AA14" s="401">
        <v>-3.8463176570499513</v>
      </c>
      <c r="AB14" s="401">
        <v>-58.000085140000124</v>
      </c>
      <c r="AC14" s="401">
        <v>-17.456800889999897</v>
      </c>
      <c r="AD14" s="401">
        <v>-1.4023005700000226</v>
      </c>
      <c r="AE14" s="401">
        <v>-15.704162119999978</v>
      </c>
      <c r="AF14" s="401">
        <v>-5.8211575500000663</v>
      </c>
      <c r="AG14" s="401">
        <v>-11.046590139999864</v>
      </c>
      <c r="AH14" s="401">
        <v>-37.40547953000015</v>
      </c>
      <c r="AI14" s="401">
        <v>-5.4662637699999834</v>
      </c>
      <c r="AJ14" s="401">
        <v>-4.8691086799999539</v>
      </c>
      <c r="AK14" s="401">
        <v>-10.977760269999976</v>
      </c>
      <c r="AL14" s="401">
        <v>0.8639981600002784</v>
      </c>
      <c r="AM14" s="401">
        <v>-1.1306357900002695</v>
      </c>
      <c r="AN14" s="401">
        <v>-19.965499819999877</v>
      </c>
      <c r="AO14" s="401">
        <v>-6.6696754900003725</v>
      </c>
      <c r="AP14" s="401">
        <v>-5.125153009999849</v>
      </c>
      <c r="AQ14" s="401">
        <v>-23.068079220000527</v>
      </c>
      <c r="AR14" s="401">
        <v>-7.1216723599991383</v>
      </c>
      <c r="AS14" s="401">
        <v>-2818.1326589499999</v>
      </c>
      <c r="AT14" s="401">
        <v>-7.7105932400000228</v>
      </c>
      <c r="AU14" s="401">
        <v>-7.9050882700000216</v>
      </c>
      <c r="AV14" s="401">
        <v>-7.8575922599999615</v>
      </c>
      <c r="AW14" s="401">
        <v>-6.0810348699999679</v>
      </c>
      <c r="AX14" s="401">
        <v>-2.1845836300000201</v>
      </c>
      <c r="AY14" s="401">
        <v>-8.9200855000000203</v>
      </c>
      <c r="AZ14" s="401">
        <v>-11.236099639999971</v>
      </c>
      <c r="BA14" s="401">
        <v>-3.5358274999999963</v>
      </c>
      <c r="BB14" s="401">
        <v>4.6343209330000548</v>
      </c>
      <c r="BC14" s="401">
        <v>-179.30400134000001</v>
      </c>
      <c r="BD14" s="401">
        <v>-0.19127287999999965</v>
      </c>
      <c r="BE14" s="401">
        <v>-2.4817537900000133</v>
      </c>
      <c r="BF14" s="401">
        <v>-1.6174215900000206</v>
      </c>
      <c r="BG14" s="401">
        <v>29.871250849999996</v>
      </c>
      <c r="BH14" s="401">
        <v>-13.898214539999998</v>
      </c>
      <c r="BI14" s="404">
        <v>16.288332210000021</v>
      </c>
    </row>
    <row r="15" spans="1:61" s="13" customFormat="1" ht="14">
      <c r="A15" s="250" t="s">
        <v>92</v>
      </c>
      <c r="B15" s="409">
        <v>402.75384551914999</v>
      </c>
      <c r="C15" s="409">
        <v>336.78185628000006</v>
      </c>
      <c r="D15" s="409">
        <v>302.62172608000003</v>
      </c>
      <c r="E15" s="409">
        <v>339.66319671999997</v>
      </c>
      <c r="F15" s="409">
        <v>352.61896680099994</v>
      </c>
      <c r="G15" s="409">
        <v>314.72825813999998</v>
      </c>
      <c r="H15" s="409">
        <v>317.69295127000009</v>
      </c>
      <c r="I15" s="409">
        <v>343.09373394999994</v>
      </c>
      <c r="J15" s="409">
        <v>294.12270161999987</v>
      </c>
      <c r="K15" s="409">
        <v>303.20340127000009</v>
      </c>
      <c r="L15" s="409">
        <v>298.58401383000012</v>
      </c>
      <c r="M15" s="409">
        <v>281.15044510000007</v>
      </c>
      <c r="N15" s="409">
        <v>275.51896343999994</v>
      </c>
      <c r="O15" s="409">
        <v>270.1249438100001</v>
      </c>
      <c r="P15" s="409">
        <v>185.73240142000003</v>
      </c>
      <c r="Q15" s="409">
        <v>205.78387232</v>
      </c>
      <c r="R15" s="409">
        <v>198.84143967</v>
      </c>
      <c r="S15" s="409">
        <v>145.35694393</v>
      </c>
      <c r="T15" s="409">
        <v>178.63314466</v>
      </c>
      <c r="U15" s="409">
        <v>219.61415870000002</v>
      </c>
      <c r="V15" s="409">
        <v>254.09302101</v>
      </c>
      <c r="W15" s="409">
        <v>258.37509781</v>
      </c>
      <c r="X15" s="409">
        <v>224.60402348999997</v>
      </c>
      <c r="Y15" s="409">
        <v>296.72037524000001</v>
      </c>
      <c r="Z15" s="409">
        <v>320.22901979</v>
      </c>
      <c r="AA15" s="409">
        <v>375.97272305000007</v>
      </c>
      <c r="AB15" s="409">
        <v>293.81243186999995</v>
      </c>
      <c r="AC15" s="409">
        <v>295.02801530000005</v>
      </c>
      <c r="AD15" s="409">
        <v>268.86290594000002</v>
      </c>
      <c r="AE15" s="409">
        <v>270.36014333000003</v>
      </c>
      <c r="AF15" s="409">
        <v>234.35534042999996</v>
      </c>
      <c r="AG15" s="409">
        <v>244.89741981000009</v>
      </c>
      <c r="AH15" s="409">
        <v>217.89903701999992</v>
      </c>
      <c r="AI15" s="409">
        <v>420.83847288999993</v>
      </c>
      <c r="AJ15" s="409">
        <v>771.35330642999998</v>
      </c>
      <c r="AK15" s="409">
        <v>777.05067145999999</v>
      </c>
      <c r="AL15" s="409">
        <v>990.95722758000022</v>
      </c>
      <c r="AM15" s="409">
        <v>1548.9094778299998</v>
      </c>
      <c r="AN15" s="409">
        <v>1543.5201061399998</v>
      </c>
      <c r="AO15" s="409">
        <v>2117.6017038799996</v>
      </c>
      <c r="AP15" s="409">
        <v>2122.4771886799999</v>
      </c>
      <c r="AQ15" s="409">
        <v>2921.5504565499991</v>
      </c>
      <c r="AR15" s="409">
        <v>2942.8140811399999</v>
      </c>
      <c r="AS15" s="409">
        <v>117.73865615000001</v>
      </c>
      <c r="AT15" s="409">
        <v>114.52024477999998</v>
      </c>
      <c r="AU15" s="409">
        <v>111.26276654999997</v>
      </c>
      <c r="AV15" s="409">
        <v>87.264669609999999</v>
      </c>
      <c r="AW15" s="409">
        <v>79.357798510000023</v>
      </c>
      <c r="AX15" s="409">
        <v>70.673696739999997</v>
      </c>
      <c r="AY15" s="409">
        <v>61.332919409999981</v>
      </c>
      <c r="AZ15" s="409">
        <v>53.580479750000009</v>
      </c>
      <c r="BA15" s="409">
        <v>250.77070376099999</v>
      </c>
      <c r="BB15" s="409">
        <v>220.71222490000002</v>
      </c>
      <c r="BC15" s="409">
        <v>53.793267569999998</v>
      </c>
      <c r="BD15" s="409">
        <v>71.233414090000011</v>
      </c>
      <c r="BE15" s="409">
        <v>114.37278020000002</v>
      </c>
      <c r="BF15" s="409">
        <v>141.924781</v>
      </c>
      <c r="BG15" s="409">
        <v>176.64863216000001</v>
      </c>
      <c r="BH15" s="409">
        <v>135.11776405000001</v>
      </c>
      <c r="BI15" s="410">
        <v>193.41148512000001</v>
      </c>
    </row>
    <row r="16" spans="1:61" s="13" customFormat="1" ht="14">
      <c r="A16" s="375" t="s">
        <v>93</v>
      </c>
      <c r="B16" s="402">
        <v>402.75384551914999</v>
      </c>
      <c r="C16" s="402">
        <v>336.78185628000006</v>
      </c>
      <c r="D16" s="402">
        <v>302.62172608000003</v>
      </c>
      <c r="E16" s="402">
        <v>339.66319671999997</v>
      </c>
      <c r="F16" s="402">
        <v>352.61896680099994</v>
      </c>
      <c r="G16" s="402">
        <v>314.72825813999998</v>
      </c>
      <c r="H16" s="402">
        <v>317.69295127000009</v>
      </c>
      <c r="I16" s="402">
        <v>343.09373394999994</v>
      </c>
      <c r="J16" s="402">
        <v>294.12270161999987</v>
      </c>
      <c r="K16" s="402">
        <v>303.20340127000009</v>
      </c>
      <c r="L16" s="402">
        <v>298.58401383000012</v>
      </c>
      <c r="M16" s="402">
        <v>281.15044510000007</v>
      </c>
      <c r="N16" s="402">
        <v>275.51896343999994</v>
      </c>
      <c r="O16" s="402">
        <v>270.1249438100001</v>
      </c>
      <c r="P16" s="402">
        <v>185.73240142000003</v>
      </c>
      <c r="Q16" s="402">
        <v>205.78387232</v>
      </c>
      <c r="R16" s="402">
        <v>198.84143967</v>
      </c>
      <c r="S16" s="402">
        <v>145.35694393</v>
      </c>
      <c r="T16" s="402">
        <v>178.63314466</v>
      </c>
      <c r="U16" s="402">
        <v>219.61415870000002</v>
      </c>
      <c r="V16" s="402">
        <v>254.09302101</v>
      </c>
      <c r="W16" s="402">
        <v>258.37509781</v>
      </c>
      <c r="X16" s="402">
        <v>224.60402348999997</v>
      </c>
      <c r="Y16" s="402">
        <v>296.72037524000001</v>
      </c>
      <c r="Z16" s="402">
        <v>320.22901979</v>
      </c>
      <c r="AA16" s="402">
        <v>375.97272305000007</v>
      </c>
      <c r="AB16" s="402">
        <v>293.81243186999995</v>
      </c>
      <c r="AC16" s="402">
        <v>295.02801530000005</v>
      </c>
      <c r="AD16" s="402">
        <v>268.86290594000002</v>
      </c>
      <c r="AE16" s="402">
        <v>270.36014333000003</v>
      </c>
      <c r="AF16" s="402">
        <v>234.35534042999996</v>
      </c>
      <c r="AG16" s="402">
        <v>244.89741981000009</v>
      </c>
      <c r="AH16" s="402">
        <v>217.89903701999992</v>
      </c>
      <c r="AI16" s="402">
        <v>420.83847288999993</v>
      </c>
      <c r="AJ16" s="402">
        <v>771.35330642999998</v>
      </c>
      <c r="AK16" s="402">
        <v>777.05067145999999</v>
      </c>
      <c r="AL16" s="402">
        <v>990.95722758000022</v>
      </c>
      <c r="AM16" s="402">
        <v>1548.9094778299998</v>
      </c>
      <c r="AN16" s="402">
        <v>1543.5201061399998</v>
      </c>
      <c r="AO16" s="402">
        <v>2117.6017038799996</v>
      </c>
      <c r="AP16" s="402">
        <v>2122.4771886799999</v>
      </c>
      <c r="AQ16" s="402">
        <v>2921.5504565499991</v>
      </c>
      <c r="AR16" s="402">
        <v>2942.8140811399999</v>
      </c>
      <c r="AS16" s="402">
        <v>117.73865615000001</v>
      </c>
      <c r="AT16" s="402">
        <v>114.52024477999998</v>
      </c>
      <c r="AU16" s="402">
        <v>111.26276654999997</v>
      </c>
      <c r="AV16" s="402">
        <v>87.264669609999999</v>
      </c>
      <c r="AW16" s="402">
        <v>79.357798510000023</v>
      </c>
      <c r="AX16" s="402">
        <v>70.673696739999997</v>
      </c>
      <c r="AY16" s="402">
        <v>61.332919409999981</v>
      </c>
      <c r="AZ16" s="402">
        <v>53.580479750000009</v>
      </c>
      <c r="BA16" s="402">
        <v>250.77070376099999</v>
      </c>
      <c r="BB16" s="402">
        <v>220.71222490000002</v>
      </c>
      <c r="BC16" s="402">
        <v>53.793267569999998</v>
      </c>
      <c r="BD16" s="402">
        <v>71.233414090000011</v>
      </c>
      <c r="BE16" s="402">
        <v>114.37278020000002</v>
      </c>
      <c r="BF16" s="402">
        <v>141.924781</v>
      </c>
      <c r="BG16" s="402">
        <v>176.64863216000001</v>
      </c>
      <c r="BH16" s="402">
        <v>135.11776405000001</v>
      </c>
      <c r="BI16" s="405">
        <v>193.41148512000001</v>
      </c>
    </row>
    <row r="17" spans="1:61" s="13" customFormat="1" ht="14">
      <c r="A17" s="375" t="s">
        <v>94</v>
      </c>
      <c r="B17" s="402">
        <v>220.97657263914999</v>
      </c>
      <c r="C17" s="402">
        <v>-50.801505739149931</v>
      </c>
      <c r="D17" s="402">
        <v>-32.519684930000025</v>
      </c>
      <c r="E17" s="402">
        <v>44.740309729999943</v>
      </c>
      <c r="F17" s="402">
        <v>17.682534090999969</v>
      </c>
      <c r="G17" s="402">
        <v>6.3712146790000403</v>
      </c>
      <c r="H17" s="402">
        <v>8.7593110300001147</v>
      </c>
      <c r="I17" s="402">
        <v>30.898206029999848</v>
      </c>
      <c r="J17" s="402">
        <v>18.173736039999923</v>
      </c>
      <c r="K17" s="402">
        <v>32.205706980000215</v>
      </c>
      <c r="L17" s="402">
        <v>-1.9031546499999688</v>
      </c>
      <c r="M17" s="402">
        <v>-7.569634830000048</v>
      </c>
      <c r="N17" s="402">
        <v>32.519544059999866</v>
      </c>
      <c r="O17" s="402">
        <v>30.371089130000165</v>
      </c>
      <c r="P17" s="402">
        <v>-67.630603430000079</v>
      </c>
      <c r="Q17" s="402">
        <v>27.272207369999968</v>
      </c>
      <c r="R17" s="402">
        <v>-1.6366908300000009</v>
      </c>
      <c r="S17" s="402">
        <v>-1.3314712600000007</v>
      </c>
      <c r="T17" s="402">
        <v>45.414336589999998</v>
      </c>
      <c r="U17" s="402">
        <v>48.176998490000017</v>
      </c>
      <c r="V17" s="402">
        <v>62.610267039999982</v>
      </c>
      <c r="W17" s="402">
        <v>20.634973039999998</v>
      </c>
      <c r="X17" s="402">
        <v>8.0481431499999729</v>
      </c>
      <c r="Y17" s="402">
        <v>137.19499464000003</v>
      </c>
      <c r="Z17" s="402">
        <v>81.277696689999985</v>
      </c>
      <c r="AA17" s="402">
        <v>94.205276740000073</v>
      </c>
      <c r="AB17" s="402">
        <v>-15.729833430000127</v>
      </c>
      <c r="AC17" s="402">
        <v>9.9478171100000949</v>
      </c>
      <c r="AD17" s="402">
        <v>4.39540806999997</v>
      </c>
      <c r="AE17" s="402">
        <v>8.1285910500000096</v>
      </c>
      <c r="AF17" s="402">
        <v>-14.159606630000074</v>
      </c>
      <c r="AG17" s="402">
        <v>19.057865520000131</v>
      </c>
      <c r="AH17" s="402">
        <v>-15.565478930000163</v>
      </c>
      <c r="AI17" s="402">
        <v>216.00113409000002</v>
      </c>
      <c r="AJ17" s="402">
        <v>356.86192287000006</v>
      </c>
      <c r="AK17" s="402">
        <v>47.277216500000016</v>
      </c>
      <c r="AL17" s="402">
        <v>218.05826277000023</v>
      </c>
      <c r="AM17" s="402">
        <v>598.48068916999955</v>
      </c>
      <c r="AN17" s="402">
        <v>7.248258310000038</v>
      </c>
      <c r="AO17" s="402">
        <v>594.97379448999982</v>
      </c>
      <c r="AP17" s="402">
        <v>25.43381188000032</v>
      </c>
      <c r="AQ17" s="402">
        <v>834.91026389999922</v>
      </c>
      <c r="AR17" s="402">
        <v>34.660137640000748</v>
      </c>
      <c r="AS17" s="402">
        <v>-2807.4737248599995</v>
      </c>
      <c r="AT17" s="402">
        <v>4.8682974099999736</v>
      </c>
      <c r="AU17" s="402">
        <v>-0.5027750500000181</v>
      </c>
      <c r="AV17" s="402">
        <v>6.0221768400000322</v>
      </c>
      <c r="AW17" s="402">
        <v>0.22879399000002465</v>
      </c>
      <c r="AX17" s="402">
        <v>0.59869823999997429</v>
      </c>
      <c r="AY17" s="402">
        <v>-6.3050751600000154</v>
      </c>
      <c r="AZ17" s="402">
        <v>-7.2537198099999713</v>
      </c>
      <c r="BA17" s="402">
        <v>198.68638234100001</v>
      </c>
      <c r="BB17" s="402">
        <v>-25.135055510999969</v>
      </c>
      <c r="BC17" s="402">
        <v>-162.48248102000002</v>
      </c>
      <c r="BD17" s="402">
        <v>25.551683630000014</v>
      </c>
      <c r="BE17" s="402">
        <v>46.68668911000001</v>
      </c>
      <c r="BF17" s="402">
        <v>34.213269149999974</v>
      </c>
      <c r="BG17" s="402">
        <v>42.433105070000011</v>
      </c>
      <c r="BH17" s="402">
        <v>15.323941560000016</v>
      </c>
      <c r="BI17" s="405">
        <v>68.281893820000008</v>
      </c>
    </row>
    <row r="18" spans="1:61" s="13" customFormat="1" ht="14">
      <c r="A18" s="375" t="s">
        <v>493</v>
      </c>
      <c r="B18" s="402">
        <v>0</v>
      </c>
      <c r="C18" s="402">
        <v>0</v>
      </c>
      <c r="D18" s="402">
        <v>0</v>
      </c>
      <c r="E18" s="402">
        <v>0</v>
      </c>
      <c r="F18" s="402">
        <v>0</v>
      </c>
      <c r="G18" s="402">
        <v>0</v>
      </c>
      <c r="H18" s="402">
        <v>0</v>
      </c>
      <c r="I18" s="402">
        <v>0</v>
      </c>
      <c r="J18" s="402">
        <v>0</v>
      </c>
      <c r="K18" s="402">
        <v>0</v>
      </c>
      <c r="L18" s="402">
        <v>0</v>
      </c>
      <c r="M18" s="402">
        <v>0</v>
      </c>
      <c r="N18" s="402">
        <v>0</v>
      </c>
      <c r="O18" s="402">
        <v>0</v>
      </c>
      <c r="P18" s="402">
        <v>0</v>
      </c>
      <c r="Q18" s="402">
        <v>0</v>
      </c>
      <c r="R18" s="402">
        <v>0</v>
      </c>
      <c r="S18" s="402">
        <v>0</v>
      </c>
      <c r="T18" s="402">
        <v>0</v>
      </c>
      <c r="U18" s="402">
        <v>0</v>
      </c>
      <c r="V18" s="402">
        <v>0</v>
      </c>
      <c r="W18" s="402">
        <v>0</v>
      </c>
      <c r="X18" s="402">
        <v>0</v>
      </c>
      <c r="Y18" s="402">
        <v>0</v>
      </c>
      <c r="Z18" s="402">
        <v>0</v>
      </c>
      <c r="AA18" s="402">
        <v>0</v>
      </c>
      <c r="AB18" s="402">
        <v>0</v>
      </c>
      <c r="AC18" s="402">
        <v>0</v>
      </c>
      <c r="AD18" s="402">
        <v>0</v>
      </c>
      <c r="AE18" s="402">
        <v>0</v>
      </c>
      <c r="AF18" s="402">
        <v>0</v>
      </c>
      <c r="AG18" s="402">
        <v>0</v>
      </c>
      <c r="AH18" s="402">
        <v>0</v>
      </c>
      <c r="AI18" s="402">
        <v>0</v>
      </c>
      <c r="AJ18" s="402">
        <v>0</v>
      </c>
      <c r="AK18" s="402">
        <v>0</v>
      </c>
      <c r="AL18" s="402">
        <v>0</v>
      </c>
      <c r="AM18" s="402">
        <v>0</v>
      </c>
      <c r="AN18" s="402">
        <v>0</v>
      </c>
      <c r="AO18" s="402">
        <v>570.45831399999997</v>
      </c>
      <c r="AP18" s="402">
        <v>0</v>
      </c>
      <c r="AQ18" s="402">
        <v>0</v>
      </c>
      <c r="AR18" s="402">
        <v>0</v>
      </c>
      <c r="AS18" s="402">
        <v>0</v>
      </c>
      <c r="AT18" s="402">
        <v>0</v>
      </c>
      <c r="AU18" s="402">
        <v>0</v>
      </c>
      <c r="AV18" s="402">
        <v>0</v>
      </c>
      <c r="AW18" s="402">
        <v>0</v>
      </c>
      <c r="AX18" s="402">
        <v>0</v>
      </c>
      <c r="AY18" s="402">
        <v>0</v>
      </c>
      <c r="AZ18" s="402">
        <v>0</v>
      </c>
      <c r="BA18" s="402">
        <v>0</v>
      </c>
      <c r="BB18" s="402">
        <v>0</v>
      </c>
      <c r="BC18" s="402">
        <v>0</v>
      </c>
      <c r="BD18" s="402">
        <v>0</v>
      </c>
      <c r="BE18" s="402">
        <v>0</v>
      </c>
      <c r="BF18" s="402">
        <v>0</v>
      </c>
      <c r="BG18" s="402">
        <v>0</v>
      </c>
      <c r="BH18" s="402">
        <v>0</v>
      </c>
      <c r="BI18" s="405">
        <v>0</v>
      </c>
    </row>
    <row r="19" spans="1:61" s="13" customFormat="1" ht="14">
      <c r="A19" s="375" t="s">
        <v>494</v>
      </c>
      <c r="B19" s="402">
        <v>220.97657263914999</v>
      </c>
      <c r="C19" s="402">
        <v>-50.801505739149931</v>
      </c>
      <c r="D19" s="402">
        <v>-32.519684930000025</v>
      </c>
      <c r="E19" s="402">
        <v>44.740309729999943</v>
      </c>
      <c r="F19" s="402">
        <v>17.682534090999969</v>
      </c>
      <c r="G19" s="402">
        <v>6.3712146790000403</v>
      </c>
      <c r="H19" s="402">
        <v>8.7593110300001147</v>
      </c>
      <c r="I19" s="402">
        <v>30.898206029999848</v>
      </c>
      <c r="J19" s="402">
        <v>18.173736039999923</v>
      </c>
      <c r="K19" s="402">
        <v>32.205706980000215</v>
      </c>
      <c r="L19" s="402">
        <v>-1.9031546499999688</v>
      </c>
      <c r="M19" s="402">
        <v>-7.569634830000048</v>
      </c>
      <c r="N19" s="402">
        <v>32.519544059999866</v>
      </c>
      <c r="O19" s="402">
        <v>30.371089130000165</v>
      </c>
      <c r="P19" s="402">
        <v>-67.630603430000079</v>
      </c>
      <c r="Q19" s="402">
        <v>27.272207369999968</v>
      </c>
      <c r="R19" s="402">
        <v>-1.6366908300000009</v>
      </c>
      <c r="S19" s="402">
        <v>-1.3314712600000007</v>
      </c>
      <c r="T19" s="402">
        <v>45.414336589999998</v>
      </c>
      <c r="U19" s="402">
        <v>48.176998490000017</v>
      </c>
      <c r="V19" s="402">
        <v>62.610267039999982</v>
      </c>
      <c r="W19" s="402">
        <v>20.634973039999998</v>
      </c>
      <c r="X19" s="402">
        <v>8.0481431499999729</v>
      </c>
      <c r="Y19" s="402">
        <v>137.19499464000003</v>
      </c>
      <c r="Z19" s="402">
        <v>81.277696689999985</v>
      </c>
      <c r="AA19" s="402">
        <v>94.205276740000073</v>
      </c>
      <c r="AB19" s="402">
        <v>-15.729833430000127</v>
      </c>
      <c r="AC19" s="402">
        <v>9.9478171100000949</v>
      </c>
      <c r="AD19" s="402">
        <v>4.39540806999997</v>
      </c>
      <c r="AE19" s="402">
        <v>8.1285910500000096</v>
      </c>
      <c r="AF19" s="402">
        <v>-14.159606630000074</v>
      </c>
      <c r="AG19" s="402">
        <v>19.057865520000131</v>
      </c>
      <c r="AH19" s="402">
        <v>-15.565478930000163</v>
      </c>
      <c r="AI19" s="402">
        <v>216.00113409000002</v>
      </c>
      <c r="AJ19" s="402">
        <v>356.86192287000006</v>
      </c>
      <c r="AK19" s="402">
        <v>47.277216500000016</v>
      </c>
      <c r="AL19" s="402">
        <v>218.05826277000023</v>
      </c>
      <c r="AM19" s="402">
        <v>598.48068916999955</v>
      </c>
      <c r="AN19" s="402">
        <v>7.248258310000038</v>
      </c>
      <c r="AO19" s="402">
        <v>24.515480489999845</v>
      </c>
      <c r="AP19" s="402">
        <v>18.148718169999999</v>
      </c>
      <c r="AQ19" s="402">
        <v>841.12545111999987</v>
      </c>
      <c r="AR19" s="402">
        <v>17.080533820000749</v>
      </c>
      <c r="AS19" s="402">
        <v>-2814.8191703399993</v>
      </c>
      <c r="AT19" s="402">
        <v>4.8682974099999736</v>
      </c>
      <c r="AU19" s="402">
        <v>-0.5027750500000181</v>
      </c>
      <c r="AV19" s="402">
        <v>6.0221768400000322</v>
      </c>
      <c r="AW19" s="402">
        <v>0.22879399000002465</v>
      </c>
      <c r="AX19" s="402">
        <v>0.59869823999997429</v>
      </c>
      <c r="AY19" s="402">
        <v>-6.3050751600000154</v>
      </c>
      <c r="AZ19" s="402">
        <v>-7.2537198099999713</v>
      </c>
      <c r="BA19" s="402">
        <v>198.68638234100001</v>
      </c>
      <c r="BB19" s="402">
        <v>-25.135055510999969</v>
      </c>
      <c r="BC19" s="402">
        <v>-162.48248102000002</v>
      </c>
      <c r="BD19" s="402">
        <v>25.551683630000014</v>
      </c>
      <c r="BE19" s="402">
        <v>46.68668911000001</v>
      </c>
      <c r="BF19" s="402">
        <v>34.213269149999974</v>
      </c>
      <c r="BG19" s="402">
        <v>42.433105070000011</v>
      </c>
      <c r="BH19" s="402">
        <v>15.323941560000016</v>
      </c>
      <c r="BI19" s="405">
        <v>68.281893820000008</v>
      </c>
    </row>
    <row r="20" spans="1:61" s="13" customFormat="1" ht="14">
      <c r="A20" s="375" t="s">
        <v>532</v>
      </c>
      <c r="B20" s="403">
        <v>2.3425347310972384</v>
      </c>
      <c r="C20" s="403">
        <v>1.4980346075920858</v>
      </c>
      <c r="D20" s="403">
        <v>1.1654680448660315</v>
      </c>
      <c r="E20" s="403">
        <v>1.3010256985787811</v>
      </c>
      <c r="F20" s="403">
        <v>1.2653681883513352</v>
      </c>
      <c r="G20" s="403">
        <v>1.0889301693701492</v>
      </c>
      <c r="H20" s="403">
        <v>1.0721207264604482</v>
      </c>
      <c r="I20" s="403">
        <v>1.0904118636999451</v>
      </c>
      <c r="J20" s="403">
        <v>0.91417151920360917</v>
      </c>
      <c r="K20" s="403">
        <v>0.96805289201933009</v>
      </c>
      <c r="L20" s="403">
        <v>0.93850533762604438</v>
      </c>
      <c r="M20" s="403">
        <v>0.85371551991272832</v>
      </c>
      <c r="N20" s="403">
        <v>0.8346902907997259</v>
      </c>
      <c r="O20" s="403">
        <v>0.66568056391892905</v>
      </c>
      <c r="P20" s="403">
        <v>0.43718974447998432</v>
      </c>
      <c r="Q20" s="403">
        <v>0.42441621149566355</v>
      </c>
      <c r="R20" s="403">
        <v>0.40091864301627261</v>
      </c>
      <c r="S20" s="403">
        <v>0.31193020862714838</v>
      </c>
      <c r="T20" s="403">
        <v>0.38103751541066805</v>
      </c>
      <c r="U20" s="403">
        <v>0.46936681929125607</v>
      </c>
      <c r="V20" s="403">
        <v>0.5682721141750916</v>
      </c>
      <c r="W20" s="403">
        <v>0.54305156011354816</v>
      </c>
      <c r="X20" s="403">
        <v>0.43835992020590336</v>
      </c>
      <c r="Y20" s="403">
        <v>0.57594478834180252</v>
      </c>
      <c r="Z20" s="403">
        <v>0.59917477886229065</v>
      </c>
      <c r="AA20" s="403">
        <v>0.70833642964928301</v>
      </c>
      <c r="AB20" s="403">
        <v>0.58381987535911339</v>
      </c>
      <c r="AC20" s="403">
        <v>0.61048907671140173</v>
      </c>
      <c r="AD20" s="403">
        <v>0.59194051226972189</v>
      </c>
      <c r="AE20" s="403">
        <v>0.55232955987355981</v>
      </c>
      <c r="AF20" s="403">
        <v>0.52747742941545706</v>
      </c>
      <c r="AG20" s="403">
        <v>0.57640264514493056</v>
      </c>
      <c r="AH20" s="403">
        <v>0.50488439430890963</v>
      </c>
      <c r="AI20" s="403">
        <v>0.9596160380390828</v>
      </c>
      <c r="AJ20" s="403">
        <v>1.8011510767677548</v>
      </c>
      <c r="AK20" s="403">
        <v>2.0041200063276432</v>
      </c>
      <c r="AL20" s="403">
        <v>2.7476036877665573</v>
      </c>
      <c r="AM20" s="403">
        <v>5.2451514390297609</v>
      </c>
      <c r="AN20" s="403">
        <v>5.597575662792317</v>
      </c>
      <c r="AO20" s="403">
        <v>8.8394753265396524</v>
      </c>
      <c r="AP20" s="403">
        <v>8.874055765312642</v>
      </c>
      <c r="AQ20" s="403">
        <v>12.599721975533557</v>
      </c>
      <c r="AR20" s="403">
        <v>13.459006678913651</v>
      </c>
      <c r="AS20" s="403">
        <v>0.72199237525547955</v>
      </c>
      <c r="AT20" s="403">
        <v>0.69835212941752089</v>
      </c>
      <c r="AU20" s="403">
        <v>0.85388641823710298</v>
      </c>
      <c r="AV20" s="403">
        <v>0.55127814024014998</v>
      </c>
      <c r="AW20" s="403">
        <v>0.47963172398393988</v>
      </c>
      <c r="AX20" s="403">
        <v>0.45028370004749829</v>
      </c>
      <c r="AY20" s="403">
        <v>0.45590262160109224</v>
      </c>
      <c r="AZ20" s="403">
        <v>0.52489694752659921</v>
      </c>
      <c r="BA20" s="403">
        <v>1.855389548493662</v>
      </c>
      <c r="BB20" s="403">
        <v>1.6105729190286708</v>
      </c>
      <c r="BC20" s="403">
        <v>0.37571816511200584</v>
      </c>
      <c r="BD20" s="403">
        <v>0.51483386814197196</v>
      </c>
      <c r="BE20" s="403">
        <v>0.87247631513566093</v>
      </c>
      <c r="BF20" s="403">
        <v>1.1233953310482532</v>
      </c>
      <c r="BG20" s="403">
        <v>1.3909276316198391</v>
      </c>
      <c r="BH20" s="403">
        <v>0.98213095551063501</v>
      </c>
      <c r="BI20" s="406">
        <v>1.4245003332500794</v>
      </c>
    </row>
    <row r="21" spans="1:61" s="13" customFormat="1" ht="14.5" thickBot="1">
      <c r="A21" s="390" t="s">
        <v>533</v>
      </c>
      <c r="B21" s="411">
        <v>1.2852646894005331</v>
      </c>
      <c r="C21" s="411">
        <v>-0.2259694585558763</v>
      </c>
      <c r="D21" s="411">
        <v>-0.12524101988965325</v>
      </c>
      <c r="E21" s="411">
        <v>0.1713706203180087</v>
      </c>
      <c r="F21" s="411">
        <v>6.3453524157186386E-2</v>
      </c>
      <c r="G21" s="411">
        <v>2.2043803503690996E-2</v>
      </c>
      <c r="H21" s="411">
        <v>2.9560111004148491E-2</v>
      </c>
      <c r="I21" s="411">
        <v>9.8199900168001952E-2</v>
      </c>
      <c r="J21" s="411">
        <v>5.6486329663722884E-2</v>
      </c>
      <c r="K21" s="411">
        <v>0.10282479566828351</v>
      </c>
      <c r="L21" s="411">
        <v>-5.9819706167180513E-3</v>
      </c>
      <c r="M21" s="411">
        <v>-2.2985255215030732E-2</v>
      </c>
      <c r="N21" s="411">
        <v>9.8518618643202424E-2</v>
      </c>
      <c r="O21" s="411">
        <v>7.4844786467076763E-2</v>
      </c>
      <c r="P21" s="411">
        <v>-0.15919358176889975</v>
      </c>
      <c r="Q21" s="411">
        <v>5.6247201496434071E-2</v>
      </c>
      <c r="R21" s="411">
        <v>-3.3000156692175563E-3</v>
      </c>
      <c r="S21" s="411">
        <v>-2.8572842595869534E-3</v>
      </c>
      <c r="T21" s="411">
        <v>9.6872089506199438E-2</v>
      </c>
      <c r="U21" s="411">
        <v>0.10296551314408016</v>
      </c>
      <c r="V21" s="411">
        <v>0.14002615529722709</v>
      </c>
      <c r="W21" s="411">
        <v>4.3370488863881916E-2</v>
      </c>
      <c r="X21" s="411">
        <v>1.5707569856586973E-2</v>
      </c>
      <c r="Y21" s="411">
        <v>0.26630035799050694</v>
      </c>
      <c r="Z21" s="411">
        <v>0.1520772413836925</v>
      </c>
      <c r="AA21" s="411">
        <v>0.17748369838856662</v>
      </c>
      <c r="AB21" s="411">
        <v>-3.1255959232472381E-2</v>
      </c>
      <c r="AC21" s="411">
        <v>2.058459999672391E-2</v>
      </c>
      <c r="AD21" s="411">
        <v>9.6771255800191316E-3</v>
      </c>
      <c r="AE21" s="411">
        <v>1.6606224060025772E-2</v>
      </c>
      <c r="AF21" s="411">
        <v>-3.1869864339436269E-2</v>
      </c>
      <c r="AG21" s="411">
        <v>4.4855532185953569E-2</v>
      </c>
      <c r="AH21" s="411">
        <v>-3.6066095147450822E-2</v>
      </c>
      <c r="AI21" s="411">
        <v>0.49253612932288515</v>
      </c>
      <c r="AJ21" s="411">
        <v>0.83329160746009256</v>
      </c>
      <c r="AK21" s="411">
        <v>0.12193441034303355</v>
      </c>
      <c r="AL21" s="411">
        <v>0.60460499228404185</v>
      </c>
      <c r="AM21" s="411">
        <v>2.0266657883903014</v>
      </c>
      <c r="AN21" s="411">
        <v>2.6285808751239148E-2</v>
      </c>
      <c r="AO21" s="411">
        <v>2.4835908314088035</v>
      </c>
      <c r="AP21" s="411">
        <v>0.10633851150502156</v>
      </c>
      <c r="AQ21" s="411">
        <v>3.6007035839736177</v>
      </c>
      <c r="AR21" s="411">
        <v>0.15851868691892532</v>
      </c>
      <c r="AS21" s="411">
        <v>-17.215880402920831</v>
      </c>
      <c r="AT21" s="411">
        <v>2.9687203947585585E-2</v>
      </c>
      <c r="AU21" s="411">
        <v>-3.8585485507460267E-3</v>
      </c>
      <c r="AV21" s="411">
        <v>3.8043969723253052E-2</v>
      </c>
      <c r="AW21" s="411">
        <v>1.382811241254985E-3</v>
      </c>
      <c r="AX21" s="411">
        <v>3.81448928178868E-3</v>
      </c>
      <c r="AY21" s="411">
        <v>-4.6867168928000878E-2</v>
      </c>
      <c r="AZ21" s="411">
        <v>-7.106049449813312E-2</v>
      </c>
      <c r="BA21" s="411">
        <v>1.4700307160873323</v>
      </c>
      <c r="BB21" s="411">
        <v>-0.18341457861086016</v>
      </c>
      <c r="BC21" s="411">
        <v>-1.1348561332929032</v>
      </c>
      <c r="BD21" s="411">
        <v>0.18467277314761663</v>
      </c>
      <c r="BE21" s="411">
        <v>0.35614269767114565</v>
      </c>
      <c r="BF21" s="411">
        <v>0.27081265549394934</v>
      </c>
      <c r="BG21" s="411">
        <v>0.33411738101562044</v>
      </c>
      <c r="BH21" s="411">
        <v>0.11138518663573121</v>
      </c>
      <c r="BI21" s="412">
        <v>0.50290488406718958</v>
      </c>
    </row>
    <row r="22" spans="1:61" s="13" customFormat="1" ht="14.5" thickTop="1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72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</row>
    <row r="23" spans="1:61" s="13" customFormat="1" ht="29.15" customHeight="1">
      <c r="A23" s="117" t="s">
        <v>614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</row>
    <row r="24" spans="1:61" s="13" customFormat="1" ht="14">
      <c r="B24" s="87"/>
      <c r="C24" s="77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72"/>
      <c r="O24" s="72"/>
      <c r="P24" s="72"/>
      <c r="Q24" s="72"/>
      <c r="R24" s="72"/>
      <c r="S24" s="72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</row>
    <row r="25" spans="1:61" s="13" customFormat="1" ht="14">
      <c r="B25" s="87"/>
      <c r="C25" s="77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72"/>
      <c r="O25" s="72"/>
      <c r="P25" s="72"/>
      <c r="Q25" s="72"/>
      <c r="R25" s="72"/>
      <c r="S25" s="72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</row>
    <row r="26" spans="1:61" s="13" customFormat="1" ht="14">
      <c r="B26" s="87"/>
      <c r="C26" s="77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72"/>
      <c r="O26" s="72"/>
      <c r="P26" s="72"/>
      <c r="Q26" s="72"/>
      <c r="R26" s="72"/>
      <c r="S26" s="72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</row>
  </sheetData>
  <sheetProtection sheet="1" objects="1" scenarios="1"/>
  <hyperlinks>
    <hyperlink ref="A4" location="'Índice'!B60" display="Índice!A1" xr:uid="{3243BE33-37E4-42FA-9E9D-64334A925385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82DD-4C15-46FB-A31E-ED20055CD12C}">
  <sheetPr codeName="Plan27">
    <tabColor rgb="FFFFC000"/>
  </sheetPr>
  <dimension ref="A1:AS18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</row>
    <row r="2" spans="1:45" s="71" customFormat="1" ht="33" customHeight="1">
      <c r="A2" s="361" t="s">
        <v>12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</row>
    <row r="3" spans="1:45" s="71" customFormat="1" ht="16.399999999999999" customHeight="1">
      <c r="A3" s="362" t="s">
        <v>1312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</row>
    <row r="4" spans="1:45" s="71" customFormat="1" ht="16.399999999999999" customHeight="1">
      <c r="A4" s="843" t="s">
        <v>531</v>
      </c>
      <c r="B4" s="159" t="s">
        <v>656</v>
      </c>
      <c r="C4" s="159" t="s">
        <v>657</v>
      </c>
      <c r="D4" s="159" t="s">
        <v>658</v>
      </c>
      <c r="E4" s="159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13" customFormat="1" ht="14">
      <c r="A6" s="178" t="s">
        <v>663</v>
      </c>
      <c r="B6" s="281" t="s">
        <v>1245</v>
      </c>
      <c r="C6" s="281" t="s">
        <v>1245</v>
      </c>
      <c r="D6" s="281" t="s">
        <v>1245</v>
      </c>
      <c r="E6" s="281">
        <v>-17351.55911455</v>
      </c>
      <c r="F6" s="281">
        <v>-19019.612390080001</v>
      </c>
      <c r="G6" s="281">
        <v>-20035.905860900002</v>
      </c>
      <c r="H6" s="281">
        <v>-21570.510745820004</v>
      </c>
      <c r="I6" s="281">
        <v>-23670.742777889998</v>
      </c>
      <c r="J6" s="281">
        <v>-27161.4276479</v>
      </c>
      <c r="K6" s="281">
        <v>-30247.51559769001</v>
      </c>
      <c r="L6" s="281">
        <v>-31055.99109792001</v>
      </c>
      <c r="M6" s="281">
        <v>-31551.547310020011</v>
      </c>
      <c r="N6" s="281">
        <v>-29119.284659320012</v>
      </c>
      <c r="O6" s="281">
        <v>-27501.022616230002</v>
      </c>
      <c r="P6" s="281">
        <v>-27114.442658760003</v>
      </c>
      <c r="Q6" s="281">
        <v>-25265.336073679995</v>
      </c>
      <c r="R6" s="281">
        <v>-24001.667298420001</v>
      </c>
      <c r="S6" s="281">
        <v>-22477.352927020002</v>
      </c>
      <c r="T6" s="281">
        <v>-20498.745403360001</v>
      </c>
      <c r="U6" s="281">
        <v>-19649.290656990001</v>
      </c>
      <c r="V6" s="281">
        <v>-19051.569917019999</v>
      </c>
      <c r="W6" s="281">
        <v>-18972.87994459</v>
      </c>
      <c r="X6" s="281">
        <v>-19731.634997180001</v>
      </c>
      <c r="Y6" s="281">
        <v>-19747.979783119998</v>
      </c>
      <c r="Z6" s="281">
        <v>-21373.02878312</v>
      </c>
      <c r="AA6" s="281">
        <v>-22260.048783120001</v>
      </c>
      <c r="AB6" s="281">
        <v>-23797.342783119999</v>
      </c>
      <c r="AC6" s="281">
        <v>-25560.795999999998</v>
      </c>
      <c r="AD6" s="281">
        <v>-22371.388999999999</v>
      </c>
      <c r="AE6" s="281">
        <v>-20268.41</v>
      </c>
      <c r="AF6" s="281">
        <v>-19205.708999999999</v>
      </c>
      <c r="AG6" s="281">
        <v>-17883.937000000002</v>
      </c>
      <c r="AH6" s="281">
        <v>-19083.523000000001</v>
      </c>
      <c r="AI6" s="281">
        <v>-19824.776000000002</v>
      </c>
      <c r="AJ6" s="281">
        <v>-20628.133999999998</v>
      </c>
      <c r="AK6" s="281">
        <v>-23546.75</v>
      </c>
      <c r="AL6" s="281">
        <v>-23208.386999999999</v>
      </c>
      <c r="AM6" s="281">
        <v>-27123.21</v>
      </c>
      <c r="AN6" s="281">
        <v>-29971.674999999999</v>
      </c>
      <c r="AO6" s="281">
        <v>-32220.510999999999</v>
      </c>
      <c r="AP6" s="281">
        <v>-38072.502</v>
      </c>
      <c r="AQ6" s="281">
        <v>-39186.696000000004</v>
      </c>
      <c r="AR6" s="281">
        <v>-41650.180999999997</v>
      </c>
      <c r="AS6" s="286">
        <v>-41422.086606360004</v>
      </c>
    </row>
    <row r="7" spans="1:45" s="13" customFormat="1" ht="14">
      <c r="A7" s="178" t="s">
        <v>664</v>
      </c>
      <c r="B7" s="281">
        <v>-3986.3720203899998</v>
      </c>
      <c r="C7" s="281">
        <v>-4174.2339663100001</v>
      </c>
      <c r="D7" s="281">
        <v>-4300.5910433900008</v>
      </c>
      <c r="E7" s="281">
        <v>-4890.36208446</v>
      </c>
      <c r="F7" s="281">
        <v>-5654.4252959200003</v>
      </c>
      <c r="G7" s="281">
        <v>-5190.5274371300002</v>
      </c>
      <c r="H7" s="281">
        <v>-5835.1959283100005</v>
      </c>
      <c r="I7" s="281">
        <v>-6990.5941165300001</v>
      </c>
      <c r="J7" s="281">
        <v>-9145.1101659300002</v>
      </c>
      <c r="K7" s="281">
        <v>-8276.6153869200098</v>
      </c>
      <c r="L7" s="281">
        <v>-6643.6714285400003</v>
      </c>
      <c r="M7" s="281">
        <v>-7486.1503286300003</v>
      </c>
      <c r="N7" s="281">
        <v>-6712.8475152299998</v>
      </c>
      <c r="O7" s="281">
        <v>-6658.3533438300001</v>
      </c>
      <c r="P7" s="281">
        <v>-6257.0914710699999</v>
      </c>
      <c r="Q7" s="281">
        <v>-5637.0437435499998</v>
      </c>
      <c r="R7" s="281">
        <v>-5449.1787399700006</v>
      </c>
      <c r="S7" s="281">
        <v>-5134.0389724300012</v>
      </c>
      <c r="T7" s="281">
        <v>-4278.4839474099999</v>
      </c>
      <c r="U7" s="281">
        <v>-4787.5889971800007</v>
      </c>
      <c r="V7" s="281">
        <v>-4851.4579999999996</v>
      </c>
      <c r="W7" s="281">
        <v>-5055.3490000000002</v>
      </c>
      <c r="X7" s="281">
        <v>-5037.2389999999996</v>
      </c>
      <c r="Y7" s="281">
        <v>-4803.93378312</v>
      </c>
      <c r="Z7" s="281">
        <v>-6476.5069999999996</v>
      </c>
      <c r="AA7" s="281">
        <v>-5942.3689999999997</v>
      </c>
      <c r="AB7" s="281">
        <v>-6574.5330000000004</v>
      </c>
      <c r="AC7" s="281">
        <v>-6567.3869999999997</v>
      </c>
      <c r="AD7" s="281">
        <v>-3287.1</v>
      </c>
      <c r="AE7" s="281">
        <v>-3839.39</v>
      </c>
      <c r="AF7" s="281">
        <v>-5511.8320000000003</v>
      </c>
      <c r="AG7" s="281">
        <v>-5245.6149999999998</v>
      </c>
      <c r="AH7" s="281">
        <v>-4486.6859999999997</v>
      </c>
      <c r="AI7" s="281">
        <v>-4580.643</v>
      </c>
      <c r="AJ7" s="281">
        <v>-6315.19</v>
      </c>
      <c r="AK7" s="281">
        <v>-8164.2309999999998</v>
      </c>
      <c r="AL7" s="281">
        <v>-4148.3230000000003</v>
      </c>
      <c r="AM7" s="281">
        <v>-8495.4660000000003</v>
      </c>
      <c r="AN7" s="281">
        <v>-9163.6550000000007</v>
      </c>
      <c r="AO7" s="281">
        <v>-10413.066999999999</v>
      </c>
      <c r="AP7" s="281">
        <v>-10000.314</v>
      </c>
      <c r="AQ7" s="281">
        <v>-9609.66</v>
      </c>
      <c r="AR7" s="281">
        <v>-11627.14</v>
      </c>
      <c r="AS7" s="286">
        <v>-10184.972606360001</v>
      </c>
    </row>
    <row r="8" spans="1:45" s="13" customFormat="1" ht="14">
      <c r="A8" s="149" t="s">
        <v>665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6"/>
    </row>
    <row r="9" spans="1:45" s="13" customFormat="1" ht="14">
      <c r="A9" s="176" t="s">
        <v>666</v>
      </c>
      <c r="B9" s="281">
        <v>605016.04181904742</v>
      </c>
      <c r="C9" s="281">
        <v>613780.81545324612</v>
      </c>
      <c r="D9" s="281">
        <v>620732.06663386011</v>
      </c>
      <c r="E9" s="281">
        <v>629931.85706934973</v>
      </c>
      <c r="F9" s="281">
        <v>644412.78833701881</v>
      </c>
      <c r="G9" s="281">
        <v>660447.74267625785</v>
      </c>
      <c r="H9" s="281">
        <v>676711.1920237887</v>
      </c>
      <c r="I9" s="281">
        <v>691579.28682346398</v>
      </c>
      <c r="J9" s="281">
        <v>701045.93758374848</v>
      </c>
      <c r="K9" s="281">
        <v>704001.66670478496</v>
      </c>
      <c r="L9" s="281">
        <v>700764.0910692208</v>
      </c>
      <c r="M9" s="281">
        <v>688844.86751139734</v>
      </c>
      <c r="N9" s="281">
        <v>673019.73929026222</v>
      </c>
      <c r="O9" s="281">
        <v>659667.74288861454</v>
      </c>
      <c r="P9" s="281">
        <v>648365.20048005763</v>
      </c>
      <c r="Q9" s="281">
        <v>640379.1206302254</v>
      </c>
      <c r="R9" s="281">
        <v>634805.55581997847</v>
      </c>
      <c r="S9" s="281">
        <v>633156.74124422693</v>
      </c>
      <c r="T9" s="281">
        <v>631563.99610110233</v>
      </c>
      <c r="U9" s="281">
        <v>631870.9807726799</v>
      </c>
      <c r="V9" s="281">
        <v>632779.73409819906</v>
      </c>
      <c r="W9" s="281">
        <v>631918.28084127582</v>
      </c>
      <c r="X9" s="281">
        <v>629396.58444768738</v>
      </c>
      <c r="Y9" s="281">
        <v>626609.25403128576</v>
      </c>
      <c r="Z9" s="281">
        <v>627294.08394440205</v>
      </c>
      <c r="AA9" s="281">
        <v>634244.92409299617</v>
      </c>
      <c r="AB9" s="281">
        <v>642952.75792175962</v>
      </c>
      <c r="AC9" s="281">
        <v>655610.55093747645</v>
      </c>
      <c r="AD9" s="281">
        <v>670823.15473551874</v>
      </c>
      <c r="AE9" s="281">
        <v>680504.18921615568</v>
      </c>
      <c r="AF9" s="281">
        <v>698041.6933017777</v>
      </c>
      <c r="AG9" s="281">
        <v>720799.85659487755</v>
      </c>
      <c r="AH9" s="281">
        <v>744531.47067842935</v>
      </c>
      <c r="AI9" s="281">
        <v>768183.59608298459</v>
      </c>
      <c r="AJ9" s="281">
        <v>796389.04419259296</v>
      </c>
      <c r="AK9" s="281">
        <v>823289.97623212624</v>
      </c>
      <c r="AL9" s="281">
        <v>850074.81120921788</v>
      </c>
      <c r="AM9" s="281">
        <v>878846.03596314997</v>
      </c>
      <c r="AN9" s="281">
        <v>904022.67328759155</v>
      </c>
      <c r="AO9" s="281">
        <v>926838.32509134535</v>
      </c>
      <c r="AP9" s="281">
        <v>949309.01492493146</v>
      </c>
      <c r="AQ9" s="281">
        <v>972316.48240915791</v>
      </c>
      <c r="AR9" s="281">
        <v>998659.03773598769</v>
      </c>
      <c r="AS9" s="286">
        <v>1027564.0393652999</v>
      </c>
    </row>
    <row r="10" spans="1:45" s="13" customFormat="1" ht="14">
      <c r="A10" s="176" t="s">
        <v>667</v>
      </c>
      <c r="B10" s="281">
        <v>605016.04181904742</v>
      </c>
      <c r="C10" s="281">
        <v>619668.63860793679</v>
      </c>
      <c r="D10" s="281">
        <v>633306.71983124083</v>
      </c>
      <c r="E10" s="281">
        <v>654042.75517781475</v>
      </c>
      <c r="F10" s="281">
        <v>672803.64317672676</v>
      </c>
      <c r="G10" s="281">
        <v>685512.45360811986</v>
      </c>
      <c r="H10" s="281">
        <v>697712.95537738106</v>
      </c>
      <c r="I10" s="281">
        <v>713226.72829652904</v>
      </c>
      <c r="J10" s="281">
        <v>712401.16731544654</v>
      </c>
      <c r="K10" s="281">
        <v>698643.67595265002</v>
      </c>
      <c r="L10" s="281">
        <v>682030.98290452</v>
      </c>
      <c r="M10" s="281">
        <v>662756.80839960743</v>
      </c>
      <c r="N10" s="281">
        <v>648397.89683297998</v>
      </c>
      <c r="O10" s="281">
        <v>643203.56840598502</v>
      </c>
      <c r="P10" s="281">
        <v>639167.89069988998</v>
      </c>
      <c r="Q10" s="281">
        <v>632150.33114863769</v>
      </c>
      <c r="R10" s="281">
        <v>625704.26065072499</v>
      </c>
      <c r="S10" s="281">
        <v>632183.65235964255</v>
      </c>
      <c r="T10" s="281">
        <v>634664.58482766012</v>
      </c>
      <c r="U10" s="281">
        <v>635691.3115429621</v>
      </c>
      <c r="V10" s="281">
        <v>632757.0572832945</v>
      </c>
      <c r="W10" s="281">
        <v>627185.79254216922</v>
      </c>
      <c r="X10" s="281">
        <v>624174.12971366418</v>
      </c>
      <c r="Y10" s="281">
        <v>622687.32076185499</v>
      </c>
      <c r="Z10" s="281">
        <v>633097.77410990745</v>
      </c>
      <c r="AA10" s="281">
        <v>658722.03185847355</v>
      </c>
      <c r="AB10" s="281">
        <v>660255.06883657351</v>
      </c>
      <c r="AC10" s="281">
        <v>675497.89558793255</v>
      </c>
      <c r="AD10" s="281">
        <v>687456.29098902014</v>
      </c>
      <c r="AE10" s="281">
        <v>700130.3493024226</v>
      </c>
      <c r="AF10" s="281">
        <v>726703.89635942504</v>
      </c>
      <c r="AG10" s="281">
        <v>765336.29876593244</v>
      </c>
      <c r="AH10" s="281">
        <v>786534.93865659251</v>
      </c>
      <c r="AI10" s="281">
        <v>797530.98829181003</v>
      </c>
      <c r="AJ10" s="281">
        <v>835420.15574585006</v>
      </c>
      <c r="AK10" s="281">
        <v>871941.61171223258</v>
      </c>
      <c r="AL10" s="281">
        <v>899414.42596531485</v>
      </c>
      <c r="AM10" s="281">
        <v>916463.03625477245</v>
      </c>
      <c r="AN10" s="281">
        <v>932257.61295477755</v>
      </c>
      <c r="AO10" s="281">
        <v>959648.70762942755</v>
      </c>
      <c r="AP10" s="281">
        <v>987488.90137068997</v>
      </c>
      <c r="AQ10" s="281">
        <v>1011441.5102061401</v>
      </c>
      <c r="AR10" s="281">
        <v>1037597.8539148276</v>
      </c>
      <c r="AS10" s="286">
        <v>1072254.0600337675</v>
      </c>
    </row>
    <row r="11" spans="1:45" s="13" customFormat="1" ht="14">
      <c r="A11" s="413" t="s">
        <v>498</v>
      </c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415"/>
      <c r="AF11" s="415"/>
      <c r="AG11" s="415"/>
      <c r="AH11" s="415"/>
      <c r="AI11" s="415"/>
      <c r="AJ11" s="415"/>
      <c r="AK11" s="415"/>
      <c r="AL11" s="415"/>
      <c r="AM11" s="415"/>
      <c r="AN11" s="415"/>
      <c r="AO11" s="415"/>
      <c r="AP11" s="415"/>
      <c r="AQ11" s="415"/>
      <c r="AR11" s="415"/>
      <c r="AS11" s="416"/>
    </row>
    <row r="12" spans="1:45" s="13" customFormat="1" ht="14">
      <c r="A12" s="414" t="s">
        <v>668</v>
      </c>
      <c r="B12" s="281" t="s">
        <v>1245</v>
      </c>
      <c r="C12" s="281" t="s">
        <v>1245</v>
      </c>
      <c r="D12" s="281" t="s">
        <v>1245</v>
      </c>
      <c r="E12" s="338">
        <v>2.7545136699825221</v>
      </c>
      <c r="F12" s="338">
        <v>2.9514641444596865</v>
      </c>
      <c r="G12" s="338">
        <v>3.0336852662575184</v>
      </c>
      <c r="H12" s="338">
        <v>3.1875504646687931</v>
      </c>
      <c r="I12" s="338">
        <v>3.4227084629173272</v>
      </c>
      <c r="J12" s="338">
        <v>3.8744148124608788</v>
      </c>
      <c r="K12" s="338">
        <v>4.2965119300454662</v>
      </c>
      <c r="L12" s="338">
        <v>4.431732660635479</v>
      </c>
      <c r="M12" s="338">
        <v>4.5803560131044998</v>
      </c>
      <c r="N12" s="338">
        <v>4.3266613086308521</v>
      </c>
      <c r="O12" s="338">
        <v>4.1689203258303893</v>
      </c>
      <c r="P12" s="338">
        <v>4.1819706916231985</v>
      </c>
      <c r="Q12" s="338">
        <v>3.9453716181151037</v>
      </c>
      <c r="R12" s="338">
        <v>3.7809478947324338</v>
      </c>
      <c r="S12" s="338">
        <v>3.550045583159926</v>
      </c>
      <c r="T12" s="338">
        <v>3.2457115240746734</v>
      </c>
      <c r="U12" s="338">
        <v>3.109699805007974</v>
      </c>
      <c r="V12" s="338">
        <v>3.0107743485450253</v>
      </c>
      <c r="W12" s="338">
        <v>3.0024261870271127</v>
      </c>
      <c r="X12" s="338">
        <v>3.135008273757165</v>
      </c>
      <c r="Y12" s="338">
        <v>3.1515621028689766</v>
      </c>
      <c r="Z12" s="338">
        <v>3.4071784399315845</v>
      </c>
      <c r="AA12" s="338">
        <v>3.5096928548467377</v>
      </c>
      <c r="AB12" s="338">
        <v>3.7012583723944266</v>
      </c>
      <c r="AC12" s="338">
        <v>3.8987774012254497</v>
      </c>
      <c r="AD12" s="338">
        <v>3.3349160418918791</v>
      </c>
      <c r="AE12" s="338">
        <v>2.9784401508749467</v>
      </c>
      <c r="AF12" s="338">
        <v>2.7513698944193266</v>
      </c>
      <c r="AG12" s="338">
        <v>2.481123828809471</v>
      </c>
      <c r="AH12" s="338">
        <v>2.5631586778475302</v>
      </c>
      <c r="AI12" s="338">
        <v>2.5807340980838114</v>
      </c>
      <c r="AJ12" s="338">
        <v>2.5902081589926342</v>
      </c>
      <c r="AK12" s="338">
        <v>2.8600797628757966</v>
      </c>
      <c r="AL12" s="338">
        <v>2.7301581806648803</v>
      </c>
      <c r="AM12" s="338">
        <v>3.086229998212938</v>
      </c>
      <c r="AN12" s="338">
        <v>3.3153676213677534</v>
      </c>
      <c r="AO12" s="338">
        <v>3.4763895846478379</v>
      </c>
      <c r="AP12" s="338">
        <v>4.0105488730674974</v>
      </c>
      <c r="AQ12" s="338">
        <v>4.0302408432802803</v>
      </c>
      <c r="AR12" s="338">
        <v>4.1706107316089724</v>
      </c>
      <c r="AS12" s="344">
        <v>4.031095388657759</v>
      </c>
    </row>
    <row r="13" spans="1:45" s="13" customFormat="1" ht="14.5" thickBot="1">
      <c r="A13" s="417" t="s">
        <v>669</v>
      </c>
      <c r="B13" s="418">
        <v>0.6588869955256943</v>
      </c>
      <c r="C13" s="418">
        <v>0.6736235636657788</v>
      </c>
      <c r="D13" s="418">
        <v>0.67906922644623013</v>
      </c>
      <c r="E13" s="418">
        <v>0.74771290496604559</v>
      </c>
      <c r="F13" s="418">
        <v>0.84042727075940349</v>
      </c>
      <c r="G13" s="418">
        <v>0.7571747835958671</v>
      </c>
      <c r="H13" s="418">
        <v>0.83633188739541775</v>
      </c>
      <c r="I13" s="418">
        <v>0.98013630717771016</v>
      </c>
      <c r="J13" s="418">
        <v>1.2837022994209393</v>
      </c>
      <c r="K13" s="418">
        <v>1.1846690483005173</v>
      </c>
      <c r="L13" s="418">
        <v>0.97410111784761422</v>
      </c>
      <c r="M13" s="418">
        <v>1.1295471029120301</v>
      </c>
      <c r="N13" s="418">
        <v>1.035297546154619</v>
      </c>
      <c r="O13" s="418">
        <v>1.0351860081141993</v>
      </c>
      <c r="P13" s="418">
        <v>0.97894333587666205</v>
      </c>
      <c r="Q13" s="418">
        <v>0.89172519032099662</v>
      </c>
      <c r="R13" s="418">
        <v>0.87088726778093528</v>
      </c>
      <c r="S13" s="418">
        <v>0.8121119477333939</v>
      </c>
      <c r="T13" s="418">
        <v>0.67413308536379102</v>
      </c>
      <c r="U13" s="418">
        <v>0.75313110471173084</v>
      </c>
      <c r="V13" s="418">
        <v>0.76671732763115308</v>
      </c>
      <c r="W13" s="418">
        <v>0.80603691284350976</v>
      </c>
      <c r="X13" s="418">
        <v>0.80702463626789522</v>
      </c>
      <c r="Y13" s="418">
        <v>0.77148411778200487</v>
      </c>
      <c r="Z13" s="418">
        <v>1.0229868536665652</v>
      </c>
      <c r="AA13" s="418">
        <v>0.90210570052357342</v>
      </c>
      <c r="AB13" s="418">
        <v>0.99575653566505684</v>
      </c>
      <c r="AC13" s="418">
        <v>0.97222908359824689</v>
      </c>
      <c r="AD13" s="418">
        <v>0.47815403584000377</v>
      </c>
      <c r="AE13" s="418">
        <v>0.54838216966674702</v>
      </c>
      <c r="AF13" s="418">
        <v>0.75847013172939826</v>
      </c>
      <c r="AG13" s="418">
        <v>0.68540000107904175</v>
      </c>
      <c r="AH13" s="418">
        <v>0.57043696083778461</v>
      </c>
      <c r="AI13" s="418">
        <v>0.57435298029121606</v>
      </c>
      <c r="AJ13" s="418">
        <v>0.75592981047505325</v>
      </c>
      <c r="AK13" s="418">
        <v>0.9363277185461869</v>
      </c>
      <c r="AL13" s="418">
        <v>0.4612248681188017</v>
      </c>
      <c r="AM13" s="418">
        <v>0.9269840314256057</v>
      </c>
      <c r="AN13" s="418">
        <v>0.98295308857343877</v>
      </c>
      <c r="AO13" s="418">
        <v>1.0850915462307953</v>
      </c>
      <c r="AP13" s="418">
        <v>1.0127014071873621</v>
      </c>
      <c r="AQ13" s="418">
        <v>0.9500954729494413</v>
      </c>
      <c r="AR13" s="418">
        <v>1.1205825027616554</v>
      </c>
      <c r="AS13" s="419">
        <v>0.94986561356916244</v>
      </c>
    </row>
    <row r="14" spans="1:45" s="13" customFormat="1" ht="14.5" thickTop="1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45" s="13" customFormat="1" ht="14">
      <c r="A15" s="86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  <row r="16" spans="1:45" s="13" customFormat="1" ht="14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</row>
    <row r="17" spans="1:22" s="13" customFormat="1" ht="14">
      <c r="A17" s="1152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  <row r="18" spans="1:22" s="13" customFormat="1" ht="14"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</row>
  </sheetData>
  <sheetProtection sheet="1" objects="1" scenarios="1"/>
  <hyperlinks>
    <hyperlink ref="A4" location="Índice!A1" display="Índice!A1" xr:uid="{BF65AFCA-2C11-4306-A88A-620148B7BDD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846B-51DF-48D6-8917-823FE115067C}">
  <sheetPr codeName="Plan47">
    <tabColor rgb="FFFFC000"/>
  </sheetPr>
  <dimension ref="A1:CG26"/>
  <sheetViews>
    <sheetView showGridLines="0" showRowColHeaders="0" zoomScaleNormal="100" workbookViewId="0">
      <pane xSplit="1" ySplit="5" topLeftCell="BY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85" s="1186" customFormat="1" ht="16.399999999999999" customHeight="1">
      <c r="A1" s="227"/>
      <c r="B1" s="1184"/>
      <c r="C1" s="1184"/>
      <c r="D1" s="1184"/>
      <c r="E1" s="1184"/>
      <c r="F1" s="1185"/>
      <c r="G1" s="1185"/>
      <c r="H1" s="1185"/>
      <c r="I1" s="1185"/>
      <c r="J1" s="1185"/>
      <c r="K1" s="1185"/>
      <c r="L1" s="1185"/>
      <c r="M1" s="1185"/>
      <c r="N1" s="1185"/>
      <c r="O1" s="1185"/>
      <c r="P1" s="1185"/>
      <c r="Q1" s="1185"/>
      <c r="R1" s="1185"/>
      <c r="S1" s="1185"/>
      <c r="T1" s="1185"/>
      <c r="U1" s="1185"/>
      <c r="V1" s="1185"/>
      <c r="W1" s="1185"/>
      <c r="X1" s="1185"/>
      <c r="Y1" s="1185"/>
      <c r="Z1" s="1185"/>
      <c r="AA1" s="1185"/>
      <c r="AB1" s="1185"/>
      <c r="AC1" s="1185"/>
      <c r="AD1" s="1185"/>
      <c r="AE1" s="1185"/>
      <c r="AF1" s="1185"/>
      <c r="AG1" s="1185"/>
      <c r="AH1" s="1185"/>
      <c r="AI1" s="1185"/>
      <c r="AJ1" s="1185"/>
      <c r="AK1" s="1185"/>
      <c r="AL1" s="1185"/>
      <c r="AM1" s="1185"/>
      <c r="AN1" s="1185"/>
      <c r="AO1" s="1185"/>
      <c r="AP1" s="1185"/>
      <c r="AQ1" s="1185"/>
      <c r="AR1" s="1185"/>
      <c r="AS1" s="1185"/>
      <c r="AT1" s="1185"/>
      <c r="AU1" s="1185"/>
      <c r="AV1" s="1185"/>
      <c r="AW1" s="1185"/>
      <c r="AX1" s="1185"/>
      <c r="AY1" s="1185"/>
      <c r="AZ1" s="1185"/>
      <c r="BA1" s="1185"/>
      <c r="BB1" s="1185"/>
      <c r="BC1" s="1185"/>
      <c r="BD1" s="1185"/>
      <c r="BE1" s="1185"/>
      <c r="BF1" s="1185"/>
      <c r="BG1" s="1185"/>
      <c r="BH1" s="1185"/>
      <c r="BI1" s="1185"/>
      <c r="BJ1" s="1185"/>
      <c r="BK1" s="1185"/>
      <c r="BL1" s="1185"/>
      <c r="BM1" s="1185"/>
      <c r="BN1" s="1185"/>
      <c r="BO1" s="1185"/>
      <c r="BP1" s="1185"/>
      <c r="BQ1" s="1185"/>
      <c r="BR1" s="1185"/>
      <c r="BS1" s="1185"/>
      <c r="BT1" s="1185"/>
      <c r="BU1" s="1185"/>
      <c r="BV1" s="1185"/>
      <c r="BW1" s="1185"/>
      <c r="BX1" s="1185"/>
      <c r="BY1" s="1185"/>
      <c r="BZ1" s="1185"/>
      <c r="CA1" s="1185"/>
      <c r="CB1" s="1185"/>
      <c r="CC1" s="1185"/>
      <c r="CD1" s="1185"/>
      <c r="CE1" s="1185"/>
      <c r="CF1" s="1185"/>
      <c r="CG1" s="1185"/>
    </row>
    <row r="2" spans="1:85" s="94" customFormat="1" ht="33" customHeight="1">
      <c r="A2" s="154" t="s">
        <v>21</v>
      </c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</row>
    <row r="3" spans="1:85" s="94" customFormat="1" ht="16.399999999999999" customHeight="1">
      <c r="A3" s="435"/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</row>
    <row r="4" spans="1:85" s="95" customFormat="1" ht="16.399999999999999" customHeight="1">
      <c r="A4" s="843" t="s">
        <v>531</v>
      </c>
      <c r="B4" s="159" t="s">
        <v>1338</v>
      </c>
      <c r="C4" s="159" t="s">
        <v>1339</v>
      </c>
      <c r="D4" s="159" t="s">
        <v>1340</v>
      </c>
      <c r="E4" s="159" t="s">
        <v>1341</v>
      </c>
      <c r="F4" s="159" t="s">
        <v>1342</v>
      </c>
      <c r="G4" s="159" t="s">
        <v>1343</v>
      </c>
      <c r="H4" s="159" t="s">
        <v>1344</v>
      </c>
      <c r="I4" s="159" t="s">
        <v>1345</v>
      </c>
      <c r="J4" s="159" t="s">
        <v>1346</v>
      </c>
      <c r="K4" s="159" t="s">
        <v>1347</v>
      </c>
      <c r="L4" s="159" t="s">
        <v>1348</v>
      </c>
      <c r="M4" s="159" t="s">
        <v>1349</v>
      </c>
      <c r="N4" s="159" t="s">
        <v>1350</v>
      </c>
      <c r="O4" s="159" t="s">
        <v>1351</v>
      </c>
      <c r="P4" s="159" t="s">
        <v>1352</v>
      </c>
      <c r="Q4" s="159" t="s">
        <v>1353</v>
      </c>
      <c r="R4" s="159" t="s">
        <v>1354</v>
      </c>
      <c r="S4" s="159" t="s">
        <v>1355</v>
      </c>
      <c r="T4" s="159" t="s">
        <v>1356</v>
      </c>
      <c r="U4" s="159" t="s">
        <v>1357</v>
      </c>
      <c r="V4" s="159" t="s">
        <v>1301</v>
      </c>
      <c r="W4" s="159" t="s">
        <v>1302</v>
      </c>
      <c r="X4" s="159" t="s">
        <v>1303</v>
      </c>
      <c r="Y4" s="159" t="s">
        <v>1304</v>
      </c>
      <c r="Z4" s="159" t="s">
        <v>87</v>
      </c>
      <c r="AA4" s="159" t="s">
        <v>1305</v>
      </c>
      <c r="AB4" s="159" t="s">
        <v>1306</v>
      </c>
      <c r="AC4" s="159" t="s">
        <v>1307</v>
      </c>
      <c r="AD4" s="159" t="s">
        <v>1308</v>
      </c>
      <c r="AE4" s="159" t="s">
        <v>1309</v>
      </c>
      <c r="AF4" s="159" t="s">
        <v>1310</v>
      </c>
      <c r="AG4" s="159" t="s">
        <v>1311</v>
      </c>
      <c r="AH4" s="159" t="s">
        <v>612</v>
      </c>
      <c r="AI4" s="159" t="s">
        <v>982</v>
      </c>
      <c r="AJ4" s="159" t="s">
        <v>983</v>
      </c>
      <c r="AK4" s="159" t="s">
        <v>984</v>
      </c>
      <c r="AL4" s="159" t="s">
        <v>647</v>
      </c>
      <c r="AM4" s="159" t="s">
        <v>648</v>
      </c>
      <c r="AN4" s="159" t="s">
        <v>649</v>
      </c>
      <c r="AO4" s="159" t="s">
        <v>650</v>
      </c>
      <c r="AP4" s="159" t="s">
        <v>656</v>
      </c>
      <c r="AQ4" s="159" t="s">
        <v>657</v>
      </c>
      <c r="AR4" s="159" t="s">
        <v>658</v>
      </c>
      <c r="AS4" s="159" t="s">
        <v>659</v>
      </c>
      <c r="AT4" s="159" t="s">
        <v>1269</v>
      </c>
      <c r="AU4" s="159" t="s">
        <v>1270</v>
      </c>
      <c r="AV4" s="159" t="s">
        <v>1271</v>
      </c>
      <c r="AW4" s="159" t="s">
        <v>1272</v>
      </c>
      <c r="AX4" s="159" t="s">
        <v>1273</v>
      </c>
      <c r="AY4" s="159" t="s">
        <v>1274</v>
      </c>
      <c r="AZ4" s="159" t="s">
        <v>1275</v>
      </c>
      <c r="BA4" s="159" t="s">
        <v>1276</v>
      </c>
      <c r="BB4" s="159" t="s">
        <v>972</v>
      </c>
      <c r="BC4" s="159" t="s">
        <v>973</v>
      </c>
      <c r="BD4" s="159" t="s">
        <v>974</v>
      </c>
      <c r="BE4" s="159" t="s">
        <v>975</v>
      </c>
      <c r="BF4" s="159" t="s">
        <v>1277</v>
      </c>
      <c r="BG4" s="159" t="s">
        <v>1278</v>
      </c>
      <c r="BH4" s="159" t="s">
        <v>1279</v>
      </c>
      <c r="BI4" s="159" t="s">
        <v>1280</v>
      </c>
      <c r="BJ4" s="159" t="s">
        <v>1019</v>
      </c>
      <c r="BK4" s="159" t="s">
        <v>1020</v>
      </c>
      <c r="BL4" s="159" t="s">
        <v>1021</v>
      </c>
      <c r="BM4" s="159" t="s">
        <v>889</v>
      </c>
      <c r="BN4" s="159" t="s">
        <v>911</v>
      </c>
      <c r="BO4" s="159" t="s">
        <v>913</v>
      </c>
      <c r="BP4" s="159" t="s">
        <v>915</v>
      </c>
      <c r="BQ4" s="159" t="s">
        <v>1281</v>
      </c>
      <c r="BR4" s="159" t="s">
        <v>1282</v>
      </c>
      <c r="BS4" s="159" t="s">
        <v>1283</v>
      </c>
      <c r="BT4" s="159" t="s">
        <v>1284</v>
      </c>
      <c r="BU4" s="159" t="s">
        <v>1285</v>
      </c>
      <c r="BV4" s="159" t="s">
        <v>1286</v>
      </c>
      <c r="BW4" s="159" t="s">
        <v>1287</v>
      </c>
      <c r="BX4" s="159" t="s">
        <v>1288</v>
      </c>
      <c r="BY4" s="159" t="s">
        <v>1289</v>
      </c>
      <c r="BZ4" s="159" t="s">
        <v>1076</v>
      </c>
      <c r="CA4" s="159" t="s">
        <v>1078</v>
      </c>
      <c r="CB4" s="159" t="s">
        <v>1080</v>
      </c>
      <c r="CC4" s="159" t="s">
        <v>1082</v>
      </c>
      <c r="CD4" s="159" t="s">
        <v>1145</v>
      </c>
      <c r="CE4" s="159" t="s">
        <v>1146</v>
      </c>
      <c r="CF4" s="159" t="s">
        <v>1147</v>
      </c>
      <c r="CG4" s="156" t="s">
        <v>1148</v>
      </c>
    </row>
    <row r="5" spans="1:85" s="90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86"/>
    </row>
    <row r="6" spans="1:85" s="96" customFormat="1" ht="14">
      <c r="A6" s="436" t="s">
        <v>1438</v>
      </c>
      <c r="B6" s="284">
        <v>1600522242</v>
      </c>
      <c r="C6" s="284">
        <v>1600522242</v>
      </c>
      <c r="D6" s="284">
        <v>1600522242</v>
      </c>
      <c r="E6" s="284">
        <v>1754334108</v>
      </c>
      <c r="F6" s="284">
        <v>1754334108</v>
      </c>
      <c r="G6" s="284">
        <v>1754334108</v>
      </c>
      <c r="H6" s="284">
        <v>1754334108</v>
      </c>
      <c r="I6" s="284">
        <v>1754334108</v>
      </c>
      <c r="J6" s="284">
        <v>1754334108</v>
      </c>
      <c r="K6" s="284">
        <v>1754334108</v>
      </c>
      <c r="L6" s="284">
        <v>1700334108</v>
      </c>
      <c r="M6" s="284">
        <v>1700334108</v>
      </c>
      <c r="N6" s="284">
        <v>1700334108</v>
      </c>
      <c r="O6" s="284">
        <v>1700334789</v>
      </c>
      <c r="P6" s="284">
        <v>1700334789</v>
      </c>
      <c r="Q6" s="284">
        <v>1660334789</v>
      </c>
      <c r="R6" s="284">
        <v>1660334789</v>
      </c>
      <c r="S6" s="284">
        <v>1660334789</v>
      </c>
      <c r="T6" s="284">
        <v>1660334789</v>
      </c>
      <c r="U6" s="284">
        <v>1684809058</v>
      </c>
      <c r="V6" s="284">
        <v>1684809057.8537352</v>
      </c>
      <c r="W6" s="284">
        <v>1684809058</v>
      </c>
      <c r="X6" s="284">
        <v>1678889058</v>
      </c>
      <c r="Y6" s="284">
        <v>1677309058</v>
      </c>
      <c r="Z6" s="284">
        <v>1677309061</v>
      </c>
      <c r="AA6" s="284">
        <v>1677309063</v>
      </c>
      <c r="AB6" s="284">
        <v>1693134063</v>
      </c>
      <c r="AC6" s="284">
        <v>1693134063</v>
      </c>
      <c r="AD6" s="284">
        <v>1693134063</v>
      </c>
      <c r="AE6" s="284">
        <v>1693134063</v>
      </c>
      <c r="AF6" s="284">
        <v>1693134063</v>
      </c>
      <c r="AG6" s="284">
        <v>1693127780</v>
      </c>
      <c r="AH6" s="284">
        <v>1693127780</v>
      </c>
      <c r="AI6" s="284">
        <v>1693127780</v>
      </c>
      <c r="AJ6" s="284">
        <v>1693127780</v>
      </c>
      <c r="AK6" s="284">
        <v>1693127780</v>
      </c>
      <c r="AL6" s="284">
        <v>1679054080</v>
      </c>
      <c r="AM6" s="284">
        <v>1670678890</v>
      </c>
      <c r="AN6" s="284">
        <v>1670678890</v>
      </c>
      <c r="AO6" s="284">
        <v>1670678890</v>
      </c>
      <c r="AP6" s="284">
        <v>3339564764</v>
      </c>
      <c r="AQ6" s="284">
        <v>3335764764</v>
      </c>
      <c r="AR6" s="284">
        <v>3320310564</v>
      </c>
      <c r="AS6" s="284">
        <v>3318010564</v>
      </c>
      <c r="AT6" s="284">
        <v>3318010564</v>
      </c>
      <c r="AU6" s="284">
        <v>3318010564</v>
      </c>
      <c r="AV6" s="284">
        <v>3306759764</v>
      </c>
      <c r="AW6" s="284">
        <v>3306759764</v>
      </c>
      <c r="AX6" s="284">
        <v>3171904556</v>
      </c>
      <c r="AY6" s="284">
        <v>3117023430</v>
      </c>
      <c r="AZ6" s="284">
        <v>3117023430</v>
      </c>
      <c r="BA6" s="284">
        <v>3117023430</v>
      </c>
      <c r="BB6" s="284">
        <v>3117023430</v>
      </c>
      <c r="BC6" s="284">
        <v>3091622430</v>
      </c>
      <c r="BD6" s="284">
        <v>3027919430</v>
      </c>
      <c r="BE6" s="284">
        <v>3004749284</v>
      </c>
      <c r="BF6" s="284">
        <v>2947683484</v>
      </c>
      <c r="BG6" s="284">
        <v>2906987484</v>
      </c>
      <c r="BH6" s="284">
        <v>2906987484</v>
      </c>
      <c r="BI6" s="284">
        <v>2906987484</v>
      </c>
      <c r="BJ6" s="284">
        <v>2906987484</v>
      </c>
      <c r="BK6" s="284">
        <v>2906987484</v>
      </c>
      <c r="BL6" s="284">
        <v>2865417084</v>
      </c>
      <c r="BM6" s="284">
        <v>2865417084</v>
      </c>
      <c r="BN6" s="284">
        <v>2865417084</v>
      </c>
      <c r="BO6" s="284">
        <v>2865417084</v>
      </c>
      <c r="BP6" s="284">
        <v>2865417084</v>
      </c>
      <c r="BQ6" s="284">
        <v>2865417084</v>
      </c>
      <c r="BR6" s="284">
        <v>2865417084</v>
      </c>
      <c r="BS6" s="284">
        <v>2865417084</v>
      </c>
      <c r="BT6" s="284">
        <v>2865417084</v>
      </c>
      <c r="BU6" s="284">
        <v>2865417084</v>
      </c>
      <c r="BV6" s="284">
        <v>2865417084</v>
      </c>
      <c r="BW6" s="284">
        <v>2865417084</v>
      </c>
      <c r="BX6" s="284">
        <v>2865417084</v>
      </c>
      <c r="BY6" s="284">
        <v>2865417084</v>
      </c>
      <c r="BZ6" s="284">
        <v>2865417084</v>
      </c>
      <c r="CA6" s="284">
        <v>2865417084</v>
      </c>
      <c r="CB6" s="284">
        <v>2865417084</v>
      </c>
      <c r="CC6" s="284">
        <v>2865417084</v>
      </c>
      <c r="CD6" s="284">
        <v>2865417084</v>
      </c>
      <c r="CE6" s="284">
        <v>2865417084</v>
      </c>
      <c r="CF6" s="284">
        <v>2865417084</v>
      </c>
      <c r="CG6" s="287">
        <v>2865417084</v>
      </c>
    </row>
    <row r="7" spans="1:85" s="96" customFormat="1" ht="14">
      <c r="A7" s="445" t="s">
        <v>1439</v>
      </c>
      <c r="B7" s="324">
        <v>595531245</v>
      </c>
      <c r="C7" s="324">
        <v>595531245</v>
      </c>
      <c r="D7" s="324">
        <v>595531245</v>
      </c>
      <c r="E7" s="324">
        <v>643745106</v>
      </c>
      <c r="F7" s="324">
        <v>643745106</v>
      </c>
      <c r="G7" s="324">
        <v>643745106</v>
      </c>
      <c r="H7" s="324">
        <v>643745106</v>
      </c>
      <c r="I7" s="324">
        <v>643745106</v>
      </c>
      <c r="J7" s="324">
        <v>643745106</v>
      </c>
      <c r="K7" s="324">
        <v>643745106</v>
      </c>
      <c r="L7" s="324">
        <v>775615161</v>
      </c>
      <c r="M7" s="324">
        <v>775615161</v>
      </c>
      <c r="N7" s="324">
        <v>775615161</v>
      </c>
      <c r="O7" s="324">
        <v>775614480</v>
      </c>
      <c r="P7" s="324">
        <v>775614480</v>
      </c>
      <c r="Q7" s="324">
        <v>815614480</v>
      </c>
      <c r="R7" s="324">
        <v>881846741</v>
      </c>
      <c r="S7" s="324">
        <v>881846741</v>
      </c>
      <c r="T7" s="324">
        <v>881846741</v>
      </c>
      <c r="U7" s="324">
        <v>882227062</v>
      </c>
      <c r="V7" s="324">
        <v>882222333</v>
      </c>
      <c r="W7" s="324">
        <v>882227091</v>
      </c>
      <c r="X7" s="324">
        <v>888147052</v>
      </c>
      <c r="Y7" s="324">
        <v>889723305</v>
      </c>
      <c r="Z7" s="324">
        <v>889727045</v>
      </c>
      <c r="AA7" s="324">
        <v>891400673</v>
      </c>
      <c r="AB7" s="324">
        <v>1167585431</v>
      </c>
      <c r="AC7" s="324">
        <v>1167594965</v>
      </c>
      <c r="AD7" s="324">
        <v>1167595152</v>
      </c>
      <c r="AE7" s="324">
        <v>1167595152</v>
      </c>
      <c r="AF7" s="324">
        <v>1167595152</v>
      </c>
      <c r="AG7" s="324">
        <v>1172289240</v>
      </c>
      <c r="AH7" s="324">
        <v>1172289240</v>
      </c>
      <c r="AI7" s="324">
        <v>1172165494</v>
      </c>
      <c r="AJ7" s="324">
        <v>1164926468</v>
      </c>
      <c r="AK7" s="324">
        <v>1151976355</v>
      </c>
      <c r="AL7" s="324">
        <v>1166048019</v>
      </c>
      <c r="AM7" s="324">
        <v>1168228088</v>
      </c>
      <c r="AN7" s="324">
        <v>1150912681</v>
      </c>
      <c r="AO7" s="324">
        <v>1137846671</v>
      </c>
      <c r="AP7" s="324">
        <v>2267491946</v>
      </c>
      <c r="AQ7" s="324">
        <v>2261674338</v>
      </c>
      <c r="AR7" s="324">
        <v>2273771520</v>
      </c>
      <c r="AS7" s="324">
        <v>2274814558</v>
      </c>
      <c r="AT7" s="324">
        <v>2273882214</v>
      </c>
      <c r="AU7" s="324">
        <v>2274010218</v>
      </c>
      <c r="AV7" s="324">
        <v>2278050526</v>
      </c>
      <c r="AW7" s="324">
        <v>2277902444</v>
      </c>
      <c r="AX7" s="324">
        <v>2412620472</v>
      </c>
      <c r="AY7" s="324">
        <v>2451518340</v>
      </c>
      <c r="AZ7" s="324">
        <v>2451743370</v>
      </c>
      <c r="BA7" s="324">
        <v>2452144642</v>
      </c>
      <c r="BB7" s="324">
        <v>2452404498</v>
      </c>
      <c r="BC7" s="324">
        <v>2477967680</v>
      </c>
      <c r="BD7" s="324">
        <v>2541682010</v>
      </c>
      <c r="BE7" s="324">
        <v>2564867108</v>
      </c>
      <c r="BF7" s="324">
        <v>2622314858</v>
      </c>
      <c r="BG7" s="324">
        <v>2663060034</v>
      </c>
      <c r="BH7" s="324">
        <v>2663620916</v>
      </c>
      <c r="BI7" s="324">
        <v>2663722052</v>
      </c>
      <c r="BJ7" s="324">
        <v>2665716638</v>
      </c>
      <c r="BK7" s="324">
        <v>2665758626</v>
      </c>
      <c r="BL7" s="324">
        <v>2708901294</v>
      </c>
      <c r="BM7" s="324">
        <v>2836964388</v>
      </c>
      <c r="BN7" s="324">
        <v>2838585446</v>
      </c>
      <c r="BO7" s="324">
        <v>2838593800</v>
      </c>
      <c r="BP7" s="324">
        <v>2840828114</v>
      </c>
      <c r="BQ7" s="324">
        <v>2840827080</v>
      </c>
      <c r="BR7" s="324">
        <v>2841015500</v>
      </c>
      <c r="BS7" s="324">
        <v>2841113936</v>
      </c>
      <c r="BT7" s="324">
        <v>2841142230</v>
      </c>
      <c r="BU7" s="324">
        <v>2841183820</v>
      </c>
      <c r="BV7" s="324">
        <v>2841457138</v>
      </c>
      <c r="BW7" s="324">
        <v>3106568408</v>
      </c>
      <c r="BX7" s="324">
        <v>2841486066</v>
      </c>
      <c r="BY7" s="324">
        <v>2841491502</v>
      </c>
      <c r="BZ7" s="324">
        <v>2841885422</v>
      </c>
      <c r="CA7" s="324">
        <v>2841941772</v>
      </c>
      <c r="CB7" s="324">
        <v>2841946128</v>
      </c>
      <c r="CC7" s="324">
        <v>2841946128</v>
      </c>
      <c r="CD7" s="324">
        <v>2842236296</v>
      </c>
      <c r="CE7" s="324">
        <v>2842258092</v>
      </c>
      <c r="CF7" s="324">
        <v>2842278046</v>
      </c>
      <c r="CG7" s="325">
        <v>2842288271</v>
      </c>
    </row>
    <row r="8" spans="1:85" s="96" customFormat="1" ht="14">
      <c r="A8" s="437" t="s">
        <v>201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>
        <v>596884028</v>
      </c>
      <c r="AQ8" s="281">
        <v>596691028</v>
      </c>
      <c r="AR8" s="281">
        <v>596512228</v>
      </c>
      <c r="AS8" s="281">
        <v>594775428</v>
      </c>
      <c r="AT8" s="281">
        <v>594656028</v>
      </c>
      <c r="AU8" s="281">
        <v>594675828</v>
      </c>
      <c r="AV8" s="281">
        <v>594807828</v>
      </c>
      <c r="AW8" s="281">
        <v>594807828</v>
      </c>
      <c r="AX8" s="281">
        <v>590172428</v>
      </c>
      <c r="AY8" s="281">
        <v>572050628</v>
      </c>
      <c r="AZ8" s="281">
        <v>568039828</v>
      </c>
      <c r="BA8" s="281">
        <v>562419428</v>
      </c>
      <c r="BB8" s="281">
        <v>540266028</v>
      </c>
      <c r="BC8" s="281">
        <v>528595628</v>
      </c>
      <c r="BD8" s="281">
        <v>496206428</v>
      </c>
      <c r="BE8" s="281">
        <v>489145628</v>
      </c>
      <c r="BF8" s="281">
        <v>445228828</v>
      </c>
      <c r="BG8" s="281">
        <v>445182828</v>
      </c>
      <c r="BH8" s="281">
        <v>445539828</v>
      </c>
      <c r="BI8" s="281">
        <v>362321028</v>
      </c>
      <c r="BJ8" s="281">
        <v>302504628</v>
      </c>
      <c r="BK8" s="281">
        <v>290560428</v>
      </c>
      <c r="BL8" s="281">
        <v>274514228</v>
      </c>
      <c r="BM8" s="281">
        <v>274514228</v>
      </c>
      <c r="BN8" s="281">
        <v>272943428</v>
      </c>
      <c r="BO8" s="281">
        <v>272615228</v>
      </c>
      <c r="BP8" s="281">
        <v>270361628</v>
      </c>
      <c r="BQ8" s="281">
        <v>269502428</v>
      </c>
      <c r="BR8" s="281">
        <v>0</v>
      </c>
      <c r="BS8" s="281">
        <v>0</v>
      </c>
      <c r="BT8" s="281">
        <v>0</v>
      </c>
      <c r="BU8" s="281">
        <v>0</v>
      </c>
      <c r="BV8" s="281">
        <v>0</v>
      </c>
      <c r="BW8" s="281">
        <v>265084228</v>
      </c>
      <c r="BX8" s="281">
        <v>0</v>
      </c>
      <c r="BY8" s="281">
        <v>0</v>
      </c>
      <c r="BZ8" s="281">
        <v>0</v>
      </c>
      <c r="CA8" s="281">
        <v>0</v>
      </c>
      <c r="CB8" s="281">
        <v>0</v>
      </c>
      <c r="CC8" s="281">
        <v>204417348</v>
      </c>
      <c r="CD8" s="281">
        <v>0</v>
      </c>
      <c r="CE8" s="281">
        <v>0</v>
      </c>
      <c r="CF8" s="281">
        <v>0</v>
      </c>
      <c r="CG8" s="286">
        <v>0</v>
      </c>
    </row>
    <row r="9" spans="1:85" s="96" customFormat="1" ht="14">
      <c r="A9" s="177" t="s">
        <v>804</v>
      </c>
      <c r="B9" s="281">
        <v>72237447</v>
      </c>
      <c r="C9" s="281">
        <v>72470700</v>
      </c>
      <c r="D9" s="281">
        <v>71126412</v>
      </c>
      <c r="E9" s="281">
        <v>70901706</v>
      </c>
      <c r="F9" s="281">
        <v>70031217</v>
      </c>
      <c r="G9" s="281">
        <v>70203030</v>
      </c>
      <c r="H9" s="281">
        <v>62877597</v>
      </c>
      <c r="I9" s="281">
        <v>62541429</v>
      </c>
      <c r="J9" s="281">
        <v>61180689</v>
      </c>
      <c r="K9" s="281">
        <v>61180689</v>
      </c>
      <c r="L9" s="281">
        <v>103172268</v>
      </c>
      <c r="M9" s="281">
        <v>103172268</v>
      </c>
      <c r="N9" s="281">
        <v>99806499</v>
      </c>
      <c r="O9" s="281">
        <v>99177124</v>
      </c>
      <c r="P9" s="281">
        <v>99370312</v>
      </c>
      <c r="Q9" s="281">
        <v>132488139</v>
      </c>
      <c r="R9" s="281">
        <v>149091517</v>
      </c>
      <c r="S9" s="281">
        <v>146147476</v>
      </c>
      <c r="T9" s="281">
        <v>142316297</v>
      </c>
      <c r="U9" s="281">
        <v>148120394</v>
      </c>
      <c r="V9" s="281">
        <v>148484792</v>
      </c>
      <c r="W9" s="281">
        <v>143482361</v>
      </c>
      <c r="X9" s="281">
        <v>134831176</v>
      </c>
      <c r="Y9" s="281">
        <v>138350557</v>
      </c>
      <c r="Z9" s="281">
        <v>136163066</v>
      </c>
      <c r="AA9" s="281">
        <v>128776853</v>
      </c>
      <c r="AB9" s="281">
        <v>169188016</v>
      </c>
      <c r="AC9" s="281">
        <v>157533219</v>
      </c>
      <c r="AD9" s="281">
        <v>164105107</v>
      </c>
      <c r="AE9" s="281">
        <v>163929887</v>
      </c>
      <c r="AF9" s="281">
        <v>164389725</v>
      </c>
      <c r="AG9" s="281">
        <v>177873680</v>
      </c>
      <c r="AH9" s="281">
        <v>162388956</v>
      </c>
      <c r="AI9" s="281">
        <v>181955106</v>
      </c>
      <c r="AJ9" s="281">
        <v>162473765</v>
      </c>
      <c r="AK9" s="281">
        <v>170561139</v>
      </c>
      <c r="AL9" s="281">
        <v>156981036</v>
      </c>
      <c r="AM9" s="281">
        <v>162073001</v>
      </c>
      <c r="AN9" s="281">
        <v>159349265</v>
      </c>
      <c r="AO9" s="281">
        <v>161060292</v>
      </c>
      <c r="AP9" s="281">
        <v>338144970</v>
      </c>
      <c r="AQ9" s="281">
        <v>305163802</v>
      </c>
      <c r="AR9" s="281">
        <v>284106018</v>
      </c>
      <c r="AS9" s="281">
        <v>305902198</v>
      </c>
      <c r="AT9" s="281">
        <v>294302736</v>
      </c>
      <c r="AU9" s="281">
        <v>295977534</v>
      </c>
      <c r="AV9" s="281">
        <v>330358796</v>
      </c>
      <c r="AW9" s="281">
        <v>342441828</v>
      </c>
      <c r="AX9" s="281">
        <v>363440264</v>
      </c>
      <c r="AY9" s="281">
        <v>427932296</v>
      </c>
      <c r="AZ9" s="281">
        <v>382575564</v>
      </c>
      <c r="BA9" s="281">
        <v>348493642</v>
      </c>
      <c r="BB9" s="281">
        <v>318603640</v>
      </c>
      <c r="BC9" s="281">
        <v>340766890</v>
      </c>
      <c r="BD9" s="281">
        <v>315408206</v>
      </c>
      <c r="BE9" s="281">
        <v>348488874</v>
      </c>
      <c r="BF9" s="281">
        <v>295557788</v>
      </c>
      <c r="BG9" s="281">
        <v>385383870</v>
      </c>
      <c r="BH9" s="281">
        <v>389373418</v>
      </c>
      <c r="BI9" s="281">
        <v>313852902</v>
      </c>
      <c r="BJ9" s="281">
        <v>343855578</v>
      </c>
      <c r="BK9" s="281">
        <v>327511372</v>
      </c>
      <c r="BL9" s="281">
        <v>377988006</v>
      </c>
      <c r="BM9" s="281">
        <v>429626508</v>
      </c>
      <c r="BN9" s="281">
        <v>498885226</v>
      </c>
      <c r="BO9" s="281">
        <v>651246112</v>
      </c>
      <c r="BP9" s="281">
        <v>758002872</v>
      </c>
      <c r="BQ9" s="281">
        <v>684593202</v>
      </c>
      <c r="BR9" s="281">
        <v>875725562</v>
      </c>
      <c r="BS9" s="281">
        <v>859695134</v>
      </c>
      <c r="BT9" s="281">
        <v>923593016</v>
      </c>
      <c r="BU9" s="281">
        <v>936134842</v>
      </c>
      <c r="BV9" s="281">
        <v>835482356</v>
      </c>
      <c r="BW9" s="281">
        <v>815545002</v>
      </c>
      <c r="BX9" s="281">
        <v>778548906</v>
      </c>
      <c r="BY9" s="281">
        <v>788380618</v>
      </c>
      <c r="BZ9" s="281">
        <v>749931104</v>
      </c>
      <c r="CA9" s="281">
        <v>665356312</v>
      </c>
      <c r="CB9" s="281">
        <v>722483228</v>
      </c>
      <c r="CC9" s="281">
        <v>685293370</v>
      </c>
      <c r="CD9" s="281">
        <v>698199318</v>
      </c>
      <c r="CE9" s="281">
        <v>770616036</v>
      </c>
      <c r="CF9" s="281">
        <v>824015445</v>
      </c>
      <c r="CG9" s="286">
        <v>908804161</v>
      </c>
    </row>
    <row r="10" spans="1:85" s="96" customFormat="1" ht="14">
      <c r="A10" s="177" t="s">
        <v>805</v>
      </c>
      <c r="B10" s="281">
        <v>474573822</v>
      </c>
      <c r="C10" s="281">
        <v>467531151</v>
      </c>
      <c r="D10" s="281">
        <v>464796762</v>
      </c>
      <c r="E10" s="281">
        <v>505147647</v>
      </c>
      <c r="F10" s="281">
        <v>505397856</v>
      </c>
      <c r="G10" s="281">
        <v>503629599</v>
      </c>
      <c r="H10" s="281">
        <v>498170964</v>
      </c>
      <c r="I10" s="281">
        <v>498340722</v>
      </c>
      <c r="J10" s="281">
        <v>502516770</v>
      </c>
      <c r="K10" s="281">
        <v>502516770</v>
      </c>
      <c r="L10" s="281">
        <v>493128537</v>
      </c>
      <c r="M10" s="281">
        <v>493128537</v>
      </c>
      <c r="N10" s="281">
        <v>503920656</v>
      </c>
      <c r="O10" s="281">
        <v>503215369</v>
      </c>
      <c r="P10" s="281">
        <v>494479325</v>
      </c>
      <c r="Q10" s="281">
        <v>437902474</v>
      </c>
      <c r="R10" s="281">
        <v>449395290</v>
      </c>
      <c r="S10" s="281">
        <v>432273921</v>
      </c>
      <c r="T10" s="281">
        <v>444342955</v>
      </c>
      <c r="U10" s="281">
        <v>444956241</v>
      </c>
      <c r="V10" s="281">
        <v>462540086</v>
      </c>
      <c r="W10" s="281">
        <v>454155298</v>
      </c>
      <c r="X10" s="281">
        <v>453900298</v>
      </c>
      <c r="Y10" s="281">
        <v>448451010</v>
      </c>
      <c r="Z10" s="281">
        <v>452182972</v>
      </c>
      <c r="AA10" s="281">
        <v>429189099</v>
      </c>
      <c r="AB10" s="281">
        <v>510916023</v>
      </c>
      <c r="AC10" s="281">
        <v>508571964</v>
      </c>
      <c r="AD10" s="281">
        <v>535680877</v>
      </c>
      <c r="AE10" s="281">
        <v>532758916</v>
      </c>
      <c r="AF10" s="281">
        <v>547097895</v>
      </c>
      <c r="AG10" s="281">
        <v>549959087</v>
      </c>
      <c r="AH10" s="281">
        <v>508294045</v>
      </c>
      <c r="AI10" s="281">
        <v>488860241</v>
      </c>
      <c r="AJ10" s="281">
        <v>479471027</v>
      </c>
      <c r="AK10" s="281">
        <v>452614173</v>
      </c>
      <c r="AL10" s="281">
        <v>461897271</v>
      </c>
      <c r="AM10" s="281">
        <v>451636294</v>
      </c>
      <c r="AN10" s="281">
        <v>452371548</v>
      </c>
      <c r="AO10" s="281">
        <v>438330828</v>
      </c>
      <c r="AP10" s="281">
        <v>232679784</v>
      </c>
      <c r="AQ10" s="281">
        <v>206951084</v>
      </c>
      <c r="AR10" s="281">
        <v>225564470</v>
      </c>
      <c r="AS10" s="281">
        <v>202226004</v>
      </c>
      <c r="AT10" s="281">
        <v>214507922</v>
      </c>
      <c r="AU10" s="281">
        <v>147745956</v>
      </c>
      <c r="AV10" s="281">
        <v>113626736</v>
      </c>
      <c r="AW10" s="281">
        <v>129718054</v>
      </c>
      <c r="AX10" s="281">
        <v>317017916</v>
      </c>
      <c r="AY10" s="281">
        <v>316171444</v>
      </c>
      <c r="AZ10" s="281">
        <v>332907932</v>
      </c>
      <c r="BA10" s="281">
        <v>361665858</v>
      </c>
      <c r="BB10" s="281">
        <v>371632624</v>
      </c>
      <c r="BC10" s="281">
        <v>386262656</v>
      </c>
      <c r="BD10" s="281">
        <v>469373654</v>
      </c>
      <c r="BE10" s="281">
        <v>525876832</v>
      </c>
      <c r="BF10" s="281">
        <v>545537270</v>
      </c>
      <c r="BG10" s="281">
        <v>553254656</v>
      </c>
      <c r="BH10" s="281">
        <v>535796208</v>
      </c>
      <c r="BI10" s="281">
        <v>670859360</v>
      </c>
      <c r="BJ10" s="281">
        <v>662723374</v>
      </c>
      <c r="BK10" s="281">
        <v>642411662</v>
      </c>
      <c r="BL10" s="281">
        <v>620874394</v>
      </c>
      <c r="BM10" s="281">
        <v>684268602</v>
      </c>
      <c r="BN10" s="281">
        <v>713700968</v>
      </c>
      <c r="BO10" s="281">
        <v>699406572</v>
      </c>
      <c r="BP10" s="281">
        <v>630219726</v>
      </c>
      <c r="BQ10" s="281">
        <v>596378278</v>
      </c>
      <c r="BR10" s="281">
        <v>733858574</v>
      </c>
      <c r="BS10" s="281">
        <v>705756560</v>
      </c>
      <c r="BT10" s="281">
        <v>739372968</v>
      </c>
      <c r="BU10" s="281">
        <v>760873474</v>
      </c>
      <c r="BV10" s="281">
        <v>738048122</v>
      </c>
      <c r="BW10" s="281">
        <v>795461908</v>
      </c>
      <c r="BX10" s="281">
        <v>739966172</v>
      </c>
      <c r="BY10" s="281">
        <v>719409872</v>
      </c>
      <c r="BZ10" s="281">
        <v>719408612</v>
      </c>
      <c r="CA10" s="281">
        <v>673164202</v>
      </c>
      <c r="CB10" s="281">
        <v>659176878</v>
      </c>
      <c r="CC10" s="281">
        <v>447141258</v>
      </c>
      <c r="CD10" s="281">
        <v>665127558</v>
      </c>
      <c r="CE10" s="281">
        <v>649474866</v>
      </c>
      <c r="CF10" s="281">
        <v>640510695</v>
      </c>
      <c r="CG10" s="286">
        <v>587584112</v>
      </c>
    </row>
    <row r="11" spans="1:85" s="96" customFormat="1" ht="14">
      <c r="A11" s="177" t="s">
        <v>140</v>
      </c>
      <c r="B11" s="281">
        <v>48719976</v>
      </c>
      <c r="C11" s="281">
        <v>55529394</v>
      </c>
      <c r="D11" s="281">
        <v>59608071</v>
      </c>
      <c r="E11" s="281">
        <v>67695753</v>
      </c>
      <c r="F11" s="281">
        <v>68316033</v>
      </c>
      <c r="G11" s="281">
        <v>69912477</v>
      </c>
      <c r="H11" s="281">
        <v>82696545</v>
      </c>
      <c r="I11" s="281">
        <v>82862955</v>
      </c>
      <c r="J11" s="281">
        <v>80047647</v>
      </c>
      <c r="K11" s="281">
        <v>80047647</v>
      </c>
      <c r="L11" s="281">
        <v>179314356</v>
      </c>
      <c r="M11" s="281">
        <v>179314356</v>
      </c>
      <c r="N11" s="281">
        <v>171888006</v>
      </c>
      <c r="O11" s="281">
        <v>173221987</v>
      </c>
      <c r="P11" s="281">
        <v>181764843</v>
      </c>
      <c r="Q11" s="281">
        <v>245223867</v>
      </c>
      <c r="R11" s="281">
        <v>283359934</v>
      </c>
      <c r="S11" s="281">
        <v>303425344</v>
      </c>
      <c r="T11" s="281">
        <v>295187489</v>
      </c>
      <c r="U11" s="281">
        <v>289150427</v>
      </c>
      <c r="V11" s="281">
        <v>271197455</v>
      </c>
      <c r="W11" s="281">
        <v>284589432</v>
      </c>
      <c r="X11" s="281">
        <v>299415578</v>
      </c>
      <c r="Y11" s="281">
        <v>302921738</v>
      </c>
      <c r="Z11" s="281">
        <v>301381007</v>
      </c>
      <c r="AA11" s="281">
        <v>333434721</v>
      </c>
      <c r="AB11" s="281">
        <v>487481392</v>
      </c>
      <c r="AC11" s="281">
        <v>501489782</v>
      </c>
      <c r="AD11" s="281">
        <v>467809168</v>
      </c>
      <c r="AE11" s="281">
        <v>470906349</v>
      </c>
      <c r="AF11" s="281">
        <v>456107532</v>
      </c>
      <c r="AG11" s="281">
        <v>444456473</v>
      </c>
      <c r="AH11" s="281">
        <v>501606239</v>
      </c>
      <c r="AI11" s="281">
        <v>501350147</v>
      </c>
      <c r="AJ11" s="281">
        <v>522981676</v>
      </c>
      <c r="AK11" s="281">
        <v>528801043</v>
      </c>
      <c r="AL11" s="281">
        <v>547169712</v>
      </c>
      <c r="AM11" s="281">
        <v>554518793</v>
      </c>
      <c r="AN11" s="281">
        <v>539191868</v>
      </c>
      <c r="AO11" s="281">
        <v>538455551</v>
      </c>
      <c r="AP11" s="281">
        <v>1099783164</v>
      </c>
      <c r="AQ11" s="281">
        <v>1152868424</v>
      </c>
      <c r="AR11" s="281">
        <v>1167588804</v>
      </c>
      <c r="AS11" s="281">
        <v>1171910928</v>
      </c>
      <c r="AT11" s="281">
        <v>1170415528</v>
      </c>
      <c r="AU11" s="281">
        <v>1235610900</v>
      </c>
      <c r="AV11" s="281">
        <v>1239257166</v>
      </c>
      <c r="AW11" s="281">
        <v>1210934734</v>
      </c>
      <c r="AX11" s="281">
        <v>1141989864</v>
      </c>
      <c r="AY11" s="281">
        <v>1135363972</v>
      </c>
      <c r="AZ11" s="281">
        <v>1168220046</v>
      </c>
      <c r="BA11" s="281">
        <v>1179565714</v>
      </c>
      <c r="BB11" s="281">
        <v>1221902206</v>
      </c>
      <c r="BC11" s="281">
        <v>1222342506</v>
      </c>
      <c r="BD11" s="281">
        <v>1260693722</v>
      </c>
      <c r="BE11" s="281">
        <v>1201355774</v>
      </c>
      <c r="BF11" s="281">
        <v>1335990972</v>
      </c>
      <c r="BG11" s="281">
        <v>1279238680</v>
      </c>
      <c r="BH11" s="281">
        <v>1292911462</v>
      </c>
      <c r="BI11" s="281">
        <v>1316688762</v>
      </c>
      <c r="BJ11" s="281">
        <v>1356633058</v>
      </c>
      <c r="BK11" s="281">
        <v>1405275164</v>
      </c>
      <c r="BL11" s="281">
        <v>1435524666</v>
      </c>
      <c r="BM11" s="281">
        <v>1448555050</v>
      </c>
      <c r="BN11" s="281">
        <v>1353055824</v>
      </c>
      <c r="BO11" s="281">
        <v>1215325888</v>
      </c>
      <c r="BP11" s="281">
        <v>1182243888</v>
      </c>
      <c r="BQ11" s="281">
        <v>1290353172</v>
      </c>
      <c r="BR11" s="281">
        <v>1231431364</v>
      </c>
      <c r="BS11" s="281">
        <v>1275662242</v>
      </c>
      <c r="BT11" s="281">
        <v>1178176246</v>
      </c>
      <c r="BU11" s="281">
        <v>1144175504</v>
      </c>
      <c r="BV11" s="281">
        <v>1267926660</v>
      </c>
      <c r="BW11" s="281">
        <v>1230477270</v>
      </c>
      <c r="BX11" s="281">
        <v>1322970988</v>
      </c>
      <c r="BY11" s="281">
        <v>1333701012</v>
      </c>
      <c r="BZ11" s="281">
        <v>1372545706</v>
      </c>
      <c r="CA11" s="281">
        <v>1503421258</v>
      </c>
      <c r="CB11" s="281">
        <v>1460286022</v>
      </c>
      <c r="CC11" s="281">
        <v>1505094152</v>
      </c>
      <c r="CD11" s="281">
        <v>1478909420</v>
      </c>
      <c r="CE11" s="281">
        <v>1422167190</v>
      </c>
      <c r="CF11" s="281">
        <v>1377751906</v>
      </c>
      <c r="CG11" s="286">
        <v>1345899998</v>
      </c>
    </row>
    <row r="12" spans="1:85" s="96" customFormat="1" ht="14">
      <c r="A12" s="446" t="s">
        <v>1440</v>
      </c>
      <c r="B12" s="318">
        <v>33773031</v>
      </c>
      <c r="C12" s="318">
        <v>33773031</v>
      </c>
      <c r="D12" s="318">
        <v>33773031</v>
      </c>
      <c r="E12" s="318">
        <v>33773031</v>
      </c>
      <c r="F12" s="318">
        <v>33773031</v>
      </c>
      <c r="G12" s="318">
        <v>33773031</v>
      </c>
      <c r="H12" s="318">
        <v>33773031</v>
      </c>
      <c r="I12" s="318">
        <v>33773031</v>
      </c>
      <c r="J12" s="318">
        <v>33773031</v>
      </c>
      <c r="K12" s="318">
        <v>33773031</v>
      </c>
      <c r="L12" s="318">
        <v>0</v>
      </c>
      <c r="M12" s="318">
        <v>0</v>
      </c>
      <c r="N12" s="318">
        <v>0</v>
      </c>
      <c r="O12" s="318">
        <v>0</v>
      </c>
      <c r="P12" s="318">
        <v>0</v>
      </c>
      <c r="Q12" s="318">
        <v>0</v>
      </c>
      <c r="R12" s="318">
        <v>0</v>
      </c>
      <c r="S12" s="318">
        <v>0</v>
      </c>
      <c r="T12" s="318">
        <v>0</v>
      </c>
      <c r="U12" s="318">
        <v>1150365</v>
      </c>
      <c r="V12" s="318">
        <v>1155094</v>
      </c>
      <c r="W12" s="318">
        <v>1150336</v>
      </c>
      <c r="X12" s="318">
        <v>1150375</v>
      </c>
      <c r="Y12" s="318">
        <v>2828149</v>
      </c>
      <c r="Z12" s="318">
        <v>2824406</v>
      </c>
      <c r="AA12" s="318">
        <v>1159815</v>
      </c>
      <c r="AB12" s="318">
        <v>9753</v>
      </c>
      <c r="AC12" s="318">
        <v>219</v>
      </c>
      <c r="AD12" s="318">
        <v>32</v>
      </c>
      <c r="AE12" s="318">
        <v>32</v>
      </c>
      <c r="AF12" s="318">
        <v>32</v>
      </c>
      <c r="AG12" s="318">
        <v>32</v>
      </c>
      <c r="AH12" s="318">
        <v>47</v>
      </c>
      <c r="AI12" s="318">
        <v>123746</v>
      </c>
      <c r="AJ12" s="318">
        <v>7362772</v>
      </c>
      <c r="AK12" s="318">
        <v>20312885</v>
      </c>
      <c r="AL12" s="318">
        <v>20314921</v>
      </c>
      <c r="AM12" s="318">
        <v>26510042</v>
      </c>
      <c r="AN12" s="318">
        <v>43825449</v>
      </c>
      <c r="AO12" s="318">
        <v>56891459</v>
      </c>
      <c r="AP12" s="318">
        <v>123777330</v>
      </c>
      <c r="AQ12" s="318">
        <v>133394938</v>
      </c>
      <c r="AR12" s="318">
        <v>136751956</v>
      </c>
      <c r="AS12" s="318">
        <v>138008918</v>
      </c>
      <c r="AT12" s="318">
        <v>138941262</v>
      </c>
      <c r="AU12" s="318">
        <v>138813258</v>
      </c>
      <c r="AV12" s="318">
        <v>146023750</v>
      </c>
      <c r="AW12" s="318">
        <v>145907412</v>
      </c>
      <c r="AX12" s="318">
        <v>145756056</v>
      </c>
      <c r="AY12" s="318">
        <v>161812610</v>
      </c>
      <c r="AZ12" s="318">
        <v>161700126</v>
      </c>
      <c r="BA12" s="318">
        <v>161665968</v>
      </c>
      <c r="BB12" s="318">
        <v>161406112</v>
      </c>
      <c r="BC12" s="318">
        <v>161243930</v>
      </c>
      <c r="BD12" s="318">
        <v>161232600</v>
      </c>
      <c r="BE12" s="318">
        <v>161217648</v>
      </c>
      <c r="BF12" s="318">
        <v>160835698</v>
      </c>
      <c r="BG12" s="318">
        <v>160786522</v>
      </c>
      <c r="BH12" s="318">
        <v>160225640</v>
      </c>
      <c r="BI12" s="318">
        <v>160124504</v>
      </c>
      <c r="BJ12" s="318">
        <v>158129918</v>
      </c>
      <c r="BK12" s="318">
        <v>158087930</v>
      </c>
      <c r="BL12" s="318">
        <v>156515662</v>
      </c>
      <c r="BM12" s="318">
        <v>28452568</v>
      </c>
      <c r="BN12" s="318">
        <v>26831510</v>
      </c>
      <c r="BO12" s="318">
        <v>26823156</v>
      </c>
      <c r="BP12" s="318">
        <v>24588842</v>
      </c>
      <c r="BQ12" s="318">
        <v>24589876</v>
      </c>
      <c r="BR12" s="318">
        <v>24401456</v>
      </c>
      <c r="BS12" s="318">
        <v>24303020</v>
      </c>
      <c r="BT12" s="318">
        <v>24274726</v>
      </c>
      <c r="BU12" s="318">
        <v>24233136</v>
      </c>
      <c r="BV12" s="318">
        <v>23959818</v>
      </c>
      <c r="BW12" s="318">
        <v>23932776</v>
      </c>
      <c r="BX12" s="318">
        <v>23930890</v>
      </c>
      <c r="BY12" s="318">
        <v>23925454</v>
      </c>
      <c r="BZ12" s="318">
        <v>23531534</v>
      </c>
      <c r="CA12" s="318">
        <v>23475184</v>
      </c>
      <c r="CB12" s="318">
        <v>23470828</v>
      </c>
      <c r="CC12" s="318">
        <v>23470828</v>
      </c>
      <c r="CD12" s="318">
        <v>23180660</v>
      </c>
      <c r="CE12" s="318">
        <v>23158864</v>
      </c>
      <c r="CF12" s="318">
        <v>23138910</v>
      </c>
      <c r="CG12" s="319">
        <v>23128685</v>
      </c>
    </row>
    <row r="13" spans="1:85" s="96" customFormat="1" ht="14">
      <c r="A13" s="177" t="s">
        <v>206</v>
      </c>
      <c r="B13" s="281">
        <v>0</v>
      </c>
      <c r="C13" s="281">
        <v>0</v>
      </c>
      <c r="D13" s="281">
        <v>0</v>
      </c>
      <c r="E13" s="281">
        <v>0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0</v>
      </c>
      <c r="P13" s="281">
        <v>0</v>
      </c>
      <c r="Q13" s="281">
        <v>0</v>
      </c>
      <c r="R13" s="281">
        <v>0</v>
      </c>
      <c r="S13" s="281">
        <v>0</v>
      </c>
      <c r="T13" s="281">
        <v>0</v>
      </c>
      <c r="U13" s="281">
        <v>0</v>
      </c>
      <c r="V13" s="281">
        <v>0</v>
      </c>
      <c r="W13" s="281">
        <v>0</v>
      </c>
      <c r="X13" s="281">
        <v>0</v>
      </c>
      <c r="Y13" s="281">
        <v>0</v>
      </c>
      <c r="Z13" s="281">
        <v>0</v>
      </c>
      <c r="AA13" s="281">
        <v>0</v>
      </c>
      <c r="AB13" s="281">
        <v>0</v>
      </c>
      <c r="AC13" s="281">
        <v>0</v>
      </c>
      <c r="AD13" s="281">
        <v>0</v>
      </c>
      <c r="AE13" s="281">
        <v>0</v>
      </c>
      <c r="AF13" s="281">
        <v>0</v>
      </c>
      <c r="AG13" s="281">
        <v>0</v>
      </c>
      <c r="AH13" s="281">
        <v>0</v>
      </c>
      <c r="AI13" s="281">
        <v>123690</v>
      </c>
      <c r="AJ13" s="281">
        <v>117716</v>
      </c>
      <c r="AK13" s="281">
        <v>112829</v>
      </c>
      <c r="AL13" s="281">
        <v>114865</v>
      </c>
      <c r="AM13" s="281">
        <v>104685</v>
      </c>
      <c r="AN13" s="281">
        <v>102312</v>
      </c>
      <c r="AO13" s="281">
        <v>189122</v>
      </c>
      <c r="AP13" s="281">
        <v>378244</v>
      </c>
      <c r="AQ13" s="281">
        <v>324480</v>
      </c>
      <c r="AR13" s="281">
        <v>268698</v>
      </c>
      <c r="AS13" s="281">
        <v>245748</v>
      </c>
      <c r="AT13" s="281">
        <v>439608</v>
      </c>
      <c r="AU13" s="281">
        <v>332248</v>
      </c>
      <c r="AV13" s="281">
        <v>295340</v>
      </c>
      <c r="AW13" s="281">
        <v>264420</v>
      </c>
      <c r="AX13" s="281">
        <v>552956</v>
      </c>
      <c r="AY13" s="281">
        <v>479660</v>
      </c>
      <c r="AZ13" s="281">
        <v>367114</v>
      </c>
      <c r="BA13" s="281">
        <v>332956</v>
      </c>
      <c r="BB13" s="281">
        <v>294424</v>
      </c>
      <c r="BC13" s="281">
        <v>316960</v>
      </c>
      <c r="BD13" s="281">
        <v>305630</v>
      </c>
      <c r="BE13" s="281">
        <v>290678</v>
      </c>
      <c r="BF13" s="281">
        <v>447762</v>
      </c>
      <c r="BG13" s="281">
        <v>423380</v>
      </c>
      <c r="BH13" s="281">
        <v>453030</v>
      </c>
      <c r="BI13" s="281">
        <v>351894</v>
      </c>
      <c r="BJ13" s="281">
        <v>240864</v>
      </c>
      <c r="BK13" s="281">
        <v>214926</v>
      </c>
      <c r="BL13" s="281">
        <v>212478</v>
      </c>
      <c r="BM13" s="281">
        <v>162510</v>
      </c>
      <c r="BN13" s="281">
        <v>334412</v>
      </c>
      <c r="BO13" s="281">
        <v>328932</v>
      </c>
      <c r="BP13" s="281">
        <v>232556</v>
      </c>
      <c r="BQ13" s="281">
        <v>239188</v>
      </c>
      <c r="BR13" s="281">
        <v>365350</v>
      </c>
      <c r="BS13" s="281">
        <v>267764</v>
      </c>
      <c r="BT13" s="281">
        <v>239470</v>
      </c>
      <c r="BU13" s="281">
        <v>197880</v>
      </c>
      <c r="BV13" s="281">
        <v>299050</v>
      </c>
      <c r="BW13" s="281">
        <v>272008</v>
      </c>
      <c r="BX13" s="281">
        <v>270122</v>
      </c>
      <c r="BY13" s="281">
        <v>264686</v>
      </c>
      <c r="BZ13" s="281">
        <v>249556</v>
      </c>
      <c r="CA13" s="281">
        <v>193206</v>
      </c>
      <c r="CB13" s="281">
        <v>188850</v>
      </c>
      <c r="CC13" s="281">
        <v>188850</v>
      </c>
      <c r="CD13" s="281">
        <v>288078</v>
      </c>
      <c r="CE13" s="281">
        <v>266282</v>
      </c>
      <c r="CF13" s="281">
        <v>262858</v>
      </c>
      <c r="CG13" s="286">
        <v>252633</v>
      </c>
    </row>
    <row r="14" spans="1:85" s="96" customFormat="1" ht="14">
      <c r="A14" s="177" t="s">
        <v>141</v>
      </c>
      <c r="B14" s="281">
        <v>0</v>
      </c>
      <c r="C14" s="281">
        <v>0</v>
      </c>
      <c r="D14" s="281">
        <v>0</v>
      </c>
      <c r="E14" s="281">
        <v>0</v>
      </c>
      <c r="F14" s="281">
        <v>0</v>
      </c>
      <c r="G14" s="281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  <c r="Q14" s="281">
        <v>0</v>
      </c>
      <c r="R14" s="281">
        <v>0</v>
      </c>
      <c r="S14" s="281">
        <v>0</v>
      </c>
      <c r="T14" s="281">
        <v>0</v>
      </c>
      <c r="U14" s="281">
        <v>0</v>
      </c>
      <c r="V14" s="281">
        <v>0</v>
      </c>
      <c r="W14" s="281">
        <v>0</v>
      </c>
      <c r="X14" s="281">
        <v>0</v>
      </c>
      <c r="Y14" s="281">
        <v>1677770</v>
      </c>
      <c r="Z14" s="281">
        <v>1674027</v>
      </c>
      <c r="AA14" s="281">
        <v>0</v>
      </c>
      <c r="AB14" s="281">
        <v>0</v>
      </c>
      <c r="AC14" s="281">
        <v>0</v>
      </c>
      <c r="AD14" s="281">
        <v>0</v>
      </c>
      <c r="AE14" s="281">
        <v>0</v>
      </c>
      <c r="AF14" s="281">
        <v>0</v>
      </c>
      <c r="AG14" s="281">
        <v>0</v>
      </c>
      <c r="AH14" s="281">
        <v>0</v>
      </c>
      <c r="AI14" s="281">
        <v>0</v>
      </c>
      <c r="AJ14" s="281">
        <v>0</v>
      </c>
      <c r="AK14" s="281">
        <v>0</v>
      </c>
      <c r="AL14" s="281">
        <v>0</v>
      </c>
      <c r="AM14" s="281">
        <v>0</v>
      </c>
      <c r="AN14" s="281">
        <v>0</v>
      </c>
      <c r="AO14" s="281">
        <v>0</v>
      </c>
      <c r="AP14" s="281">
        <v>0</v>
      </c>
      <c r="AQ14" s="281">
        <v>0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0</v>
      </c>
      <c r="BI14" s="281">
        <v>0</v>
      </c>
      <c r="BJ14" s="281">
        <v>0</v>
      </c>
      <c r="BK14" s="281">
        <v>0</v>
      </c>
      <c r="BL14" s="281">
        <v>0</v>
      </c>
      <c r="BM14" s="281">
        <v>0</v>
      </c>
      <c r="BN14" s="281">
        <v>0</v>
      </c>
      <c r="BO14" s="281">
        <v>0</v>
      </c>
      <c r="BP14" s="281">
        <v>0</v>
      </c>
      <c r="BQ14" s="281">
        <v>0</v>
      </c>
      <c r="BR14" s="281">
        <v>0</v>
      </c>
      <c r="BS14" s="281">
        <v>0</v>
      </c>
      <c r="BT14" s="281">
        <v>0</v>
      </c>
      <c r="BU14" s="281">
        <v>0</v>
      </c>
      <c r="BV14" s="281">
        <v>0</v>
      </c>
      <c r="BW14" s="281">
        <v>0</v>
      </c>
      <c r="BX14" s="281">
        <v>0</v>
      </c>
      <c r="BY14" s="281">
        <v>0</v>
      </c>
      <c r="BZ14" s="281">
        <v>0</v>
      </c>
      <c r="CA14" s="281">
        <v>0</v>
      </c>
      <c r="CB14" s="281">
        <v>0</v>
      </c>
      <c r="CC14" s="281">
        <v>0</v>
      </c>
      <c r="CD14" s="281">
        <v>0</v>
      </c>
      <c r="CE14" s="281">
        <v>0</v>
      </c>
      <c r="CF14" s="281">
        <v>0</v>
      </c>
      <c r="CG14" s="286">
        <v>0</v>
      </c>
    </row>
    <row r="15" spans="1:85" s="96" customFormat="1" ht="14">
      <c r="A15" s="177" t="s">
        <v>433</v>
      </c>
      <c r="B15" s="281">
        <v>0</v>
      </c>
      <c r="C15" s="281">
        <v>0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  <c r="Q15" s="281">
        <v>0</v>
      </c>
      <c r="R15" s="28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281">
        <v>0</v>
      </c>
      <c r="AB15" s="281">
        <v>0</v>
      </c>
      <c r="AC15" s="281">
        <v>0</v>
      </c>
      <c r="AD15" s="281">
        <v>0</v>
      </c>
      <c r="AE15" s="281">
        <v>0</v>
      </c>
      <c r="AF15" s="281">
        <v>0</v>
      </c>
      <c r="AG15" s="281">
        <v>0</v>
      </c>
      <c r="AH15" s="281">
        <v>0</v>
      </c>
      <c r="AI15" s="281">
        <v>9</v>
      </c>
      <c r="AJ15" s="281">
        <v>9</v>
      </c>
      <c r="AK15" s="281">
        <v>9</v>
      </c>
      <c r="AL15" s="281">
        <v>9</v>
      </c>
      <c r="AM15" s="281">
        <v>9</v>
      </c>
      <c r="AN15" s="281">
        <v>9</v>
      </c>
      <c r="AO15" s="281">
        <v>9</v>
      </c>
      <c r="AP15" s="281">
        <v>18</v>
      </c>
      <c r="AQ15" s="281">
        <v>18</v>
      </c>
      <c r="AR15" s="281">
        <v>18</v>
      </c>
      <c r="AS15" s="281">
        <v>18</v>
      </c>
      <c r="AT15" s="281">
        <v>18</v>
      </c>
      <c r="AU15" s="281">
        <v>18</v>
      </c>
      <c r="AV15" s="281">
        <v>18</v>
      </c>
      <c r="AW15" s="281">
        <v>18</v>
      </c>
      <c r="AX15" s="281">
        <v>18</v>
      </c>
      <c r="AY15" s="281">
        <v>18</v>
      </c>
      <c r="AZ15" s="281">
        <v>18</v>
      </c>
      <c r="BA15" s="281">
        <v>18</v>
      </c>
      <c r="BB15" s="281">
        <v>18</v>
      </c>
      <c r="BC15" s="281">
        <v>18</v>
      </c>
      <c r="BD15" s="281">
        <v>18</v>
      </c>
      <c r="BE15" s="281">
        <v>18</v>
      </c>
      <c r="BF15" s="281">
        <v>18</v>
      </c>
      <c r="BG15" s="281">
        <v>18</v>
      </c>
      <c r="BH15" s="281">
        <v>18</v>
      </c>
      <c r="BI15" s="281">
        <v>18</v>
      </c>
      <c r="BJ15" s="281">
        <v>18</v>
      </c>
      <c r="BK15" s="281">
        <v>18</v>
      </c>
      <c r="BL15" s="281">
        <v>18</v>
      </c>
      <c r="BM15" s="281">
        <v>18</v>
      </c>
      <c r="BN15" s="281">
        <v>18</v>
      </c>
      <c r="BO15" s="281">
        <v>18</v>
      </c>
      <c r="BP15" s="281">
        <v>18</v>
      </c>
      <c r="BQ15" s="281">
        <v>18</v>
      </c>
      <c r="BR15" s="281">
        <v>18</v>
      </c>
      <c r="BS15" s="281">
        <v>18</v>
      </c>
      <c r="BT15" s="281">
        <v>18</v>
      </c>
      <c r="BU15" s="281">
        <v>18</v>
      </c>
      <c r="BV15" s="281">
        <v>18</v>
      </c>
      <c r="BW15" s="281">
        <v>18</v>
      </c>
      <c r="BX15" s="281">
        <v>18</v>
      </c>
      <c r="BY15" s="281">
        <v>18</v>
      </c>
      <c r="BZ15" s="281">
        <v>18</v>
      </c>
      <c r="CA15" s="281">
        <v>18</v>
      </c>
      <c r="CB15" s="281">
        <v>18</v>
      </c>
      <c r="CC15" s="281">
        <v>18</v>
      </c>
      <c r="CD15" s="281">
        <v>18</v>
      </c>
      <c r="CE15" s="281">
        <v>18</v>
      </c>
      <c r="CF15" s="281">
        <v>18</v>
      </c>
      <c r="CG15" s="286">
        <v>18</v>
      </c>
    </row>
    <row r="16" spans="1:85" s="96" customFormat="1" ht="14">
      <c r="A16" s="177" t="s">
        <v>142</v>
      </c>
      <c r="B16" s="281">
        <v>33773031</v>
      </c>
      <c r="C16" s="281">
        <v>33773031</v>
      </c>
      <c r="D16" s="281">
        <v>33773031</v>
      </c>
      <c r="E16" s="281">
        <v>33773031</v>
      </c>
      <c r="F16" s="281">
        <v>33773031</v>
      </c>
      <c r="G16" s="281">
        <v>33773031</v>
      </c>
      <c r="H16" s="281">
        <v>33773031</v>
      </c>
      <c r="I16" s="281">
        <v>33773031</v>
      </c>
      <c r="J16" s="281">
        <v>33773031</v>
      </c>
      <c r="K16" s="281">
        <v>33773031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  <c r="Q16" s="281">
        <v>0</v>
      </c>
      <c r="R16" s="281">
        <v>0</v>
      </c>
      <c r="S16" s="281">
        <v>0</v>
      </c>
      <c r="T16" s="281">
        <v>0</v>
      </c>
      <c r="U16" s="281">
        <v>1150365</v>
      </c>
      <c r="V16" s="281">
        <v>1155094</v>
      </c>
      <c r="W16" s="281">
        <v>1150336</v>
      </c>
      <c r="X16" s="281">
        <v>1150375</v>
      </c>
      <c r="Y16" s="281">
        <v>1150379</v>
      </c>
      <c r="Z16" s="281">
        <v>1150379</v>
      </c>
      <c r="AA16" s="281">
        <v>1159815</v>
      </c>
      <c r="AB16" s="281">
        <v>9753</v>
      </c>
      <c r="AC16" s="281">
        <v>219</v>
      </c>
      <c r="AD16" s="281">
        <v>32</v>
      </c>
      <c r="AE16" s="281">
        <v>32</v>
      </c>
      <c r="AF16" s="281">
        <v>32</v>
      </c>
      <c r="AG16" s="281">
        <v>32</v>
      </c>
      <c r="AH16" s="281">
        <v>47</v>
      </c>
      <c r="AI16" s="281">
        <v>47</v>
      </c>
      <c r="AJ16" s="281">
        <v>7245047</v>
      </c>
      <c r="AK16" s="281">
        <v>20200047</v>
      </c>
      <c r="AL16" s="281">
        <v>20200047</v>
      </c>
      <c r="AM16" s="281">
        <v>26405348</v>
      </c>
      <c r="AN16" s="281">
        <v>43723128</v>
      </c>
      <c r="AO16" s="281">
        <v>56702328</v>
      </c>
      <c r="AP16" s="281">
        <v>123399068</v>
      </c>
      <c r="AQ16" s="281">
        <v>133070440</v>
      </c>
      <c r="AR16" s="281">
        <v>136483240</v>
      </c>
      <c r="AS16" s="281">
        <v>137763152</v>
      </c>
      <c r="AT16" s="281">
        <v>138501636</v>
      </c>
      <c r="AU16" s="281">
        <v>138480992</v>
      </c>
      <c r="AV16" s="281">
        <v>145728392</v>
      </c>
      <c r="AW16" s="281">
        <v>145642974</v>
      </c>
      <c r="AX16" s="281">
        <v>145203082</v>
      </c>
      <c r="AY16" s="281">
        <v>161332932</v>
      </c>
      <c r="AZ16" s="281">
        <v>161332994</v>
      </c>
      <c r="BA16" s="281">
        <v>161332994</v>
      </c>
      <c r="BB16" s="281">
        <v>161111670</v>
      </c>
      <c r="BC16" s="281">
        <v>160926952</v>
      </c>
      <c r="BD16" s="281">
        <v>160926952</v>
      </c>
      <c r="BE16" s="281">
        <v>160926952</v>
      </c>
      <c r="BF16" s="281">
        <v>160387918</v>
      </c>
      <c r="BG16" s="281">
        <v>160363124</v>
      </c>
      <c r="BH16" s="281">
        <v>159772592</v>
      </c>
      <c r="BI16" s="281">
        <v>159772592</v>
      </c>
      <c r="BJ16" s="281">
        <v>157889036</v>
      </c>
      <c r="BK16" s="281">
        <v>157872986</v>
      </c>
      <c r="BL16" s="281">
        <v>156303166</v>
      </c>
      <c r="BM16" s="281">
        <v>28290040</v>
      </c>
      <c r="BN16" s="281">
        <v>26497080</v>
      </c>
      <c r="BO16" s="281">
        <v>26494206</v>
      </c>
      <c r="BP16" s="281">
        <v>24356268</v>
      </c>
      <c r="BQ16" s="281">
        <v>24350670</v>
      </c>
      <c r="BR16" s="281">
        <v>24036088</v>
      </c>
      <c r="BS16" s="281">
        <v>24035238</v>
      </c>
      <c r="BT16" s="281">
        <v>24035238</v>
      </c>
      <c r="BU16" s="281">
        <v>24035238</v>
      </c>
      <c r="BV16" s="281">
        <v>23660750</v>
      </c>
      <c r="BW16" s="281">
        <v>23660750</v>
      </c>
      <c r="BX16" s="281">
        <v>23660750</v>
      </c>
      <c r="BY16" s="281">
        <v>23660750</v>
      </c>
      <c r="BZ16" s="281">
        <v>23281960</v>
      </c>
      <c r="CA16" s="281">
        <v>23281960</v>
      </c>
      <c r="CB16" s="281">
        <v>23281960</v>
      </c>
      <c r="CC16" s="281">
        <v>23281960</v>
      </c>
      <c r="CD16" s="281">
        <v>22892564</v>
      </c>
      <c r="CE16" s="281">
        <v>22892564</v>
      </c>
      <c r="CF16" s="281">
        <v>22876034</v>
      </c>
      <c r="CG16" s="286">
        <v>22876034</v>
      </c>
    </row>
    <row r="17" spans="1:85" s="96" customFormat="1" ht="14.5" thickBot="1">
      <c r="A17" s="441" t="s">
        <v>136</v>
      </c>
      <c r="B17" s="442">
        <v>2229826518</v>
      </c>
      <c r="C17" s="442">
        <v>2229826518</v>
      </c>
      <c r="D17" s="442">
        <v>2229826518</v>
      </c>
      <c r="E17" s="442">
        <v>2431852245</v>
      </c>
      <c r="F17" s="442">
        <v>2431852245</v>
      </c>
      <c r="G17" s="442">
        <v>2431852245</v>
      </c>
      <c r="H17" s="442">
        <v>2431852245</v>
      </c>
      <c r="I17" s="442">
        <v>2431852245</v>
      </c>
      <c r="J17" s="442">
        <v>2431852245</v>
      </c>
      <c r="K17" s="442">
        <v>2431852245</v>
      </c>
      <c r="L17" s="442">
        <v>2475949269</v>
      </c>
      <c r="M17" s="442">
        <v>2475949269</v>
      </c>
      <c r="N17" s="442">
        <v>2475949269</v>
      </c>
      <c r="O17" s="442">
        <v>2475949269</v>
      </c>
      <c r="P17" s="442">
        <v>2475949269</v>
      </c>
      <c r="Q17" s="442">
        <v>2475949269</v>
      </c>
      <c r="R17" s="442">
        <v>2542181530</v>
      </c>
      <c r="S17" s="442">
        <v>2542181530</v>
      </c>
      <c r="T17" s="442">
        <v>2542181530</v>
      </c>
      <c r="U17" s="442">
        <v>2568186485</v>
      </c>
      <c r="V17" s="442">
        <v>2568186484.853735</v>
      </c>
      <c r="W17" s="442">
        <v>2568186485</v>
      </c>
      <c r="X17" s="442">
        <v>2568186485</v>
      </c>
      <c r="Y17" s="442">
        <v>2569860512</v>
      </c>
      <c r="Z17" s="442">
        <v>2569860512</v>
      </c>
      <c r="AA17" s="442">
        <v>2569869551</v>
      </c>
      <c r="AB17" s="442">
        <v>2860729247</v>
      </c>
      <c r="AC17" s="442">
        <v>2860729247</v>
      </c>
      <c r="AD17" s="442">
        <v>2860729247</v>
      </c>
      <c r="AE17" s="442">
        <v>2860729247</v>
      </c>
      <c r="AF17" s="442">
        <v>2860729247</v>
      </c>
      <c r="AG17" s="442">
        <v>2865417052</v>
      </c>
      <c r="AH17" s="442">
        <v>2865417067</v>
      </c>
      <c r="AI17" s="442">
        <v>2865417020</v>
      </c>
      <c r="AJ17" s="442">
        <v>2865417020</v>
      </c>
      <c r="AK17" s="442">
        <v>2865417020</v>
      </c>
      <c r="AL17" s="442">
        <v>2865417020</v>
      </c>
      <c r="AM17" s="442">
        <v>2865417020</v>
      </c>
      <c r="AN17" s="442">
        <v>2865417020</v>
      </c>
      <c r="AO17" s="442">
        <v>2865417020</v>
      </c>
      <c r="AP17" s="442">
        <v>5730834040</v>
      </c>
      <c r="AQ17" s="442">
        <v>5730834040</v>
      </c>
      <c r="AR17" s="442">
        <v>5730834040</v>
      </c>
      <c r="AS17" s="442">
        <v>5730834040</v>
      </c>
      <c r="AT17" s="442">
        <v>5730834040</v>
      </c>
      <c r="AU17" s="442">
        <v>5730834040</v>
      </c>
      <c r="AV17" s="442">
        <v>5730834040</v>
      </c>
      <c r="AW17" s="442">
        <v>5730569620</v>
      </c>
      <c r="AX17" s="442">
        <v>5730281084</v>
      </c>
      <c r="AY17" s="442">
        <v>5730354380</v>
      </c>
      <c r="AZ17" s="442">
        <v>5730466926</v>
      </c>
      <c r="BA17" s="442">
        <v>5730834040</v>
      </c>
      <c r="BB17" s="442">
        <v>5730834040</v>
      </c>
      <c r="BC17" s="442">
        <v>5730834040</v>
      </c>
      <c r="BD17" s="442">
        <v>5730834040</v>
      </c>
      <c r="BE17" s="442">
        <v>5730834040</v>
      </c>
      <c r="BF17" s="442">
        <v>5730834040</v>
      </c>
      <c r="BG17" s="442">
        <v>5730834040</v>
      </c>
      <c r="BH17" s="442">
        <v>5730834040</v>
      </c>
      <c r="BI17" s="442">
        <v>5730834040</v>
      </c>
      <c r="BJ17" s="442">
        <v>5730834040</v>
      </c>
      <c r="BK17" s="442">
        <v>5730834040</v>
      </c>
      <c r="BL17" s="442">
        <v>5730834040</v>
      </c>
      <c r="BM17" s="442">
        <v>5730834040</v>
      </c>
      <c r="BN17" s="442">
        <v>5730834040</v>
      </c>
      <c r="BO17" s="442">
        <v>5730834040</v>
      </c>
      <c r="BP17" s="442">
        <v>5730834040</v>
      </c>
      <c r="BQ17" s="442">
        <v>5730834040</v>
      </c>
      <c r="BR17" s="442">
        <v>5730834040</v>
      </c>
      <c r="BS17" s="442">
        <v>5730834040</v>
      </c>
      <c r="BT17" s="442">
        <v>5730834040</v>
      </c>
      <c r="BU17" s="442">
        <v>5730834040</v>
      </c>
      <c r="BV17" s="442">
        <v>5730834040</v>
      </c>
      <c r="BW17" s="442">
        <v>5995918268</v>
      </c>
      <c r="BX17" s="442">
        <v>5730834040</v>
      </c>
      <c r="BY17" s="442">
        <v>5730834040</v>
      </c>
      <c r="BZ17" s="442">
        <v>5730834040</v>
      </c>
      <c r="CA17" s="442">
        <v>5730834040</v>
      </c>
      <c r="CB17" s="442">
        <v>5730834040</v>
      </c>
      <c r="CC17" s="442">
        <v>5730834040</v>
      </c>
      <c r="CD17" s="442">
        <v>5730834040</v>
      </c>
      <c r="CE17" s="442">
        <v>5730834040</v>
      </c>
      <c r="CF17" s="442">
        <v>5730834040</v>
      </c>
      <c r="CG17" s="488">
        <v>5730834040</v>
      </c>
    </row>
    <row r="18" spans="1:85" s="96" customFormat="1" ht="14">
      <c r="A18" s="438"/>
      <c r="B18" s="431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3"/>
      <c r="R18" s="433"/>
      <c r="S18" s="433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432"/>
      <c r="BR18" s="432"/>
      <c r="BS18" s="432"/>
      <c r="BT18" s="432"/>
      <c r="BU18" s="432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89"/>
    </row>
    <row r="19" spans="1:85" s="96" customFormat="1" ht="14.5" thickBot="1">
      <c r="A19" s="443" t="s">
        <v>1441</v>
      </c>
      <c r="B19" s="444">
        <v>0.27118248645826359</v>
      </c>
      <c r="C19" s="444">
        <v>0.27118248645826359</v>
      </c>
      <c r="D19" s="444">
        <v>0.27118248645826359</v>
      </c>
      <c r="E19" s="444">
        <v>0.26844196898993677</v>
      </c>
      <c r="F19" s="444">
        <v>0.26844196898993677</v>
      </c>
      <c r="G19" s="444">
        <v>0.26844196898993677</v>
      </c>
      <c r="H19" s="444">
        <v>0.26844196898993677</v>
      </c>
      <c r="I19" s="444">
        <v>0.26844196898993677</v>
      </c>
      <c r="J19" s="444">
        <v>0.26844196898993677</v>
      </c>
      <c r="K19" s="444">
        <v>0.26844196898993677</v>
      </c>
      <c r="L19" s="444">
        <v>0.31325971445015094</v>
      </c>
      <c r="M19" s="444">
        <v>0.31325971445015094</v>
      </c>
      <c r="N19" s="444">
        <v>0.31325971445015094</v>
      </c>
      <c r="O19" s="444">
        <v>0.31325943940412782</v>
      </c>
      <c r="P19" s="444">
        <v>0.31325943940412782</v>
      </c>
      <c r="Q19" s="444">
        <v>0.32941485926705388</v>
      </c>
      <c r="R19" s="444">
        <v>0.34688582644214239</v>
      </c>
      <c r="S19" s="444">
        <v>0.34688582644214239</v>
      </c>
      <c r="T19" s="444">
        <v>0.34688582644214239</v>
      </c>
      <c r="U19" s="444">
        <v>0.34367535973743912</v>
      </c>
      <c r="V19" s="444">
        <v>0.34367415067199214</v>
      </c>
      <c r="W19" s="444">
        <v>0.34367536715198788</v>
      </c>
      <c r="X19" s="444">
        <v>0.34598151874069272</v>
      </c>
      <c r="Y19" s="444">
        <v>0.34659606081483596</v>
      </c>
      <c r="Z19" s="444">
        <v>0.34659701237564128</v>
      </c>
      <c r="AA19" s="444">
        <v>0.34702273305044223</v>
      </c>
      <c r="AB19" s="444">
        <v>0.40814397687325299</v>
      </c>
      <c r="AC19" s="444">
        <v>0.40814594936182819</v>
      </c>
      <c r="AD19" s="444">
        <v>0.40814598805011332</v>
      </c>
      <c r="AE19" s="444">
        <v>0.40814598805011332</v>
      </c>
      <c r="AF19" s="444">
        <v>0.40814598805011332</v>
      </c>
      <c r="AG19" s="444">
        <v>0.40911645035178856</v>
      </c>
      <c r="AH19" s="444">
        <v>0.40911645035178856</v>
      </c>
      <c r="AI19" s="444">
        <v>0.40909093133200858</v>
      </c>
      <c r="AJ19" s="444">
        <v>0.4075942466155737</v>
      </c>
      <c r="AK19" s="444">
        <v>0.40489778241456176</v>
      </c>
      <c r="AL19" s="444">
        <v>0.40984399800971782</v>
      </c>
      <c r="AM19" s="444">
        <v>0.4115062934619339</v>
      </c>
      <c r="AN19" s="444">
        <v>0.40789485368079165</v>
      </c>
      <c r="AO19" s="444">
        <v>0.40514022261376881</v>
      </c>
      <c r="AP19" s="444">
        <v>0.40439968120101288</v>
      </c>
      <c r="AQ19" s="444">
        <v>0.40405519323861683</v>
      </c>
      <c r="AR19" s="444">
        <v>0.40646016376902344</v>
      </c>
      <c r="AS19" s="444">
        <v>0.4067380095708274</v>
      </c>
      <c r="AT19" s="444">
        <v>0.40663909418042848</v>
      </c>
      <c r="AU19" s="444">
        <v>0.40665267649214543</v>
      </c>
      <c r="AV19" s="444">
        <v>0.40790114752492335</v>
      </c>
      <c r="AW19" s="444">
        <v>0.40788544752750067</v>
      </c>
      <c r="AX19" s="444">
        <v>0.4320189201236399</v>
      </c>
      <c r="AY19" s="444">
        <v>0.44024422214220005</v>
      </c>
      <c r="AZ19" s="444">
        <v>0.44026684148454553</v>
      </c>
      <c r="BA19" s="444">
        <v>0.44030717160945471</v>
      </c>
      <c r="BB19" s="444">
        <v>0.44033328551944589</v>
      </c>
      <c r="BC19" s="444">
        <v>0.44491024133910639</v>
      </c>
      <c r="BD19" s="444">
        <v>0.45634899325938122</v>
      </c>
      <c r="BE19" s="444">
        <v>0.4605105500055775</v>
      </c>
      <c r="BF19" s="444">
        <v>0.47079275378355218</v>
      </c>
      <c r="BG19" s="444">
        <v>0.47810364730177513</v>
      </c>
      <c r="BH19" s="444">
        <v>0.47815619493195755</v>
      </c>
      <c r="BI19" s="444">
        <v>0.47816566898454066</v>
      </c>
      <c r="BJ19" s="444">
        <v>0.47835244427857676</v>
      </c>
      <c r="BK19" s="444">
        <v>0.47835637464560538</v>
      </c>
      <c r="BL19" s="444">
        <v>0.4859609929513789</v>
      </c>
      <c r="BM19" s="444">
        <v>0.4975051918097983</v>
      </c>
      <c r="BN19" s="444">
        <v>0.49764799911475494</v>
      </c>
      <c r="BO19" s="444">
        <v>0.49764873485118688</v>
      </c>
      <c r="BP19" s="444">
        <v>0.49784543345520638</v>
      </c>
      <c r="BQ19" s="444">
        <v>0.49784534246228584</v>
      </c>
      <c r="BR19" s="444">
        <v>0.49786192304554527</v>
      </c>
      <c r="BS19" s="444">
        <v>0.49787058478129503</v>
      </c>
      <c r="BT19" s="444">
        <v>0.49787307441627338</v>
      </c>
      <c r="BU19" s="444">
        <v>0.4978767339430541</v>
      </c>
      <c r="BV19" s="444">
        <v>0.49790078201586829</v>
      </c>
      <c r="BW19" s="444">
        <v>0.52019021348285621</v>
      </c>
      <c r="BX19" s="444">
        <v>0.49790332713110785</v>
      </c>
      <c r="BY19" s="444">
        <v>0.4979038053931078</v>
      </c>
      <c r="BZ19" s="444">
        <v>0.49793846024673988</v>
      </c>
      <c r="CA19" s="444">
        <v>0.49794341720993057</v>
      </c>
      <c r="CB19" s="444">
        <v>0.49794380039186475</v>
      </c>
      <c r="CC19" s="444">
        <v>0.49794380039186475</v>
      </c>
      <c r="CD19" s="444">
        <v>0.49796932412878936</v>
      </c>
      <c r="CE19" s="444">
        <v>0.49797124124219783</v>
      </c>
      <c r="CF19" s="444">
        <v>0.49797299632575154</v>
      </c>
      <c r="CG19" s="490">
        <v>0.49797389567597961</v>
      </c>
    </row>
    <row r="20" spans="1:85" s="96" customFormat="1" ht="14">
      <c r="A20" s="43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100"/>
      <c r="BO20" s="100"/>
      <c r="BP20" s="100"/>
      <c r="BQ20" s="100"/>
      <c r="BR20" s="100"/>
    </row>
    <row r="21" spans="1:85" s="96" customFormat="1" ht="14">
      <c r="A21" s="440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</row>
    <row r="22" spans="1:85" s="96" customFormat="1" ht="14">
      <c r="A22" s="440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</row>
    <row r="23" spans="1:85" s="96" customFormat="1" ht="14">
      <c r="A23" s="43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100"/>
      <c r="BO23" s="100"/>
      <c r="BP23" s="100"/>
      <c r="BQ23" s="100"/>
      <c r="BR23" s="100"/>
    </row>
    <row r="24" spans="1:85" s="96" customFormat="1" ht="14">
      <c r="A24" s="43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100"/>
      <c r="BO24" s="100"/>
      <c r="BP24" s="100"/>
      <c r="BQ24" s="100"/>
      <c r="BR24" s="100"/>
    </row>
    <row r="25" spans="1:85" ht="29.15" customHeight="1"/>
    <row r="26" spans="1:85" ht="39" customHeight="1"/>
  </sheetData>
  <sheetProtection sheet="1" objects="1" scenarios="1"/>
  <hyperlinks>
    <hyperlink ref="A4" location="'Índice'!B62" display="Índice!A1" xr:uid="{355E007B-E96E-42B1-A8A3-4CA529B4469B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E33A-0A68-4FDA-81A3-BE3FFDD12501}">
  <sheetPr codeName="Plan48">
    <tabColor rgb="FFFFC000"/>
  </sheetPr>
  <dimension ref="A1:BY25"/>
  <sheetViews>
    <sheetView showGridLines="0" showRowColHeaders="0" zoomScaleNormal="100" workbookViewId="0">
      <pane xSplit="1" ySplit="5" topLeftCell="BR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77" s="94" customFormat="1" ht="16.399999999999999" customHeight="1">
      <c r="A1" s="450"/>
      <c r="B1" s="336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</row>
    <row r="2" spans="1:77" s="94" customFormat="1" ht="33" customHeight="1">
      <c r="A2" s="361" t="s">
        <v>199</v>
      </c>
      <c r="B2" s="336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</row>
    <row r="3" spans="1:77" s="94" customFormat="1" ht="16.399999999999999" customHeight="1">
      <c r="A3" s="362" t="s">
        <v>1312</v>
      </c>
      <c r="B3" s="336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</row>
    <row r="4" spans="1:77" s="94" customFormat="1" ht="16.399999999999999" customHeight="1">
      <c r="A4" s="843" t="s">
        <v>531</v>
      </c>
      <c r="B4" s="159" t="s">
        <v>1346</v>
      </c>
      <c r="C4" s="159" t="s">
        <v>1347</v>
      </c>
      <c r="D4" s="159" t="s">
        <v>1348</v>
      </c>
      <c r="E4" s="159" t="s">
        <v>1349</v>
      </c>
      <c r="F4" s="159" t="s">
        <v>1350</v>
      </c>
      <c r="G4" s="159" t="s">
        <v>1351</v>
      </c>
      <c r="H4" s="159" t="s">
        <v>1352</v>
      </c>
      <c r="I4" s="159" t="s">
        <v>1353</v>
      </c>
      <c r="J4" s="159" t="s">
        <v>1354</v>
      </c>
      <c r="K4" s="159" t="s">
        <v>1355</v>
      </c>
      <c r="L4" s="159" t="s">
        <v>1356</v>
      </c>
      <c r="M4" s="159" t="s">
        <v>1357</v>
      </c>
      <c r="N4" s="159" t="s">
        <v>1301</v>
      </c>
      <c r="O4" s="159" t="s">
        <v>1302</v>
      </c>
      <c r="P4" s="159" t="s">
        <v>1303</v>
      </c>
      <c r="Q4" s="159" t="s">
        <v>1304</v>
      </c>
      <c r="R4" s="159" t="s">
        <v>87</v>
      </c>
      <c r="S4" s="159" t="s">
        <v>1305</v>
      </c>
      <c r="T4" s="159" t="s">
        <v>1306</v>
      </c>
      <c r="U4" s="159" t="s">
        <v>1307</v>
      </c>
      <c r="V4" s="159" t="s">
        <v>1308</v>
      </c>
      <c r="W4" s="159" t="s">
        <v>1309</v>
      </c>
      <c r="X4" s="159" t="s">
        <v>1310</v>
      </c>
      <c r="Y4" s="159" t="s">
        <v>1311</v>
      </c>
      <c r="Z4" s="159" t="s">
        <v>612</v>
      </c>
      <c r="AA4" s="159" t="s">
        <v>982</v>
      </c>
      <c r="AB4" s="159" t="s">
        <v>983</v>
      </c>
      <c r="AC4" s="159" t="s">
        <v>984</v>
      </c>
      <c r="AD4" s="159" t="s">
        <v>647</v>
      </c>
      <c r="AE4" s="159" t="s">
        <v>648</v>
      </c>
      <c r="AF4" s="159" t="s">
        <v>649</v>
      </c>
      <c r="AG4" s="159" t="s">
        <v>650</v>
      </c>
      <c r="AH4" s="159" t="s">
        <v>656</v>
      </c>
      <c r="AI4" s="159" t="s">
        <v>657</v>
      </c>
      <c r="AJ4" s="159" t="s">
        <v>658</v>
      </c>
      <c r="AK4" s="159" t="s">
        <v>659</v>
      </c>
      <c r="AL4" s="159" t="s">
        <v>1269</v>
      </c>
      <c r="AM4" s="159" t="s">
        <v>1270</v>
      </c>
      <c r="AN4" s="159" t="s">
        <v>1271</v>
      </c>
      <c r="AO4" s="159" t="s">
        <v>1272</v>
      </c>
      <c r="AP4" s="159" t="s">
        <v>1273</v>
      </c>
      <c r="AQ4" s="159" t="s">
        <v>1274</v>
      </c>
      <c r="AR4" s="159" t="s">
        <v>1275</v>
      </c>
      <c r="AS4" s="159" t="s">
        <v>1276</v>
      </c>
      <c r="AT4" s="159" t="s">
        <v>972</v>
      </c>
      <c r="AU4" s="159" t="s">
        <v>973</v>
      </c>
      <c r="AV4" s="159" t="s">
        <v>974</v>
      </c>
      <c r="AW4" s="159" t="s">
        <v>975</v>
      </c>
      <c r="AX4" s="159" t="s">
        <v>1277</v>
      </c>
      <c r="AY4" s="159" t="s">
        <v>1278</v>
      </c>
      <c r="AZ4" s="159" t="s">
        <v>1279</v>
      </c>
      <c r="BA4" s="159" t="s">
        <v>1280</v>
      </c>
      <c r="BB4" s="159" t="s">
        <v>1019</v>
      </c>
      <c r="BC4" s="159" t="s">
        <v>1020</v>
      </c>
      <c r="BD4" s="159" t="s">
        <v>1021</v>
      </c>
      <c r="BE4" s="159" t="s">
        <v>889</v>
      </c>
      <c r="BF4" s="159" t="s">
        <v>911</v>
      </c>
      <c r="BG4" s="159" t="s">
        <v>913</v>
      </c>
      <c r="BH4" s="159" t="s">
        <v>915</v>
      </c>
      <c r="BI4" s="159" t="s">
        <v>1281</v>
      </c>
      <c r="BJ4" s="159" t="s">
        <v>1282</v>
      </c>
      <c r="BK4" s="159" t="s">
        <v>1283</v>
      </c>
      <c r="BL4" s="159" t="s">
        <v>1284</v>
      </c>
      <c r="BM4" s="159" t="s">
        <v>1285</v>
      </c>
      <c r="BN4" s="159" t="s">
        <v>1286</v>
      </c>
      <c r="BO4" s="159" t="s">
        <v>1287</v>
      </c>
      <c r="BP4" s="159" t="s">
        <v>1288</v>
      </c>
      <c r="BQ4" s="159" t="s">
        <v>1289</v>
      </c>
      <c r="BR4" s="159" t="s">
        <v>1076</v>
      </c>
      <c r="BS4" s="159" t="s">
        <v>1078</v>
      </c>
      <c r="BT4" s="159" t="s">
        <v>1080</v>
      </c>
      <c r="BU4" s="159" t="s">
        <v>1082</v>
      </c>
      <c r="BV4" s="159" t="s">
        <v>1145</v>
      </c>
      <c r="BW4" s="159" t="s">
        <v>1146</v>
      </c>
      <c r="BX4" s="159" t="s">
        <v>1147</v>
      </c>
      <c r="BY4" s="156" t="s">
        <v>1148</v>
      </c>
    </row>
    <row r="5" spans="1:77" s="96" customFormat="1" ht="4.5" customHeight="1">
      <c r="A5" s="457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86"/>
    </row>
    <row r="6" spans="1:77" s="96" customFormat="1" ht="14">
      <c r="A6" s="452" t="s">
        <v>510</v>
      </c>
      <c r="B6" s="448">
        <v>675.99908172244295</v>
      </c>
      <c r="C6" s="448">
        <v>438.17440669079411</v>
      </c>
      <c r="D6" s="448">
        <v>249.28154615751208</v>
      </c>
      <c r="E6" s="448">
        <v>342.85032940652513</v>
      </c>
      <c r="F6" s="448">
        <v>386.98913132962031</v>
      </c>
      <c r="G6" s="448">
        <v>293.47948653780901</v>
      </c>
      <c r="H6" s="448">
        <v>374.69572184264939</v>
      </c>
      <c r="I6" s="448">
        <v>326.41783085458417</v>
      </c>
      <c r="J6" s="448">
        <v>613.26529812138995</v>
      </c>
      <c r="K6" s="448">
        <v>429.51681840356599</v>
      </c>
      <c r="L6" s="448">
        <v>483.34729249696437</v>
      </c>
      <c r="M6" s="448">
        <v>772.97631860728018</v>
      </c>
      <c r="N6" s="448">
        <v>437.23740658327642</v>
      </c>
      <c r="O6" s="448">
        <v>616.44763668818871</v>
      </c>
      <c r="P6" s="448">
        <v>517.59228177689067</v>
      </c>
      <c r="Q6" s="448">
        <v>1085.3657513602845</v>
      </c>
      <c r="R6" s="448">
        <v>628.37101147731585</v>
      </c>
      <c r="S6" s="448">
        <v>711.85075462023724</v>
      </c>
      <c r="T6" s="448">
        <v>621.39013032260254</v>
      </c>
      <c r="U6" s="448">
        <v>948.85898779770935</v>
      </c>
      <c r="V6" s="448">
        <v>694.21236229617921</v>
      </c>
      <c r="W6" s="448">
        <v>788.35046262872652</v>
      </c>
      <c r="X6" s="448">
        <v>684.48771281559573</v>
      </c>
      <c r="Y6" s="448">
        <v>731.20155702895693</v>
      </c>
      <c r="Z6" s="448">
        <v>603.74884727171195</v>
      </c>
      <c r="AA6" s="448">
        <v>709.41656235829169</v>
      </c>
      <c r="AB6" s="448">
        <v>664.53932542350901</v>
      </c>
      <c r="AC6" s="448">
        <v>940.08258539527571</v>
      </c>
      <c r="AD6" s="448">
        <v>609.72810377666769</v>
      </c>
      <c r="AE6" s="448">
        <v>1753.7183676026041</v>
      </c>
      <c r="AF6" s="448">
        <v>635.90497222038141</v>
      </c>
      <c r="AG6" s="448">
        <v>735.67719490685454</v>
      </c>
      <c r="AH6" s="448">
        <v>661.08253826567977</v>
      </c>
      <c r="AI6" s="448">
        <v>665.15366500500284</v>
      </c>
      <c r="AJ6" s="448">
        <v>651.18798636474639</v>
      </c>
      <c r="AK6" s="448">
        <v>713.06413025245888</v>
      </c>
      <c r="AL6" s="448">
        <v>1373.874945839998</v>
      </c>
      <c r="AM6" s="448">
        <v>710.18453527189445</v>
      </c>
      <c r="AN6" s="448">
        <v>722.33322361726914</v>
      </c>
      <c r="AO6" s="448">
        <v>599.87254292321643</v>
      </c>
      <c r="AP6" s="448">
        <v>367.29914721328345</v>
      </c>
      <c r="AQ6" s="448">
        <v>427.88468040478892</v>
      </c>
      <c r="AR6" s="448">
        <v>368.64786033829068</v>
      </c>
      <c r="AS6" s="448">
        <v>159.35293140424577</v>
      </c>
      <c r="AT6" s="448">
        <v>397.51081282488144</v>
      </c>
      <c r="AU6" s="448">
        <v>432.26875734173234</v>
      </c>
      <c r="AV6" s="448">
        <v>453.47519424956033</v>
      </c>
      <c r="AW6" s="448">
        <v>488.58793752220782</v>
      </c>
      <c r="AX6" s="448">
        <v>435.75284928740638</v>
      </c>
      <c r="AY6" s="448">
        <v>499.89017281030385</v>
      </c>
      <c r="AZ6" s="448">
        <v>730.21405455664501</v>
      </c>
      <c r="BA6" s="448">
        <v>1033.7052107148438</v>
      </c>
      <c r="BB6" s="448">
        <v>829.87357176963098</v>
      </c>
      <c r="BC6" s="448">
        <v>890.21780536120662</v>
      </c>
      <c r="BD6" s="448">
        <v>868.7658004392124</v>
      </c>
      <c r="BE6" s="448">
        <v>876.74353268895209</v>
      </c>
      <c r="BF6" s="448">
        <v>259.921780746899</v>
      </c>
      <c r="BG6" s="448">
        <v>631.27998510103703</v>
      </c>
      <c r="BH6" s="448">
        <v>426.37110463217488</v>
      </c>
      <c r="BI6" s="448">
        <v>790.16146522862437</v>
      </c>
      <c r="BJ6" s="448">
        <v>802.53498795186044</v>
      </c>
      <c r="BK6" s="448">
        <v>736.56719694785443</v>
      </c>
      <c r="BL6" s="448">
        <v>828.73977300201807</v>
      </c>
      <c r="BM6" s="448">
        <v>1411.2458303931919</v>
      </c>
      <c r="BN6" s="448">
        <v>1266.0641994747932</v>
      </c>
      <c r="BO6" s="448">
        <v>1398.0770891221007</v>
      </c>
      <c r="BP6" s="448">
        <v>1545.0605919275638</v>
      </c>
      <c r="BQ6" s="448">
        <v>1654.1309105706177</v>
      </c>
      <c r="BR6" s="448">
        <v>1618.1604440155049</v>
      </c>
      <c r="BS6" s="448">
        <v>1629.0009848327768</v>
      </c>
      <c r="BT6" s="448">
        <v>1608.0835054111301</v>
      </c>
      <c r="BU6" s="448">
        <v>1685.9558699389208</v>
      </c>
      <c r="BV6" s="448">
        <v>1899.6328795172581</v>
      </c>
      <c r="BW6" s="448">
        <v>1921.5027420908311</v>
      </c>
      <c r="BX6" s="448">
        <v>1919.5604465144261</v>
      </c>
      <c r="BY6" s="491">
        <v>1877.0929258796079</v>
      </c>
    </row>
    <row r="7" spans="1:77" s="96" customFormat="1" ht="14">
      <c r="A7" s="452" t="s">
        <v>201</v>
      </c>
      <c r="B7" s="448">
        <v>129.95129528346513</v>
      </c>
      <c r="C7" s="448">
        <v>70.745446732437756</v>
      </c>
      <c r="D7" s="448">
        <v>41.52595759688095</v>
      </c>
      <c r="E7" s="448">
        <v>57.112884850353346</v>
      </c>
      <c r="F7" s="448">
        <v>64.465639377467156</v>
      </c>
      <c r="G7" s="448">
        <v>48.888544842143503</v>
      </c>
      <c r="H7" s="448">
        <v>62.417748323440158</v>
      </c>
      <c r="I7" s="448">
        <v>52.284347070599878</v>
      </c>
      <c r="J7" s="448">
        <v>98.286609266903213</v>
      </c>
      <c r="K7" s="448">
        <v>68.858361338127764</v>
      </c>
      <c r="L7" s="448">
        <v>77.488240489083964</v>
      </c>
      <c r="M7" s="448">
        <v>119.6433102538283</v>
      </c>
      <c r="N7" s="448">
        <v>67.676757270749221</v>
      </c>
      <c r="O7" s="448">
        <v>95.415388642709146</v>
      </c>
      <c r="P7" s="448">
        <v>82.109114623622418</v>
      </c>
      <c r="Q7" s="448">
        <v>172.414001206889</v>
      </c>
      <c r="R7" s="448">
        <v>99.856312009095589</v>
      </c>
      <c r="S7" s="448">
        <v>113.12232703120907</v>
      </c>
      <c r="T7" s="448">
        <v>108.84106150984751</v>
      </c>
      <c r="U7" s="448">
        <v>166.19964562592216</v>
      </c>
      <c r="V7" s="448">
        <v>121.67078913820581</v>
      </c>
      <c r="W7" s="448">
        <v>138.20934135884127</v>
      </c>
      <c r="X7" s="448">
        <v>119.90467079103855</v>
      </c>
      <c r="Y7" s="448">
        <v>128.16607722824858</v>
      </c>
      <c r="Z7" s="448">
        <v>105.91787274585359</v>
      </c>
      <c r="AA7" s="448">
        <v>124.37979245304861</v>
      </c>
      <c r="AB7" s="448">
        <v>116.54233983223654</v>
      </c>
      <c r="AC7" s="448">
        <v>165.19514329892482</v>
      </c>
      <c r="AD7" s="448">
        <v>108.03689532210731</v>
      </c>
      <c r="AE7" s="448">
        <v>312.29672656883253</v>
      </c>
      <c r="AF7" s="448">
        <v>113.2714625942735</v>
      </c>
      <c r="AG7" s="448">
        <v>131.41782362610221</v>
      </c>
      <c r="AH7" s="448">
        <v>118.15599821093423</v>
      </c>
      <c r="AI7" s="448">
        <v>118.98057933614012</v>
      </c>
      <c r="AJ7" s="448">
        <v>116.98953730560385</v>
      </c>
      <c r="AK7" s="448">
        <v>127.82148069808075</v>
      </c>
      <c r="AL7" s="448">
        <v>246.22676827074991</v>
      </c>
      <c r="AM7" s="448">
        <v>127.2839758642821</v>
      </c>
      <c r="AN7" s="448">
        <v>129.93065311533351</v>
      </c>
      <c r="AO7" s="448">
        <v>107.90287465618114</v>
      </c>
      <c r="AP7" s="448">
        <v>68.340590230922729</v>
      </c>
      <c r="AQ7" s="448">
        <v>78.527385383541613</v>
      </c>
      <c r="AR7" s="448">
        <v>67.181614730156397</v>
      </c>
      <c r="AS7" s="448">
        <v>28.752810667996531</v>
      </c>
      <c r="AT7" s="448">
        <v>68.899574467411085</v>
      </c>
      <c r="AU7" s="448">
        <v>73.907917420508767</v>
      </c>
      <c r="AV7" s="448">
        <v>74.314165725730845</v>
      </c>
      <c r="AW7" s="448">
        <v>79.537635570836898</v>
      </c>
      <c r="AX7" s="448">
        <v>65.817694280602268</v>
      </c>
      <c r="AY7" s="448">
        <v>76.55434433273939</v>
      </c>
      <c r="AZ7" s="448">
        <v>111.91635535447328</v>
      </c>
      <c r="BA7" s="448">
        <v>128.83892230585153</v>
      </c>
      <c r="BB7" s="448">
        <v>86.357646015652236</v>
      </c>
      <c r="BC7" s="448">
        <v>88.979422155287438</v>
      </c>
      <c r="BD7" s="448">
        <v>83.22996828351863</v>
      </c>
      <c r="BE7" s="448">
        <v>83.994255277533071</v>
      </c>
      <c r="BF7" s="448">
        <v>24.758679022702093</v>
      </c>
      <c r="BG7" s="448">
        <v>60.059855869190386</v>
      </c>
      <c r="BH7" s="448">
        <v>40.229531199554032</v>
      </c>
      <c r="BI7" s="448">
        <v>74.317429940733831</v>
      </c>
      <c r="BJ7" s="448">
        <v>0</v>
      </c>
      <c r="BK7" s="448">
        <v>0</v>
      </c>
      <c r="BL7" s="448">
        <v>0</v>
      </c>
      <c r="BM7" s="448">
        <v>0</v>
      </c>
      <c r="BN7" s="448">
        <v>0</v>
      </c>
      <c r="BO7" s="448">
        <v>129.33830398507502</v>
      </c>
      <c r="BP7" s="448">
        <v>0</v>
      </c>
      <c r="BQ7" s="448">
        <v>0</v>
      </c>
      <c r="BR7" s="448">
        <v>0</v>
      </c>
      <c r="BS7" s="448">
        <v>0</v>
      </c>
      <c r="BT7" s="448">
        <v>0</v>
      </c>
      <c r="BU7" s="448">
        <v>120.27520520567508</v>
      </c>
      <c r="BV7" s="448">
        <v>0</v>
      </c>
      <c r="BW7" s="448">
        <v>0</v>
      </c>
      <c r="BX7" s="448">
        <v>0</v>
      </c>
      <c r="BY7" s="491">
        <v>0</v>
      </c>
    </row>
    <row r="8" spans="1:77" s="96" customFormat="1" ht="14">
      <c r="A8" s="452" t="s">
        <v>137</v>
      </c>
      <c r="B8" s="448">
        <v>53.873939199291307</v>
      </c>
      <c r="C8" s="448">
        <v>17.686525217918156</v>
      </c>
      <c r="D8" s="448">
        <v>18.298384464879888</v>
      </c>
      <c r="E8" s="448">
        <v>25.166753167630162</v>
      </c>
      <c r="F8" s="448">
        <v>28.406739359378342</v>
      </c>
      <c r="G8" s="448">
        <v>21.542703056790142</v>
      </c>
      <c r="H8" s="448">
        <v>27.504336904534959</v>
      </c>
      <c r="I8" s="448">
        <v>12.654727656950291</v>
      </c>
      <c r="J8" s="448">
        <v>23.775371917847014</v>
      </c>
      <c r="K8" s="448">
        <v>16.651720118189012</v>
      </c>
      <c r="L8" s="448">
        <v>18.632972009044501</v>
      </c>
      <c r="M8" s="448">
        <v>29.365270734067536</v>
      </c>
      <c r="N8" s="448">
        <v>16.610592731370321</v>
      </c>
      <c r="O8" s="448">
        <v>23.418766279076376</v>
      </c>
      <c r="P8" s="448">
        <v>19.732599532070576</v>
      </c>
      <c r="Q8" s="448">
        <v>40.384588846931692</v>
      </c>
      <c r="R8" s="448">
        <v>23.380602192755067</v>
      </c>
      <c r="S8" s="448">
        <v>26.486739538253026</v>
      </c>
      <c r="T8" s="448">
        <v>8.6290051829947714E-2</v>
      </c>
      <c r="U8" s="448">
        <v>0.13176438961762807</v>
      </c>
      <c r="V8" s="448">
        <v>9.6402594441640121E-2</v>
      </c>
      <c r="W8" s="448">
        <v>0.10947518951593117</v>
      </c>
      <c r="X8" s="448">
        <v>9.5052169858501082E-2</v>
      </c>
      <c r="Y8" s="448">
        <v>1.5963209893826622</v>
      </c>
      <c r="Z8" s="448">
        <v>1.3180729006260226</v>
      </c>
      <c r="AA8" s="448">
        <v>2.3139765383064557</v>
      </c>
      <c r="AB8" s="448">
        <v>2.1675958659608616</v>
      </c>
      <c r="AC8" s="448">
        <v>3.0663634909280439</v>
      </c>
      <c r="AD8" s="448">
        <v>2.0054825707972466</v>
      </c>
      <c r="AE8" s="448">
        <v>5.7971458748747269</v>
      </c>
      <c r="AF8" s="448">
        <v>2.1020672159345626</v>
      </c>
      <c r="AG8" s="448">
        <v>2.4318773723764182</v>
      </c>
      <c r="AH8" s="448">
        <v>2.1864682470867511</v>
      </c>
      <c r="AI8" s="448">
        <v>2.2024392111676785</v>
      </c>
      <c r="AJ8" s="448">
        <v>0.85805526304751312</v>
      </c>
      <c r="AK8" s="448">
        <v>0</v>
      </c>
      <c r="AL8" s="448">
        <v>0</v>
      </c>
      <c r="AM8" s="448">
        <v>0</v>
      </c>
      <c r="AN8" s="448">
        <v>0</v>
      </c>
      <c r="AO8" s="448">
        <v>0</v>
      </c>
      <c r="AP8" s="448">
        <v>0</v>
      </c>
      <c r="AQ8" s="448">
        <v>0</v>
      </c>
      <c r="AR8" s="448">
        <v>0</v>
      </c>
      <c r="AS8" s="448">
        <v>0</v>
      </c>
      <c r="AT8" s="448">
        <v>0</v>
      </c>
      <c r="AU8" s="448">
        <v>0</v>
      </c>
      <c r="AV8" s="448">
        <v>0</v>
      </c>
      <c r="AW8" s="448">
        <v>0</v>
      </c>
      <c r="AX8" s="448">
        <v>0</v>
      </c>
      <c r="AY8" s="448">
        <v>0</v>
      </c>
      <c r="AZ8" s="448">
        <v>0</v>
      </c>
      <c r="BA8" s="448">
        <v>0</v>
      </c>
      <c r="BB8" s="448">
        <v>0</v>
      </c>
      <c r="BC8" s="448">
        <v>0</v>
      </c>
      <c r="BD8" s="448">
        <v>12.603729499708056</v>
      </c>
      <c r="BE8" s="448">
        <v>12.719467457217412</v>
      </c>
      <c r="BF8" s="448">
        <v>0</v>
      </c>
      <c r="BG8" s="448">
        <v>0</v>
      </c>
      <c r="BH8" s="448">
        <v>0</v>
      </c>
      <c r="BI8" s="448">
        <v>0</v>
      </c>
      <c r="BJ8" s="448">
        <v>0</v>
      </c>
      <c r="BK8" s="448">
        <v>0</v>
      </c>
      <c r="BL8" s="448">
        <v>0</v>
      </c>
      <c r="BM8" s="448">
        <v>0</v>
      </c>
      <c r="BN8" s="448">
        <v>0</v>
      </c>
      <c r="BO8" s="448">
        <v>0</v>
      </c>
      <c r="BP8" s="448">
        <v>0</v>
      </c>
      <c r="BQ8" s="448">
        <v>0</v>
      </c>
      <c r="BR8" s="448">
        <v>0</v>
      </c>
      <c r="BS8" s="448">
        <v>0</v>
      </c>
      <c r="BT8" s="448">
        <v>0</v>
      </c>
      <c r="BU8" s="448">
        <v>0</v>
      </c>
      <c r="BV8" s="448">
        <v>0</v>
      </c>
      <c r="BW8" s="448">
        <v>0</v>
      </c>
      <c r="BX8" s="448">
        <v>0</v>
      </c>
      <c r="BY8" s="491">
        <v>0</v>
      </c>
    </row>
    <row r="9" spans="1:77" s="96" customFormat="1" ht="14">
      <c r="A9" s="452" t="s">
        <v>138</v>
      </c>
      <c r="B9" s="448">
        <v>23.574807896938164</v>
      </c>
      <c r="C9" s="448">
        <v>27.689061920948049</v>
      </c>
      <c r="D9" s="448">
        <v>15.125816959508528</v>
      </c>
      <c r="E9" s="448">
        <v>20.803350296269123</v>
      </c>
      <c r="F9" s="448">
        <v>22.715553471130288</v>
      </c>
      <c r="G9" s="448">
        <v>17.118070874109847</v>
      </c>
      <c r="H9" s="448">
        <v>21.897823314235136</v>
      </c>
      <c r="I9" s="448">
        <v>26.046849847907776</v>
      </c>
      <c r="J9" s="448">
        <v>55.068805536167844</v>
      </c>
      <c r="K9" s="448">
        <v>37.807314118280189</v>
      </c>
      <c r="L9" s="448">
        <v>41.430317119702202</v>
      </c>
      <c r="M9" s="448">
        <v>65.828508378580167</v>
      </c>
      <c r="N9" s="448">
        <v>37.236181225519886</v>
      </c>
      <c r="O9" s="448">
        <v>52.498152194105515</v>
      </c>
      <c r="P9" s="448">
        <v>41.56771152206862</v>
      </c>
      <c r="Q9" s="448">
        <v>89.524918221373397</v>
      </c>
      <c r="R9" s="448">
        <v>48.243727503471796</v>
      </c>
      <c r="S9" s="448">
        <v>54.65295693431149</v>
      </c>
      <c r="T9" s="448">
        <v>57.815615209525845</v>
      </c>
      <c r="U9" s="448">
        <v>88.284096334346131</v>
      </c>
      <c r="V9" s="448">
        <v>67.285749241545588</v>
      </c>
      <c r="W9" s="448">
        <v>76.328393054794304</v>
      </c>
      <c r="X9" s="448">
        <v>66.458261832060714</v>
      </c>
      <c r="Y9" s="448">
        <v>76.817304226424312</v>
      </c>
      <c r="Z9" s="448">
        <v>57.905933712018339</v>
      </c>
      <c r="AA9" s="448">
        <v>76.238761968726649</v>
      </c>
      <c r="AB9" s="448">
        <v>63.769673776256703</v>
      </c>
      <c r="AC9" s="448">
        <v>94.701391361662616</v>
      </c>
      <c r="AD9" s="448">
        <v>57.005757318535437</v>
      </c>
      <c r="AE9" s="448">
        <v>170.12868268550113</v>
      </c>
      <c r="AF9" s="448">
        <v>60.652582934811136</v>
      </c>
      <c r="AG9" s="448">
        <v>70.922296641599942</v>
      </c>
      <c r="AH9" s="448">
        <v>66.937385817193302</v>
      </c>
      <c r="AI9" s="448">
        <v>60.849860732913776</v>
      </c>
      <c r="AJ9" s="448">
        <v>55.719614840079281</v>
      </c>
      <c r="AK9" s="448">
        <v>65.740563675669321</v>
      </c>
      <c r="AL9" s="448">
        <v>121.86071975464728</v>
      </c>
      <c r="AM9" s="448">
        <v>63.350813199734986</v>
      </c>
      <c r="AN9" s="448">
        <v>72.164037031932324</v>
      </c>
      <c r="AO9" s="448">
        <v>62.121673428476704</v>
      </c>
      <c r="AP9" s="448">
        <v>42.085534628605835</v>
      </c>
      <c r="AQ9" s="448">
        <v>58.74375917310558</v>
      </c>
      <c r="AR9" s="448">
        <v>45.246905021280121</v>
      </c>
      <c r="AS9" s="448">
        <v>17.816190566280657</v>
      </c>
      <c r="AT9" s="448">
        <v>40.631196636646997</v>
      </c>
      <c r="AU9" s="448">
        <v>47.64581814846867</v>
      </c>
      <c r="AV9" s="448">
        <v>47.236989223242098</v>
      </c>
      <c r="AW9" s="448">
        <v>56.666112245622074</v>
      </c>
      <c r="AX9" s="448">
        <v>43.691986927753604</v>
      </c>
      <c r="AY9" s="448">
        <v>66.271220785415551</v>
      </c>
      <c r="AZ9" s="448">
        <v>97.807762798871181</v>
      </c>
      <c r="BA9" s="448">
        <v>111.60398246674224</v>
      </c>
      <c r="BB9" s="448">
        <v>98.162327240267857</v>
      </c>
      <c r="BC9" s="448">
        <v>100.29504991590041</v>
      </c>
      <c r="BD9" s="448">
        <v>114.6021828454387</v>
      </c>
      <c r="BE9" s="448">
        <v>131.45460200681148</v>
      </c>
      <c r="BF9" s="448">
        <v>45.253843516987686</v>
      </c>
      <c r="BG9" s="448">
        <v>143.47601896285349</v>
      </c>
      <c r="BH9" s="448">
        <v>112.7900450003044</v>
      </c>
      <c r="BI9" s="448">
        <v>188.78199986954345</v>
      </c>
      <c r="BJ9" s="448">
        <v>245.26984475423271</v>
      </c>
      <c r="BK9" s="448">
        <v>220.98815513312201</v>
      </c>
      <c r="BL9" s="448">
        <v>267.12281109094175</v>
      </c>
      <c r="BM9" s="448">
        <v>461.05553004314027</v>
      </c>
      <c r="BN9" s="448">
        <v>369.15194863982811</v>
      </c>
      <c r="BO9" s="448">
        <v>397.91581784407259</v>
      </c>
      <c r="BP9" s="448">
        <v>419.8010964148063</v>
      </c>
      <c r="BQ9" s="448">
        <v>455.11166831884725</v>
      </c>
      <c r="BR9" s="448">
        <v>423.50164484106142</v>
      </c>
      <c r="BS9" s="448">
        <v>378.25770411045136</v>
      </c>
      <c r="BT9" s="448">
        <v>405.46047148610802</v>
      </c>
      <c r="BU9" s="448">
        <v>403.2133354104497</v>
      </c>
      <c r="BV9" s="448">
        <v>462.87236449286331</v>
      </c>
      <c r="BW9" s="448">
        <v>516.7627549027228</v>
      </c>
      <c r="BX9" s="448">
        <v>552.01299118763245</v>
      </c>
      <c r="BY9" s="491">
        <v>595.34434660439547</v>
      </c>
    </row>
    <row r="10" spans="1:77" s="96" customFormat="1" ht="14">
      <c r="A10" s="452" t="s">
        <v>139</v>
      </c>
      <c r="B10" s="448">
        <v>9.8099878623181418</v>
      </c>
      <c r="C10" s="448">
        <v>22.036183223352182</v>
      </c>
      <c r="D10" s="448">
        <v>12.47194581447572</v>
      </c>
      <c r="E10" s="448">
        <v>17.153338451019856</v>
      </c>
      <c r="F10" s="448">
        <v>21.817914192626475</v>
      </c>
      <c r="G10" s="448">
        <v>16.424228485755023</v>
      </c>
      <c r="H10" s="448">
        <v>19.044271759937466</v>
      </c>
      <c r="I10" s="448">
        <v>21.151499677041162</v>
      </c>
      <c r="J10" s="448">
        <v>43.927756741652082</v>
      </c>
      <c r="K10" s="448">
        <v>26.316111945666005</v>
      </c>
      <c r="L10" s="448">
        <v>33.233400596923929</v>
      </c>
      <c r="M10" s="448">
        <v>59.354075141452121</v>
      </c>
      <c r="N10" s="448">
        <v>33.573889988966883</v>
      </c>
      <c r="O10" s="448">
        <v>47.334799874186899</v>
      </c>
      <c r="P10" s="448">
        <v>38.093256425925169</v>
      </c>
      <c r="Q10" s="448">
        <v>77.388459908994463</v>
      </c>
      <c r="R10" s="448">
        <v>37.550381474776735</v>
      </c>
      <c r="S10" s="448">
        <v>42.538988751651793</v>
      </c>
      <c r="T10" s="448">
        <v>77.721541691604116</v>
      </c>
      <c r="U10" s="448">
        <v>118.68032622482495</v>
      </c>
      <c r="V10" s="448">
        <v>97.870635646565233</v>
      </c>
      <c r="W10" s="448">
        <v>109.74230694826389</v>
      </c>
      <c r="X10" s="448">
        <v>101.17696648048533</v>
      </c>
      <c r="Y10" s="448">
        <v>107.74533478798016</v>
      </c>
      <c r="Z10" s="448">
        <v>74.015550766759631</v>
      </c>
      <c r="AA10" s="448">
        <v>78.137523567004578</v>
      </c>
      <c r="AB10" s="448">
        <v>69.478668024728407</v>
      </c>
      <c r="AC10" s="448">
        <v>83.045398079657119</v>
      </c>
      <c r="AD10" s="448">
        <v>57.690008181549679</v>
      </c>
      <c r="AE10" s="448">
        <v>155.99056652575257</v>
      </c>
      <c r="AF10" s="448">
        <v>56.811154144367414</v>
      </c>
      <c r="AG10" s="448">
        <v>59.167638188849544</v>
      </c>
      <c r="AH10" s="448">
        <v>43.873588401010672</v>
      </c>
      <c r="AI10" s="448">
        <v>39.063741631360763</v>
      </c>
      <c r="AJ10" s="448">
        <v>43.380238168690411</v>
      </c>
      <c r="AK10" s="448">
        <v>43.459810291517286</v>
      </c>
      <c r="AL10" s="448">
        <v>88.820410313799258</v>
      </c>
      <c r="AM10" s="448">
        <v>31.62343551241381</v>
      </c>
      <c r="AN10" s="448">
        <v>24.820782990508288</v>
      </c>
      <c r="AO10" s="448">
        <v>23.531887548402839</v>
      </c>
      <c r="AP10" s="448">
        <v>36.709935038200541</v>
      </c>
      <c r="AQ10" s="448">
        <v>43.401957125827771</v>
      </c>
      <c r="AR10" s="448">
        <v>39.372754032023806</v>
      </c>
      <c r="AS10" s="448">
        <v>18.489599438503959</v>
      </c>
      <c r="AT10" s="448">
        <v>47.393928777264129</v>
      </c>
      <c r="AU10" s="448">
        <v>54.007008325604964</v>
      </c>
      <c r="AV10" s="448">
        <v>70.295565600064833</v>
      </c>
      <c r="AW10" s="448">
        <v>85.510321312249829</v>
      </c>
      <c r="AX10" s="448">
        <v>80.646182361611096</v>
      </c>
      <c r="AY10" s="448">
        <v>95.138547076023528</v>
      </c>
      <c r="AZ10" s="448">
        <v>134.58809974695973</v>
      </c>
      <c r="BA10" s="448">
        <v>238.55307940115824</v>
      </c>
      <c r="BB10" s="448">
        <v>189.19125606961197</v>
      </c>
      <c r="BC10" s="448">
        <v>196.7281603487238</v>
      </c>
      <c r="BD10" s="448">
        <v>175.63917687769418</v>
      </c>
      <c r="BE10" s="448">
        <v>196.64903068412002</v>
      </c>
      <c r="BF10" s="448">
        <v>64.739764259514544</v>
      </c>
      <c r="BG10" s="448">
        <v>154.08624902011903</v>
      </c>
      <c r="BH10" s="448">
        <v>93.776044763613399</v>
      </c>
      <c r="BI10" s="448">
        <v>164.45603559994825</v>
      </c>
      <c r="BJ10" s="448">
        <v>205.53628479848189</v>
      </c>
      <c r="BK10" s="448">
        <v>181.41761422078554</v>
      </c>
      <c r="BL10" s="448">
        <v>213.84244167651104</v>
      </c>
      <c r="BM10" s="448">
        <v>374.7375988071978</v>
      </c>
      <c r="BN10" s="448">
        <v>326.10132394736729</v>
      </c>
      <c r="BO10" s="448">
        <v>388.11699527235464</v>
      </c>
      <c r="BP10" s="448">
        <v>398.99691325937999</v>
      </c>
      <c r="BQ10" s="448">
        <v>415.2966467917002</v>
      </c>
      <c r="BR10" s="448">
        <v>406.26496070074313</v>
      </c>
      <c r="BS10" s="448">
        <v>382.69652056425383</v>
      </c>
      <c r="BT10" s="448">
        <v>369.93269516648309</v>
      </c>
      <c r="BU10" s="448">
        <v>263.0892489705605</v>
      </c>
      <c r="BV10" s="448">
        <v>440.94738783578151</v>
      </c>
      <c r="BW10" s="448">
        <v>435.5274291154729</v>
      </c>
      <c r="BX10" s="448">
        <v>429.08203575555473</v>
      </c>
      <c r="BY10" s="491">
        <v>384.91777903926646</v>
      </c>
    </row>
    <row r="11" spans="1:77" s="96" customFormat="1" ht="14">
      <c r="A11" s="176" t="s">
        <v>140</v>
      </c>
      <c r="B11" s="448">
        <v>30.844829168676384</v>
      </c>
      <c r="C11" s="448">
        <v>42.071583063837068</v>
      </c>
      <c r="D11" s="448">
        <v>26.288809770743335</v>
      </c>
      <c r="E11" s="448">
        <v>36.156415220201488</v>
      </c>
      <c r="F11" s="448">
        <v>39.121011461778295</v>
      </c>
      <c r="G11" s="448">
        <v>29.8982883433899</v>
      </c>
      <c r="H11" s="448">
        <v>40.054764211203135</v>
      </c>
      <c r="I11" s="448">
        <v>48.210423144914927</v>
      </c>
      <c r="J11" s="448">
        <v>104.66251478403936</v>
      </c>
      <c r="K11" s="448">
        <v>78.493981600169576</v>
      </c>
      <c r="L11" s="448">
        <v>85.933315697770055</v>
      </c>
      <c r="M11" s="448">
        <v>130.56725355158724</v>
      </c>
      <c r="N11" s="448">
        <v>73.855933168117915</v>
      </c>
      <c r="O11" s="448">
        <v>104.12721960973337</v>
      </c>
      <c r="P11" s="448">
        <v>92.308179315423573</v>
      </c>
      <c r="Q11" s="448">
        <v>196.01687488635338</v>
      </c>
      <c r="R11" s="448">
        <v>124.91479210258497</v>
      </c>
      <c r="S11" s="448">
        <v>141.5098522963375</v>
      </c>
      <c r="T11" s="448">
        <v>184.04969092659115</v>
      </c>
      <c r="U11" s="448">
        <v>281.04276993653156</v>
      </c>
      <c r="V11" s="448">
        <v>191.80932846254487</v>
      </c>
      <c r="W11" s="448">
        <v>219.26157308014334</v>
      </c>
      <c r="X11" s="448">
        <v>184.39177865423773</v>
      </c>
      <c r="Y11" s="448">
        <v>191.94491338934768</v>
      </c>
      <c r="Z11" s="448">
        <v>178.86670584340001</v>
      </c>
      <c r="AA11" s="448">
        <v>210.06453383132381</v>
      </c>
      <c r="AB11" s="448">
        <v>205.26619094153435</v>
      </c>
      <c r="AC11" s="448">
        <v>293.60846684776408</v>
      </c>
      <c r="AD11" s="448">
        <v>198.6980377319266</v>
      </c>
      <c r="AE11" s="448">
        <v>582.08061302847148</v>
      </c>
      <c r="AF11" s="448">
        <v>205.23081478691313</v>
      </c>
      <c r="AG11" s="448">
        <v>237.1068861363926</v>
      </c>
      <c r="AH11" s="448">
        <v>217.70724539809532</v>
      </c>
      <c r="AI11" s="448">
        <v>229.88271408341478</v>
      </c>
      <c r="AJ11" s="448">
        <v>228.9905680578326</v>
      </c>
      <c r="AK11" s="448">
        <v>251.85201508227385</v>
      </c>
      <c r="AL11" s="448">
        <v>484.62912914984094</v>
      </c>
      <c r="AM11" s="448">
        <v>264.46924621466854</v>
      </c>
      <c r="AN11" s="448">
        <v>270.70506704265722</v>
      </c>
      <c r="AO11" s="448">
        <v>219.67319976094541</v>
      </c>
      <c r="AP11" s="448">
        <v>132.23976187428934</v>
      </c>
      <c r="AQ11" s="448">
        <v>155.85537331117581</v>
      </c>
      <c r="AR11" s="448">
        <v>138.16444759999749</v>
      </c>
      <c r="AS11" s="448">
        <v>60.303446069971365</v>
      </c>
      <c r="AT11" s="448">
        <v>155.82793970194047</v>
      </c>
      <c r="AU11" s="448">
        <v>170.90718161033624</v>
      </c>
      <c r="AV11" s="448">
        <v>188.80731264145666</v>
      </c>
      <c r="AW11" s="448">
        <v>195.34672758709132</v>
      </c>
      <c r="AX11" s="448">
        <v>197.49809497227943</v>
      </c>
      <c r="AY11" s="448">
        <v>219.97990990002657</v>
      </c>
      <c r="AZ11" s="448">
        <v>324.76992971111792</v>
      </c>
      <c r="BA11" s="448">
        <v>468.20567397017271</v>
      </c>
      <c r="BB11" s="448">
        <v>387.28543814508447</v>
      </c>
      <c r="BC11" s="448">
        <v>430.34274461454459</v>
      </c>
      <c r="BD11" s="448">
        <v>435.23672084999794</v>
      </c>
      <c r="BE11" s="448">
        <v>443.22038802760954</v>
      </c>
      <c r="BF11" s="448">
        <v>122.73559796506147</v>
      </c>
      <c r="BG11" s="448">
        <v>267.74842404392695</v>
      </c>
      <c r="BH11" s="448">
        <v>175.91667031158008</v>
      </c>
      <c r="BI11" s="448">
        <v>355.82511137492861</v>
      </c>
      <c r="BJ11" s="448">
        <v>344.89455667365007</v>
      </c>
      <c r="BK11" s="448">
        <v>327.91420386539284</v>
      </c>
      <c r="BL11" s="448">
        <v>340.75371439587946</v>
      </c>
      <c r="BM11" s="448">
        <v>563.51758292861098</v>
      </c>
      <c r="BN11" s="448">
        <v>560.22439481820595</v>
      </c>
      <c r="BO11" s="448">
        <v>600.3670772671743</v>
      </c>
      <c r="BP11" s="448">
        <v>713.35874600455679</v>
      </c>
      <c r="BQ11" s="448">
        <v>769.91097796097119</v>
      </c>
      <c r="BR11" s="448">
        <v>775.10502099474991</v>
      </c>
      <c r="BS11" s="448">
        <v>854.70095211470175</v>
      </c>
      <c r="BT11" s="448">
        <v>819.51834456244717</v>
      </c>
      <c r="BU11" s="448">
        <v>885.56822479499886</v>
      </c>
      <c r="BV11" s="448">
        <v>980.44538637915014</v>
      </c>
      <c r="BW11" s="448">
        <v>953.68250945229988</v>
      </c>
      <c r="BX11" s="448">
        <v>922.96443635898322</v>
      </c>
      <c r="BY11" s="491">
        <v>881.67945228429392</v>
      </c>
    </row>
    <row r="12" spans="1:77" s="96" customFormat="1" ht="14">
      <c r="A12" s="452" t="s">
        <v>141</v>
      </c>
      <c r="B12" s="448">
        <v>0</v>
      </c>
      <c r="C12" s="448">
        <v>0</v>
      </c>
      <c r="D12" s="448">
        <v>0</v>
      </c>
      <c r="E12" s="448">
        <v>0</v>
      </c>
      <c r="F12" s="448">
        <v>0</v>
      </c>
      <c r="G12" s="448">
        <v>0</v>
      </c>
      <c r="H12" s="448">
        <v>0</v>
      </c>
      <c r="I12" s="448">
        <v>0</v>
      </c>
      <c r="J12" s="448">
        <v>0</v>
      </c>
      <c r="K12" s="448">
        <v>0</v>
      </c>
      <c r="L12" s="448">
        <v>0</v>
      </c>
      <c r="M12" s="448">
        <v>0</v>
      </c>
      <c r="N12" s="448">
        <v>0</v>
      </c>
      <c r="O12" s="448">
        <v>0</v>
      </c>
      <c r="P12" s="448">
        <v>0</v>
      </c>
      <c r="Q12" s="448">
        <v>1.0856640211739346</v>
      </c>
      <c r="R12" s="448">
        <v>0</v>
      </c>
      <c r="S12" s="448">
        <v>0</v>
      </c>
      <c r="T12" s="448">
        <v>0</v>
      </c>
      <c r="U12" s="448">
        <v>0</v>
      </c>
      <c r="V12" s="448">
        <v>0</v>
      </c>
      <c r="W12" s="448">
        <v>0</v>
      </c>
      <c r="X12" s="448">
        <v>0</v>
      </c>
      <c r="Y12" s="448">
        <v>0</v>
      </c>
      <c r="Z12" s="448">
        <v>0</v>
      </c>
      <c r="AA12" s="448">
        <v>0</v>
      </c>
      <c r="AB12" s="448">
        <v>0</v>
      </c>
      <c r="AC12" s="448">
        <v>0</v>
      </c>
      <c r="AD12" s="448">
        <v>0</v>
      </c>
      <c r="AE12" s="448">
        <v>0</v>
      </c>
      <c r="AF12" s="448">
        <v>0</v>
      </c>
      <c r="AG12" s="448">
        <v>0</v>
      </c>
      <c r="AH12" s="448">
        <v>3.5631845853258726E-6</v>
      </c>
      <c r="AI12" s="448">
        <v>3.5892117151969683E-6</v>
      </c>
      <c r="AJ12" s="448">
        <v>3.530207047995115E-6</v>
      </c>
      <c r="AK12" s="448">
        <v>3.8683283542867766E-6</v>
      </c>
      <c r="AL12" s="448">
        <v>7.4531857413097624E-6</v>
      </c>
      <c r="AM12" s="448">
        <v>3.8527067314346562E-6</v>
      </c>
      <c r="AN12" s="448">
        <v>3.9319451526720722E-6</v>
      </c>
      <c r="AO12" s="448">
        <v>3.2653432795966173E-6</v>
      </c>
      <c r="AP12" s="448">
        <v>2.0843580041943424E-6</v>
      </c>
      <c r="AQ12" s="448">
        <v>2.4709227954973055E-6</v>
      </c>
      <c r="AR12" s="448">
        <v>2.1288455589469957E-6</v>
      </c>
      <c r="AS12" s="448">
        <v>9.2022175312183121E-7</v>
      </c>
      <c r="AT12" s="448">
        <v>2.2955216062806001E-6</v>
      </c>
      <c r="AU12" s="448">
        <v>2.5167489912897233E-6</v>
      </c>
      <c r="AV12" s="448">
        <v>2.6957631090243662E-6</v>
      </c>
      <c r="AW12" s="448">
        <v>2.9268940747336379E-6</v>
      </c>
      <c r="AX12" s="448">
        <v>2.6609204583015925E-6</v>
      </c>
      <c r="AY12" s="448">
        <v>3.0953085144364761E-6</v>
      </c>
      <c r="AZ12" s="448">
        <v>4.5214687212666411E-6</v>
      </c>
      <c r="BA12" s="448">
        <v>6.4006790174632847E-6</v>
      </c>
      <c r="BB12" s="448">
        <v>5.1385581720149422E-6</v>
      </c>
      <c r="BC12" s="448">
        <v>5.5122082859651278E-6</v>
      </c>
      <c r="BD12" s="448">
        <v>5.4574199669655568E-6</v>
      </c>
      <c r="BE12" s="448">
        <v>5.5075345493407191E-6</v>
      </c>
      <c r="BF12" s="448">
        <v>1.6327787251526634E-6</v>
      </c>
      <c r="BG12" s="448">
        <v>3.9655796691057441E-6</v>
      </c>
      <c r="BH12" s="448">
        <v>2.6783814217599422E-6</v>
      </c>
      <c r="BI12" s="448">
        <v>4.9636426241518279E-6</v>
      </c>
      <c r="BJ12" s="448">
        <v>5.0413707183486206E-6</v>
      </c>
      <c r="BK12" s="448">
        <v>4.6269737201934609E-6</v>
      </c>
      <c r="BL12" s="448">
        <v>5.2059841470660838E-6</v>
      </c>
      <c r="BM12" s="448">
        <v>8.865175366239092E-6</v>
      </c>
      <c r="BN12" s="448">
        <v>7.9531722337376411E-6</v>
      </c>
      <c r="BO12" s="448">
        <v>8.7824518617959814E-6</v>
      </c>
      <c r="BP12" s="448">
        <v>9.7057740075567113E-6</v>
      </c>
      <c r="BQ12" s="448">
        <v>1.039093280923257E-5</v>
      </c>
      <c r="BR12" s="448">
        <v>1.0164973244180982E-5</v>
      </c>
      <c r="BS12" s="448">
        <v>1.0233071440356493E-5</v>
      </c>
      <c r="BT12" s="448">
        <v>1.0101671850505497E-5</v>
      </c>
      <c r="BU12" s="448">
        <v>1.0590851094018456E-5</v>
      </c>
      <c r="BV12" s="448">
        <v>1.1933129045066671E-5</v>
      </c>
      <c r="BW12" s="448">
        <v>1.2070511323033264E-5</v>
      </c>
      <c r="BX12" s="448">
        <v>1.2058310195117014E-5</v>
      </c>
      <c r="BY12" s="491">
        <v>1.1791537383684051E-5</v>
      </c>
    </row>
    <row r="13" spans="1:77" s="96" customFormat="1" ht="14.5" thickBot="1">
      <c r="A13" s="455" t="s">
        <v>136</v>
      </c>
      <c r="B13" s="456">
        <v>924.05394113313207</v>
      </c>
      <c r="C13" s="456">
        <v>618.40320684928724</v>
      </c>
      <c r="D13" s="456">
        <v>362.99246076400055</v>
      </c>
      <c r="E13" s="456">
        <v>499.24307139199914</v>
      </c>
      <c r="F13" s="456">
        <v>563.5159891920008</v>
      </c>
      <c r="G13" s="456">
        <v>427.35132213999736</v>
      </c>
      <c r="H13" s="456">
        <v>545.61466635600027</v>
      </c>
      <c r="I13" s="456">
        <v>486.76567825199822</v>
      </c>
      <c r="J13" s="456">
        <v>938.98635636799929</v>
      </c>
      <c r="K13" s="456">
        <v>657.64430752399846</v>
      </c>
      <c r="L13" s="456">
        <v>740.06553840948891</v>
      </c>
      <c r="M13" s="456">
        <v>1177.7347366667957</v>
      </c>
      <c r="N13" s="456">
        <v>666.19076096800063</v>
      </c>
      <c r="O13" s="456">
        <v>939.24196328800008</v>
      </c>
      <c r="P13" s="456">
        <v>791.403143196001</v>
      </c>
      <c r="Q13" s="456">
        <v>1662.1802584520003</v>
      </c>
      <c r="R13" s="456">
        <v>962.31682676000003</v>
      </c>
      <c r="S13" s="456">
        <v>1090.1616191720002</v>
      </c>
      <c r="T13" s="456">
        <v>1049.9043297120011</v>
      </c>
      <c r="U13" s="456">
        <v>1603.1975903089519</v>
      </c>
      <c r="V13" s="456">
        <v>1172.9452673794824</v>
      </c>
      <c r="W13" s="456">
        <v>1332.0015522602853</v>
      </c>
      <c r="X13" s="456">
        <v>1156.5144427432765</v>
      </c>
      <c r="Y13" s="456">
        <v>1237.4715076503403</v>
      </c>
      <c r="Z13" s="456">
        <v>1021.7729832403695</v>
      </c>
      <c r="AA13" s="456">
        <v>1200.5511507167016</v>
      </c>
      <c r="AB13" s="456">
        <v>1121.7637938642258</v>
      </c>
      <c r="AC13" s="456">
        <v>1579.6993484742125</v>
      </c>
      <c r="AD13" s="456">
        <v>1033.1642849015839</v>
      </c>
      <c r="AE13" s="456">
        <v>2980.0121022860362</v>
      </c>
      <c r="AF13" s="456">
        <v>1073.973053896681</v>
      </c>
      <c r="AG13" s="456">
        <v>1236.7237168721751</v>
      </c>
      <c r="AH13" s="456">
        <v>1110.0181030804233</v>
      </c>
      <c r="AI13" s="456">
        <v>1116.1977051123974</v>
      </c>
      <c r="AJ13" s="456">
        <v>1097.1787012842838</v>
      </c>
      <c r="AK13" s="456">
        <v>1201.9908168659067</v>
      </c>
      <c r="AL13" s="456">
        <v>2315.5940074531859</v>
      </c>
      <c r="AM13" s="456">
        <v>1196.9831240327064</v>
      </c>
      <c r="AN13" s="456">
        <v>1220.0182822119452</v>
      </c>
      <c r="AO13" s="456">
        <v>1013.150149475343</v>
      </c>
      <c r="AP13" s="456">
        <v>646.73900208435816</v>
      </c>
      <c r="AQ13" s="456">
        <v>764.47900247092286</v>
      </c>
      <c r="AR13" s="456">
        <v>658.65700212884565</v>
      </c>
      <c r="AS13" s="456">
        <v>284.73200092022176</v>
      </c>
      <c r="AT13" s="456">
        <v>710.3010022955217</v>
      </c>
      <c r="AU13" s="456">
        <v>778.7810025167488</v>
      </c>
      <c r="AV13" s="456">
        <v>834.17500269576283</v>
      </c>
      <c r="AW13" s="456">
        <v>905.69600292689415</v>
      </c>
      <c r="AX13" s="456">
        <v>823.47300266092043</v>
      </c>
      <c r="AY13" s="456">
        <v>957.90700309530871</v>
      </c>
      <c r="AZ13" s="456">
        <v>1399.4100045214686</v>
      </c>
      <c r="BA13" s="456">
        <v>1981.0320064006796</v>
      </c>
      <c r="BB13" s="456">
        <v>1590.9390051385581</v>
      </c>
      <c r="BC13" s="456">
        <v>1706.6290055122081</v>
      </c>
      <c r="BD13" s="456">
        <v>1690.1420054574198</v>
      </c>
      <c r="BE13" s="456">
        <v>1744.8310055075344</v>
      </c>
      <c r="BF13" s="456">
        <v>517.44000163277894</v>
      </c>
      <c r="BG13" s="456">
        <v>1256.7230039655799</v>
      </c>
      <c r="BH13" s="456">
        <v>849.11800267838157</v>
      </c>
      <c r="BI13" s="456">
        <v>1573.6080049636428</v>
      </c>
      <c r="BJ13" s="456">
        <v>1598.3380050413707</v>
      </c>
      <c r="BK13" s="456">
        <v>1466.9560046269739</v>
      </c>
      <c r="BL13" s="456">
        <v>1650.5280052059843</v>
      </c>
      <c r="BM13" s="456">
        <v>2810.6540088651759</v>
      </c>
      <c r="BN13" s="456">
        <v>2521.6740079531723</v>
      </c>
      <c r="BO13" s="456">
        <v>2913.9480087824527</v>
      </c>
      <c r="BP13" s="456">
        <v>3077.3630097057739</v>
      </c>
      <c r="BQ13" s="456">
        <v>3294.6030103909334</v>
      </c>
      <c r="BR13" s="456">
        <v>3223.1730101649728</v>
      </c>
      <c r="BS13" s="456">
        <v>3244.7660102330719</v>
      </c>
      <c r="BT13" s="456">
        <v>3203.1010101016714</v>
      </c>
      <c r="BU13" s="456">
        <v>3358.2130105908514</v>
      </c>
      <c r="BV13" s="456">
        <v>3784.0890119331289</v>
      </c>
      <c r="BW13" s="456">
        <v>3827.6540120705113</v>
      </c>
      <c r="BX13" s="456">
        <v>3823.7960120583107</v>
      </c>
      <c r="BY13" s="492">
        <v>3739.2000117915372</v>
      </c>
    </row>
    <row r="14" spans="1:77" s="96" customFormat="1" ht="14.5" thickTop="1">
      <c r="A14" s="424"/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  <c r="AM14" s="449"/>
      <c r="AN14" s="449"/>
      <c r="AO14" s="449"/>
      <c r="AP14" s="449"/>
      <c r="AQ14" s="449"/>
      <c r="AR14" s="449"/>
      <c r="AS14" s="449"/>
      <c r="AT14" s="449"/>
      <c r="AU14" s="449"/>
      <c r="AV14" s="449"/>
      <c r="AW14" s="449"/>
      <c r="AX14" s="449"/>
      <c r="AY14" s="449"/>
      <c r="AZ14" s="449"/>
      <c r="BA14" s="449"/>
      <c r="BB14" s="449"/>
      <c r="BC14" s="449"/>
      <c r="BD14" s="449"/>
      <c r="BE14" s="449"/>
      <c r="BF14" s="449"/>
      <c r="BG14" s="449"/>
      <c r="BH14" s="449"/>
      <c r="BI14" s="449"/>
      <c r="BJ14" s="449"/>
      <c r="BK14" s="449"/>
      <c r="BL14" s="449"/>
      <c r="BM14" s="449"/>
      <c r="BN14" s="449"/>
      <c r="BO14" s="449"/>
      <c r="BP14" s="449"/>
      <c r="BQ14" s="449"/>
      <c r="BR14" s="449"/>
      <c r="BS14" s="449"/>
      <c r="BT14" s="449"/>
      <c r="BU14" s="449"/>
      <c r="BV14" s="449"/>
      <c r="BW14" s="449"/>
      <c r="BX14" s="449"/>
      <c r="BY14" s="493"/>
    </row>
    <row r="15" spans="1:77" s="96" customFormat="1" ht="14">
      <c r="A15" s="458"/>
      <c r="B15" s="459" t="s">
        <v>26</v>
      </c>
      <c r="C15" s="459" t="s">
        <v>1320</v>
      </c>
      <c r="D15" s="459" t="s">
        <v>1321</v>
      </c>
      <c r="E15" s="459" t="s">
        <v>1322</v>
      </c>
      <c r="F15" s="459" t="s">
        <v>27</v>
      </c>
      <c r="G15" s="459" t="s">
        <v>1323</v>
      </c>
      <c r="H15" s="459" t="s">
        <v>1324</v>
      </c>
      <c r="I15" s="459" t="s">
        <v>1325</v>
      </c>
      <c r="J15" s="459" t="s">
        <v>1326</v>
      </c>
      <c r="K15" s="459" t="s">
        <v>1327</v>
      </c>
      <c r="L15" s="459" t="s">
        <v>1328</v>
      </c>
      <c r="M15" s="459" t="s">
        <v>1329</v>
      </c>
      <c r="N15" s="459" t="s">
        <v>28</v>
      </c>
      <c r="O15" s="459" t="s">
        <v>817</v>
      </c>
      <c r="P15" s="459" t="s">
        <v>1292</v>
      </c>
      <c r="Q15" s="459" t="s">
        <v>1293</v>
      </c>
      <c r="R15" s="459" t="s">
        <v>29</v>
      </c>
      <c r="S15" s="459" t="s">
        <v>1294</v>
      </c>
      <c r="T15" s="459" t="s">
        <v>1295</v>
      </c>
      <c r="U15" s="459" t="s">
        <v>1296</v>
      </c>
      <c r="V15" s="459" t="s">
        <v>1297</v>
      </c>
      <c r="W15" s="459" t="s">
        <v>1298</v>
      </c>
      <c r="X15" s="459" t="s">
        <v>1299</v>
      </c>
      <c r="Y15" s="459" t="s">
        <v>1300</v>
      </c>
      <c r="Z15" s="459" t="s">
        <v>978</v>
      </c>
      <c r="AA15" s="459" t="s">
        <v>979</v>
      </c>
      <c r="AB15" s="459" t="s">
        <v>980</v>
      </c>
      <c r="AC15" s="459" t="s">
        <v>981</v>
      </c>
      <c r="AD15" s="459" t="s">
        <v>7</v>
      </c>
      <c r="AE15" s="459" t="s">
        <v>644</v>
      </c>
      <c r="AF15" s="459" t="s">
        <v>645</v>
      </c>
      <c r="AG15" s="459" t="s">
        <v>646</v>
      </c>
      <c r="AH15" s="459" t="s">
        <v>652</v>
      </c>
      <c r="AI15" s="459" t="s">
        <v>653</v>
      </c>
      <c r="AJ15" s="459" t="s">
        <v>654</v>
      </c>
      <c r="AK15" s="459" t="s">
        <v>655</v>
      </c>
      <c r="AL15" s="459" t="s">
        <v>1248</v>
      </c>
      <c r="AM15" s="459" t="s">
        <v>1249</v>
      </c>
      <c r="AN15" s="459" t="s">
        <v>1250</v>
      </c>
      <c r="AO15" s="459" t="s">
        <v>1251</v>
      </c>
      <c r="AP15" s="459" t="s">
        <v>1252</v>
      </c>
      <c r="AQ15" s="459" t="s">
        <v>1253</v>
      </c>
      <c r="AR15" s="459" t="s">
        <v>1254</v>
      </c>
      <c r="AS15" s="459" t="s">
        <v>1255</v>
      </c>
      <c r="AT15" s="459" t="s">
        <v>968</v>
      </c>
      <c r="AU15" s="459" t="s">
        <v>969</v>
      </c>
      <c r="AV15" s="459" t="s">
        <v>970</v>
      </c>
      <c r="AW15" s="459" t="s">
        <v>971</v>
      </c>
      <c r="AX15" s="459" t="s">
        <v>1256</v>
      </c>
      <c r="AY15" s="459" t="s">
        <v>1257</v>
      </c>
      <c r="AZ15" s="459" t="s">
        <v>1258</v>
      </c>
      <c r="BA15" s="459" t="s">
        <v>1259</v>
      </c>
      <c r="BB15" s="459" t="s">
        <v>1016</v>
      </c>
      <c r="BC15" s="459" t="s">
        <v>1017</v>
      </c>
      <c r="BD15" s="459" t="s">
        <v>1018</v>
      </c>
      <c r="BE15" s="459" t="s">
        <v>888</v>
      </c>
      <c r="BF15" s="459" t="s">
        <v>910</v>
      </c>
      <c r="BG15" s="459" t="s">
        <v>912</v>
      </c>
      <c r="BH15" s="459" t="s">
        <v>914</v>
      </c>
      <c r="BI15" s="459" t="s">
        <v>1260</v>
      </c>
      <c r="BJ15" s="459" t="s">
        <v>1261</v>
      </c>
      <c r="BK15" s="459" t="s">
        <v>1262</v>
      </c>
      <c r="BL15" s="459" t="s">
        <v>1263</v>
      </c>
      <c r="BM15" s="459" t="s">
        <v>1264</v>
      </c>
      <c r="BN15" s="459" t="s">
        <v>1265</v>
      </c>
      <c r="BO15" s="459" t="s">
        <v>1266</v>
      </c>
      <c r="BP15" s="459" t="s">
        <v>1267</v>
      </c>
      <c r="BQ15" s="459" t="s">
        <v>1268</v>
      </c>
      <c r="BR15" s="459" t="s">
        <v>1075</v>
      </c>
      <c r="BS15" s="459" t="s">
        <v>1077</v>
      </c>
      <c r="BT15" s="459" t="s">
        <v>1079</v>
      </c>
      <c r="BU15" s="459" t="s">
        <v>1081</v>
      </c>
      <c r="BV15" s="459" t="s">
        <v>1141</v>
      </c>
      <c r="BW15" s="459" t="s">
        <v>1142</v>
      </c>
      <c r="BX15" s="459" t="s">
        <v>1143</v>
      </c>
      <c r="BY15" s="494" t="s">
        <v>1144</v>
      </c>
    </row>
    <row r="16" spans="1:77" s="96" customFormat="1" ht="14">
      <c r="A16" s="460" t="s">
        <v>1451</v>
      </c>
      <c r="B16" s="461">
        <v>1.1722728677485654</v>
      </c>
      <c r="C16" s="461">
        <v>0.74930038359168827</v>
      </c>
      <c r="D16" s="461">
        <v>0.43982217080393721</v>
      </c>
      <c r="E16" s="461">
        <v>0.60491110739959086</v>
      </c>
      <c r="F16" s="461">
        <v>0.68278780536516837</v>
      </c>
      <c r="G16" s="461">
        <v>0.17260100095370629</v>
      </c>
      <c r="H16" s="461">
        <v>0.22036585045878831</v>
      </c>
      <c r="I16" s="461">
        <v>0.19659759767557589</v>
      </c>
      <c r="J16" s="461">
        <v>0.36936243351276354</v>
      </c>
      <c r="K16" s="461">
        <v>0.25869289811888402</v>
      </c>
      <c r="L16" s="461">
        <v>0.29111435579090539</v>
      </c>
      <c r="M16" s="461">
        <v>0.45878594892100294</v>
      </c>
      <c r="N16" s="461">
        <v>0.25951748330753682</v>
      </c>
      <c r="O16" s="461">
        <v>0.3658828342569751</v>
      </c>
      <c r="P16" s="461">
        <v>0.30809359648315876</v>
      </c>
      <c r="Q16" s="461">
        <v>0.64708751567493428</v>
      </c>
      <c r="R16" s="461">
        <v>0.37463036969302133</v>
      </c>
      <c r="S16" s="461">
        <v>0.42438096671269832</v>
      </c>
      <c r="T16" s="461">
        <v>0.36700579701808672</v>
      </c>
      <c r="U16" s="461">
        <v>0.56041575156214152</v>
      </c>
      <c r="V16" s="461">
        <v>0.41001618091961989</v>
      </c>
      <c r="W16" s="461">
        <v>0.46561609021785211</v>
      </c>
      <c r="X16" s="461">
        <v>0.40427260178250618</v>
      </c>
      <c r="Y16" s="461">
        <v>0.4318643718637506</v>
      </c>
      <c r="Z16" s="461">
        <v>0.35658788681306852</v>
      </c>
      <c r="AA16" s="461">
        <v>0.41899765769273262</v>
      </c>
      <c r="AB16" s="461">
        <v>0.39249212804452893</v>
      </c>
      <c r="AC16" s="461">
        <v>0.55523428089714277</v>
      </c>
      <c r="AD16" s="461">
        <v>0.36313785901206208</v>
      </c>
      <c r="AE16" s="461">
        <v>1.0497040323545384</v>
      </c>
      <c r="AF16" s="461">
        <v>0.38062668776546371</v>
      </c>
      <c r="AG16" s="461">
        <v>0.44034625642923791</v>
      </c>
      <c r="AH16" s="461">
        <v>0.19795469918477068</v>
      </c>
      <c r="AI16" s="461">
        <v>0.19940065084427602</v>
      </c>
      <c r="AJ16" s="461">
        <v>0.19612261377750639</v>
      </c>
      <c r="AK16" s="461">
        <v>0.21490713079370982</v>
      </c>
      <c r="AL16" s="461">
        <v>0.414065874517209</v>
      </c>
      <c r="AM16" s="461">
        <v>0.2140392628574809</v>
      </c>
      <c r="AN16" s="461">
        <v>0.21844139737067067</v>
      </c>
      <c r="AO16" s="461">
        <v>0.18140795997758985</v>
      </c>
      <c r="AP16" s="461">
        <v>0.11579766689968569</v>
      </c>
      <c r="AQ16" s="461">
        <v>0.1372734886387392</v>
      </c>
      <c r="AR16" s="461">
        <v>0.11826919771927755</v>
      </c>
      <c r="AS16" s="461">
        <v>5.1123430728990622E-2</v>
      </c>
      <c r="AT16" s="461">
        <v>0.1275289781267</v>
      </c>
      <c r="AU16" s="461">
        <v>0.13981938840498462</v>
      </c>
      <c r="AV16" s="461">
        <v>0.14976461716802034</v>
      </c>
      <c r="AW16" s="461">
        <v>0.162605226374091</v>
      </c>
      <c r="AX16" s="461">
        <v>0.14782891435008846</v>
      </c>
      <c r="AY16" s="461">
        <v>0.17196158413535978</v>
      </c>
      <c r="AZ16" s="461">
        <v>0.25119270673703559</v>
      </c>
      <c r="BA16" s="461">
        <v>0.35559327874796026</v>
      </c>
      <c r="BB16" s="461">
        <v>0.28547545400083013</v>
      </c>
      <c r="BC16" s="461">
        <v>0.3062337936647293</v>
      </c>
      <c r="BD16" s="461">
        <v>0.30318999816475317</v>
      </c>
      <c r="BE16" s="461">
        <v>0.30597414163003994</v>
      </c>
      <c r="BF16" s="461">
        <v>9.070992917514796E-2</v>
      </c>
      <c r="BG16" s="461">
        <v>0.22030998161698578</v>
      </c>
      <c r="BH16" s="461">
        <v>0.14879896787555233</v>
      </c>
      <c r="BI16" s="461">
        <v>0.27575792356399043</v>
      </c>
      <c r="BJ16" s="461">
        <v>0.28007615101936778</v>
      </c>
      <c r="BK16" s="461">
        <v>0.25705409556630338</v>
      </c>
      <c r="BL16" s="461">
        <v>0.28922134150367129</v>
      </c>
      <c r="BM16" s="461">
        <v>0.49250974256883845</v>
      </c>
      <c r="BN16" s="461">
        <v>0.44184290187431335</v>
      </c>
      <c r="BO16" s="461">
        <v>0.48791399232199895</v>
      </c>
      <c r="BP16" s="461">
        <v>0.53920966708648399</v>
      </c>
      <c r="BQ16" s="461">
        <v>0.57727404495736501</v>
      </c>
      <c r="BR16" s="461">
        <v>0.56472073578783233</v>
      </c>
      <c r="BS16" s="461">
        <v>0.56850396890869404</v>
      </c>
      <c r="BT16" s="461">
        <v>0.56120399169474977</v>
      </c>
      <c r="BU16" s="461">
        <v>0.58838061633435867</v>
      </c>
      <c r="BV16" s="461">
        <v>0.66295161361481503</v>
      </c>
      <c r="BW16" s="461">
        <v>0.67058396239073692</v>
      </c>
      <c r="BX16" s="461">
        <v>0.66990612195094523</v>
      </c>
      <c r="BY16" s="495">
        <v>0.65508541020466948</v>
      </c>
    </row>
    <row r="17" spans="1:77" s="96" customFormat="1" ht="14.5" thickBot="1">
      <c r="A17" s="453" t="s">
        <v>927</v>
      </c>
      <c r="B17" s="454">
        <v>2.1122033653127308</v>
      </c>
      <c r="C17" s="454">
        <v>1.4991894973654114</v>
      </c>
      <c r="D17" s="454">
        <v>0.92594141221881521</v>
      </c>
      <c r="E17" s="454">
        <v>0.94517360531186068</v>
      </c>
      <c r="F17" s="454">
        <v>1.0238233698646633</v>
      </c>
      <c r="G17" s="454">
        <v>1.6323951046061398</v>
      </c>
      <c r="H17" s="454">
        <v>0.71338896231920912</v>
      </c>
      <c r="I17" s="454">
        <v>0.64670262393016043</v>
      </c>
      <c r="J17" s="454">
        <v>1.5982796777145991</v>
      </c>
      <c r="K17" s="454">
        <v>0.98926538474576431</v>
      </c>
      <c r="L17" s="454">
        <v>1.2796235419448991</v>
      </c>
      <c r="M17" s="454">
        <v>3.1238844399521559</v>
      </c>
      <c r="N17" s="454">
        <v>1.5376481379634295</v>
      </c>
      <c r="O17" s="454">
        <v>1.7267321519655388</v>
      </c>
      <c r="P17" s="454">
        <v>0.9867320401527222</v>
      </c>
      <c r="Q17" s="454">
        <v>2.1787458440233483</v>
      </c>
      <c r="R17" s="454">
        <v>1.2550431145494856</v>
      </c>
      <c r="S17" s="454">
        <v>1.7216981879219864</v>
      </c>
      <c r="T17" s="454">
        <v>1.1422575955227876</v>
      </c>
      <c r="U17" s="454">
        <v>1.7836275881456771</v>
      </c>
      <c r="V17" s="454">
        <v>5.8156162672853524</v>
      </c>
      <c r="W17" s="454">
        <v>6.439479110049219</v>
      </c>
      <c r="X17" s="454">
        <v>7.4086981409554431</v>
      </c>
      <c r="Y17" s="454">
        <v>7.2138200101600267</v>
      </c>
      <c r="Z17" s="454">
        <v>6.3850396938315113</v>
      </c>
      <c r="AA17" s="454">
        <v>8.2491609229427265</v>
      </c>
      <c r="AB17" s="454">
        <v>6.447377593156892</v>
      </c>
      <c r="AC17" s="454">
        <v>6.7125209841183962</v>
      </c>
      <c r="AD17" s="454">
        <v>6.2746643609469492</v>
      </c>
      <c r="AE17" s="454">
        <v>10.589374296156844</v>
      </c>
      <c r="AF17" s="454">
        <v>9.0009575983624313</v>
      </c>
      <c r="AG17" s="454">
        <v>9.0453274567000523</v>
      </c>
      <c r="AH17" s="454">
        <v>15.082352951868682</v>
      </c>
      <c r="AI17" s="454">
        <v>9.6727345305986532</v>
      </c>
      <c r="AJ17" s="454">
        <v>9.4297320182341249</v>
      </c>
      <c r="AK17" s="454">
        <v>9.8041376274974521</v>
      </c>
      <c r="AL17" s="454">
        <v>12.633305662492001</v>
      </c>
      <c r="AM17" s="454">
        <v>11.718057738902786</v>
      </c>
      <c r="AN17" s="454">
        <v>18.685080580687412</v>
      </c>
      <c r="AO17" s="454">
        <v>18.196780759250803</v>
      </c>
      <c r="AP17" s="454">
        <v>9.5262679878037293</v>
      </c>
      <c r="AQ17" s="454">
        <v>9.6699434548087737</v>
      </c>
      <c r="AR17" s="454">
        <v>6.0915756859245471</v>
      </c>
      <c r="AS17" s="454">
        <v>3.7500620891487522</v>
      </c>
      <c r="AT17" s="454">
        <v>3.1941504934256413</v>
      </c>
      <c r="AU17" s="454">
        <v>4.0091548944651656</v>
      </c>
      <c r="AV17" s="454">
        <v>3.2715934510232088</v>
      </c>
      <c r="AW17" s="454">
        <v>4.4008445877174864</v>
      </c>
      <c r="AX17" s="454">
        <v>3.5050930609429196</v>
      </c>
      <c r="AY17" s="454">
        <v>5.1115305464170664</v>
      </c>
      <c r="AZ17" s="454">
        <v>5.7000459224753479</v>
      </c>
      <c r="BA17" s="454">
        <v>4.5045478979276599</v>
      </c>
      <c r="BB17" s="454">
        <v>4.8684594349499459</v>
      </c>
      <c r="BC17" s="454">
        <v>4.8949777222205819</v>
      </c>
      <c r="BD17" s="454">
        <v>5.9708309270477562</v>
      </c>
      <c r="BE17" s="454">
        <v>4.9106986448637491</v>
      </c>
      <c r="BF17" s="454">
        <v>8.2178879771774085</v>
      </c>
      <c r="BG17" s="454">
        <v>6.5973240967799507</v>
      </c>
      <c r="BH17" s="454">
        <v>5.9812202770372425</v>
      </c>
      <c r="BI17" s="454">
        <v>4.3626110770859423</v>
      </c>
      <c r="BJ17" s="454">
        <v>6.2914092131193255</v>
      </c>
      <c r="BK17" s="454">
        <v>6.0931307171472335</v>
      </c>
      <c r="BL17" s="454">
        <v>7.7729782451648397</v>
      </c>
      <c r="BM17" s="454">
        <v>9.141055568967797</v>
      </c>
      <c r="BN17" s="454">
        <v>8.5323381141326724</v>
      </c>
      <c r="BO17" s="454">
        <v>10.388650182631542</v>
      </c>
      <c r="BP17" s="454">
        <v>10.300308268154131</v>
      </c>
      <c r="BQ17" s="454">
        <v>11.912609155118291</v>
      </c>
      <c r="BR17" s="454">
        <v>11.206971887066148</v>
      </c>
      <c r="BS17" s="454">
        <v>9.1072099171188743</v>
      </c>
      <c r="BT17" s="454">
        <v>9.629120206341673</v>
      </c>
      <c r="BU17" s="454">
        <v>8.2421143866432267</v>
      </c>
      <c r="BV17" s="454">
        <v>8.410183618790338</v>
      </c>
      <c r="BW17" s="454">
        <v>9.2963001097926856</v>
      </c>
      <c r="BX17" s="454">
        <v>9.5356019472811173</v>
      </c>
      <c r="BY17" s="496">
        <v>10.999268706246125</v>
      </c>
    </row>
    <row r="18" spans="1:77" s="96" customFormat="1" ht="14.5" thickTop="1">
      <c r="A18" s="440"/>
      <c r="B18" s="100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100"/>
      <c r="BD18" s="100"/>
      <c r="BE18" s="100"/>
      <c r="BF18" s="103"/>
      <c r="BG18" s="100"/>
      <c r="BH18" s="100"/>
      <c r="BI18" s="100"/>
      <c r="BJ18" s="100"/>
    </row>
    <row r="19" spans="1:77" s="96" customFormat="1" ht="14">
      <c r="A19" s="440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</row>
    <row r="20" spans="1:77" s="96" customFormat="1" ht="14">
      <c r="A20" s="440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</row>
    <row r="21" spans="1:77" s="96" customFormat="1" ht="14">
      <c r="A21" s="440"/>
      <c r="B21" s="100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100"/>
      <c r="BD21" s="100"/>
      <c r="BE21" s="100"/>
      <c r="BF21" s="103"/>
      <c r="BG21" s="100"/>
      <c r="BH21" s="100"/>
      <c r="BI21" s="100"/>
      <c r="BJ21" s="100"/>
    </row>
    <row r="22" spans="1:77" s="96" customFormat="1" ht="14">
      <c r="A22" s="440"/>
      <c r="B22" s="100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100"/>
      <c r="BD22" s="100"/>
      <c r="BE22" s="100"/>
      <c r="BF22" s="103"/>
      <c r="BG22" s="100"/>
      <c r="BH22" s="100"/>
      <c r="BI22" s="100"/>
      <c r="BJ22" s="100"/>
    </row>
    <row r="23" spans="1:77" ht="29.15" customHeight="1"/>
    <row r="25" spans="1:77" ht="26.5" customHeight="1"/>
  </sheetData>
  <sheetProtection sheet="1" objects="1" scenarios="1"/>
  <hyperlinks>
    <hyperlink ref="A4" location="Índice!A1" display="Índice!A1" xr:uid="{59565B5A-C7DC-4B69-BBC2-2EE88F93234C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13A8-37D8-469E-9584-C175141898E0}">
  <sheetPr codeName="Plan50">
    <tabColor rgb="FFFFC000"/>
  </sheetPr>
  <dimension ref="A1:CO41"/>
  <sheetViews>
    <sheetView showGridLines="0" showRowColHeaders="0" zoomScaleNormal="100" zoomScaleSheetLayoutView="120" workbookViewId="0">
      <pane xSplit="1" ySplit="5" topLeftCell="CH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93" s="71" customFormat="1" ht="16.399999999999999" customHeight="1">
      <c r="A1" s="434"/>
      <c r="B1" s="429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X1" s="430"/>
      <c r="AY1" s="430"/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430"/>
      <c r="BZ1" s="430"/>
      <c r="CA1" s="430"/>
      <c r="CB1" s="430"/>
      <c r="CC1" s="430"/>
      <c r="CD1" s="430"/>
      <c r="CE1" s="430"/>
      <c r="CF1" s="430"/>
      <c r="CG1" s="430"/>
      <c r="CH1" s="430"/>
      <c r="CI1" s="430"/>
      <c r="CJ1" s="430"/>
      <c r="CK1" s="430"/>
      <c r="CL1" s="430"/>
      <c r="CM1" s="430"/>
      <c r="CN1" s="430"/>
      <c r="CO1" s="430"/>
    </row>
    <row r="2" spans="1:93" s="71" customFormat="1" ht="33" customHeight="1">
      <c r="A2" s="154" t="s">
        <v>15</v>
      </c>
      <c r="B2" s="429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</row>
    <row r="3" spans="1:93" s="71" customFormat="1" ht="15.75" customHeight="1">
      <c r="A3" s="155" t="s">
        <v>1312</v>
      </c>
      <c r="B3" s="429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0"/>
      <c r="CG3" s="430"/>
      <c r="CH3" s="430"/>
      <c r="CI3" s="430"/>
      <c r="CJ3" s="430"/>
      <c r="CK3" s="430"/>
      <c r="CL3" s="430"/>
      <c r="CM3" s="430"/>
      <c r="CN3" s="430"/>
      <c r="CO3" s="430"/>
    </row>
    <row r="4" spans="1:93" s="71" customFormat="1" ht="16.399999999999999" customHeight="1">
      <c r="A4" s="843" t="s">
        <v>531</v>
      </c>
      <c r="B4" s="430" t="s">
        <v>1330</v>
      </c>
      <c r="C4" s="430" t="s">
        <v>1331</v>
      </c>
      <c r="D4" s="430" t="s">
        <v>1332</v>
      </c>
      <c r="E4" s="430" t="s">
        <v>1333</v>
      </c>
      <c r="F4" s="430" t="s">
        <v>1334</v>
      </c>
      <c r="G4" s="430" t="s">
        <v>1335</v>
      </c>
      <c r="H4" s="430" t="s">
        <v>1336</v>
      </c>
      <c r="I4" s="430" t="s">
        <v>1337</v>
      </c>
      <c r="J4" s="430" t="s">
        <v>1338</v>
      </c>
      <c r="K4" s="430" t="s">
        <v>1339</v>
      </c>
      <c r="L4" s="430" t="s">
        <v>1340</v>
      </c>
      <c r="M4" s="430" t="s">
        <v>1341</v>
      </c>
      <c r="N4" s="430" t="s">
        <v>1342</v>
      </c>
      <c r="O4" s="430" t="s">
        <v>1343</v>
      </c>
      <c r="P4" s="430" t="s">
        <v>1344</v>
      </c>
      <c r="Q4" s="430" t="s">
        <v>1345</v>
      </c>
      <c r="R4" s="430" t="s">
        <v>1346</v>
      </c>
      <c r="S4" s="430" t="s">
        <v>1347</v>
      </c>
      <c r="T4" s="430" t="s">
        <v>1348</v>
      </c>
      <c r="U4" s="430" t="s">
        <v>1349</v>
      </c>
      <c r="V4" s="430" t="s">
        <v>1350</v>
      </c>
      <c r="W4" s="430" t="s">
        <v>1351</v>
      </c>
      <c r="X4" s="430" t="s">
        <v>1352</v>
      </c>
      <c r="Y4" s="430" t="s">
        <v>1353</v>
      </c>
      <c r="Z4" s="430" t="s">
        <v>1354</v>
      </c>
      <c r="AA4" s="430" t="s">
        <v>1355</v>
      </c>
      <c r="AB4" s="430" t="s">
        <v>1356</v>
      </c>
      <c r="AC4" s="430" t="s">
        <v>1357</v>
      </c>
      <c r="AD4" s="430" t="s">
        <v>1301</v>
      </c>
      <c r="AE4" s="430" t="s">
        <v>1302</v>
      </c>
      <c r="AF4" s="430" t="s">
        <v>1303</v>
      </c>
      <c r="AG4" s="430" t="s">
        <v>1304</v>
      </c>
      <c r="AH4" s="430" t="s">
        <v>87</v>
      </c>
      <c r="AI4" s="430" t="s">
        <v>1305</v>
      </c>
      <c r="AJ4" s="430" t="s">
        <v>1306</v>
      </c>
      <c r="AK4" s="430" t="s">
        <v>1307</v>
      </c>
      <c r="AL4" s="430" t="s">
        <v>1308</v>
      </c>
      <c r="AM4" s="430" t="s">
        <v>1309</v>
      </c>
      <c r="AN4" s="430" t="s">
        <v>1310</v>
      </c>
      <c r="AO4" s="430" t="s">
        <v>1311</v>
      </c>
      <c r="AP4" s="430" t="s">
        <v>612</v>
      </c>
      <c r="AQ4" s="430" t="s">
        <v>982</v>
      </c>
      <c r="AR4" s="430" t="s">
        <v>983</v>
      </c>
      <c r="AS4" s="430" t="s">
        <v>984</v>
      </c>
      <c r="AT4" s="430" t="s">
        <v>647</v>
      </c>
      <c r="AU4" s="430" t="s">
        <v>648</v>
      </c>
      <c r="AV4" s="430" t="s">
        <v>649</v>
      </c>
      <c r="AW4" s="430" t="s">
        <v>650</v>
      </c>
      <c r="AX4" s="430" t="s">
        <v>656</v>
      </c>
      <c r="AY4" s="430" t="s">
        <v>657</v>
      </c>
      <c r="AZ4" s="430" t="s">
        <v>658</v>
      </c>
      <c r="BA4" s="430" t="s">
        <v>659</v>
      </c>
      <c r="BB4" s="430" t="s">
        <v>1269</v>
      </c>
      <c r="BC4" s="430" t="s">
        <v>1270</v>
      </c>
      <c r="BD4" s="430" t="s">
        <v>1271</v>
      </c>
      <c r="BE4" s="430" t="s">
        <v>1272</v>
      </c>
      <c r="BF4" s="430" t="s">
        <v>1273</v>
      </c>
      <c r="BG4" s="430" t="s">
        <v>1274</v>
      </c>
      <c r="BH4" s="430" t="s">
        <v>1275</v>
      </c>
      <c r="BI4" s="430" t="s">
        <v>1276</v>
      </c>
      <c r="BJ4" s="430" t="s">
        <v>972</v>
      </c>
      <c r="BK4" s="430" t="s">
        <v>973</v>
      </c>
      <c r="BL4" s="430" t="s">
        <v>974</v>
      </c>
      <c r="BM4" s="430" t="s">
        <v>975</v>
      </c>
      <c r="BN4" s="430" t="s">
        <v>1277</v>
      </c>
      <c r="BO4" s="430" t="s">
        <v>1278</v>
      </c>
      <c r="BP4" s="430" t="s">
        <v>1279</v>
      </c>
      <c r="BQ4" s="430" t="s">
        <v>1280</v>
      </c>
      <c r="BR4" s="430" t="s">
        <v>1019</v>
      </c>
      <c r="BS4" s="430" t="s">
        <v>1020</v>
      </c>
      <c r="BT4" s="430" t="s">
        <v>1021</v>
      </c>
      <c r="BU4" s="430" t="s">
        <v>889</v>
      </c>
      <c r="BV4" s="430" t="s">
        <v>911</v>
      </c>
      <c r="BW4" s="430" t="s">
        <v>913</v>
      </c>
      <c r="BX4" s="430" t="s">
        <v>915</v>
      </c>
      <c r="BY4" s="430" t="s">
        <v>1281</v>
      </c>
      <c r="BZ4" s="430" t="s">
        <v>1282</v>
      </c>
      <c r="CA4" s="430" t="s">
        <v>1283</v>
      </c>
      <c r="CB4" s="430" t="s">
        <v>1284</v>
      </c>
      <c r="CC4" s="430" t="s">
        <v>1285</v>
      </c>
      <c r="CD4" s="430" t="s">
        <v>1286</v>
      </c>
      <c r="CE4" s="430" t="s">
        <v>1287</v>
      </c>
      <c r="CF4" s="430" t="s">
        <v>1288</v>
      </c>
      <c r="CG4" s="430" t="s">
        <v>1289</v>
      </c>
      <c r="CH4" s="430" t="s">
        <v>1076</v>
      </c>
      <c r="CI4" s="430" t="s">
        <v>1078</v>
      </c>
      <c r="CJ4" s="430" t="s">
        <v>1080</v>
      </c>
      <c r="CK4" s="430" t="s">
        <v>1082</v>
      </c>
      <c r="CL4" s="430" t="s">
        <v>1145</v>
      </c>
      <c r="CM4" s="430" t="s">
        <v>1146</v>
      </c>
      <c r="CN4" s="430" t="s">
        <v>1147</v>
      </c>
      <c r="CO4" s="497" t="s">
        <v>1148</v>
      </c>
    </row>
    <row r="5" spans="1:93" s="13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86"/>
    </row>
    <row r="6" spans="1:93" s="107" customFormat="1" ht="14">
      <c r="A6" s="1153" t="s">
        <v>670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1154"/>
      <c r="AY6" s="1154"/>
      <c r="AZ6" s="1154"/>
      <c r="BA6" s="1154"/>
      <c r="BB6" s="1154"/>
      <c r="BC6" s="1154"/>
      <c r="BD6" s="1154"/>
      <c r="BE6" s="1154"/>
      <c r="BF6" s="1154"/>
      <c r="BG6" s="1154"/>
      <c r="BH6" s="1154"/>
      <c r="BI6" s="1154"/>
      <c r="BJ6" s="1154"/>
      <c r="BK6" s="1154"/>
      <c r="BL6" s="1154"/>
      <c r="BM6" s="1154"/>
      <c r="BN6" s="1154"/>
      <c r="BO6" s="1154"/>
      <c r="BP6" s="1154"/>
      <c r="BQ6" s="1154"/>
      <c r="BR6" s="1154"/>
      <c r="BS6" s="1154"/>
      <c r="BT6" s="1154"/>
      <c r="BU6" s="1154"/>
      <c r="BV6" s="1154"/>
      <c r="BW6" s="1154"/>
      <c r="BX6" s="1154"/>
      <c r="BY6" s="1154"/>
      <c r="BZ6" s="1154"/>
      <c r="CA6" s="1154"/>
      <c r="CB6" s="1154"/>
      <c r="CC6" s="1154"/>
      <c r="CD6" s="1154"/>
      <c r="CE6" s="1154"/>
      <c r="CF6" s="1154"/>
      <c r="CG6" s="1154"/>
      <c r="CH6" s="1154"/>
      <c r="CI6" s="1154"/>
      <c r="CJ6" s="1154"/>
      <c r="CK6" s="1154"/>
      <c r="CL6" s="1154"/>
      <c r="CM6" s="1154"/>
      <c r="CN6" s="1154"/>
      <c r="CO6" s="1155"/>
    </row>
    <row r="7" spans="1:93" s="107" customFormat="1" ht="14">
      <c r="A7" s="508" t="s">
        <v>144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420"/>
      <c r="AP7" s="420"/>
      <c r="AQ7" s="420"/>
      <c r="AR7" s="420"/>
      <c r="AS7" s="420"/>
      <c r="AT7" s="420"/>
      <c r="AU7" s="420"/>
      <c r="AV7" s="420"/>
      <c r="AW7" s="420"/>
      <c r="AX7" s="512"/>
      <c r="AY7" s="512"/>
      <c r="AZ7" s="512"/>
      <c r="BA7" s="512"/>
      <c r="BB7" s="512"/>
      <c r="BC7" s="512"/>
      <c r="BD7" s="512"/>
      <c r="BE7" s="512"/>
      <c r="BF7" s="512"/>
      <c r="BG7" s="512"/>
      <c r="BH7" s="512"/>
      <c r="BI7" s="512"/>
      <c r="BJ7" s="512"/>
      <c r="BK7" s="512"/>
      <c r="BL7" s="512"/>
      <c r="BM7" s="512"/>
      <c r="BN7" s="512"/>
      <c r="BO7" s="512"/>
      <c r="BP7" s="512"/>
      <c r="BQ7" s="512"/>
      <c r="BR7" s="512"/>
      <c r="BS7" s="512"/>
      <c r="BT7" s="512"/>
      <c r="BU7" s="512"/>
      <c r="BV7" s="512"/>
      <c r="BW7" s="512"/>
      <c r="BX7" s="512"/>
      <c r="BY7" s="512"/>
      <c r="BZ7" s="512"/>
      <c r="CA7" s="512"/>
      <c r="CB7" s="512"/>
      <c r="CC7" s="512"/>
      <c r="CD7" s="512"/>
      <c r="CE7" s="512"/>
      <c r="CF7" s="512"/>
      <c r="CG7" s="512"/>
      <c r="CH7" s="512"/>
      <c r="CI7" s="512"/>
      <c r="CJ7" s="512"/>
      <c r="CK7" s="512"/>
      <c r="CL7" s="512"/>
      <c r="CM7" s="512"/>
      <c r="CN7" s="512"/>
      <c r="CO7" s="520"/>
    </row>
    <row r="8" spans="1:93" s="107" customFormat="1" ht="14">
      <c r="A8" s="511" t="s">
        <v>781</v>
      </c>
      <c r="B8" s="341">
        <v>0.8</v>
      </c>
      <c r="C8" s="341">
        <v>1.1000000000000001</v>
      </c>
      <c r="D8" s="341">
        <v>1.3</v>
      </c>
      <c r="E8" s="341">
        <v>1.2</v>
      </c>
      <c r="F8" s="341">
        <v>0.9</v>
      </c>
      <c r="G8" s="341">
        <v>1.2</v>
      </c>
      <c r="H8" s="341">
        <v>1.3</v>
      </c>
      <c r="I8" s="341">
        <v>1.1000000000000001</v>
      </c>
      <c r="J8" s="341">
        <v>1.1000000000000001</v>
      </c>
      <c r="K8" s="341">
        <v>1.4</v>
      </c>
      <c r="L8" s="341">
        <v>1.4</v>
      </c>
      <c r="M8" s="341">
        <v>1.3</v>
      </c>
      <c r="N8" s="341">
        <v>1.6</v>
      </c>
      <c r="O8" s="341">
        <v>1.7030333274055343</v>
      </c>
      <c r="P8" s="341">
        <v>2.4217579175388249</v>
      </c>
      <c r="Q8" s="341">
        <v>1.1877327055069165</v>
      </c>
      <c r="R8" s="341">
        <v>3.6701935844708933</v>
      </c>
      <c r="S8" s="341">
        <v>2.9740260586496037</v>
      </c>
      <c r="T8" s="341">
        <v>2.3089569295526857</v>
      </c>
      <c r="U8" s="341">
        <v>2.7981756776111588</v>
      </c>
      <c r="V8" s="341">
        <v>1.8354251919890929</v>
      </c>
      <c r="W8" s="341">
        <v>1.3115591509416769</v>
      </c>
      <c r="X8" s="341">
        <v>1.6255771966653176</v>
      </c>
      <c r="Y8" s="341">
        <v>1.3977314580089661</v>
      </c>
      <c r="Z8" s="341">
        <v>2.4250820046648247</v>
      </c>
      <c r="AA8" s="341">
        <v>1.5936539816964856</v>
      </c>
      <c r="AB8" s="341">
        <v>1.7192944893224649</v>
      </c>
      <c r="AC8" s="341">
        <v>2.4264852651102453</v>
      </c>
      <c r="AD8" s="341">
        <v>1.2022643479183248</v>
      </c>
      <c r="AE8" s="341">
        <v>1.5873192396561375</v>
      </c>
      <c r="AF8" s="341">
        <v>1.2383959817283907</v>
      </c>
      <c r="AG8" s="341">
        <v>2.4053118396587525</v>
      </c>
      <c r="AH8" s="341">
        <v>1.3185562410084506</v>
      </c>
      <c r="AI8" s="341">
        <v>1.4806893631791773</v>
      </c>
      <c r="AJ8" s="341">
        <v>1.3593907397090765</v>
      </c>
      <c r="AK8" s="341">
        <v>2.0060495652201249</v>
      </c>
      <c r="AL8" s="341">
        <v>1.4053098196547875</v>
      </c>
      <c r="AM8" s="341">
        <v>1.5131493594193524</v>
      </c>
      <c r="AN8" s="341">
        <v>1.2650956975551297</v>
      </c>
      <c r="AO8" s="341">
        <v>1.2534725602284746</v>
      </c>
      <c r="AP8" s="341">
        <v>1.0116627472871231</v>
      </c>
      <c r="AQ8" s="341">
        <v>1.1753092801607634</v>
      </c>
      <c r="AR8" s="341">
        <v>1.0159276086665336</v>
      </c>
      <c r="AS8" s="341">
        <v>1.4158319794501439</v>
      </c>
      <c r="AT8" s="341">
        <v>0.88140176197479825</v>
      </c>
      <c r="AU8" s="341">
        <v>2.5205006948460618</v>
      </c>
      <c r="AV8" s="341">
        <v>0.87724752065465594</v>
      </c>
      <c r="AW8" s="341">
        <v>0.94767460553133454</v>
      </c>
      <c r="AX8" s="341">
        <v>0.80352215695183027</v>
      </c>
      <c r="AY8" s="341">
        <v>0.8190990277738619</v>
      </c>
      <c r="AZ8" s="341">
        <v>0.78752786880591508</v>
      </c>
      <c r="BA8" s="341">
        <v>0.82768735860208054</v>
      </c>
      <c r="BB8" s="341">
        <v>1.5812059158556213</v>
      </c>
      <c r="BC8" s="341">
        <v>0.78925012236830128</v>
      </c>
      <c r="BD8" s="341">
        <v>0.79031820900832273</v>
      </c>
      <c r="BE8" s="341">
        <v>0.63754521113019713</v>
      </c>
      <c r="BF8" s="341"/>
      <c r="BG8" s="341"/>
      <c r="BH8" s="341"/>
      <c r="BI8" s="341"/>
      <c r="BJ8" s="512"/>
      <c r="BK8" s="341"/>
      <c r="BL8" s="341"/>
      <c r="BM8" s="341"/>
      <c r="BN8" s="341"/>
      <c r="BO8" s="341"/>
      <c r="BP8" s="341"/>
      <c r="BQ8" s="341"/>
      <c r="BR8" s="341"/>
      <c r="BS8" s="341"/>
      <c r="BT8" s="341"/>
      <c r="BU8" s="341"/>
      <c r="BV8" s="341"/>
      <c r="BW8" s="341"/>
      <c r="BX8" s="341"/>
      <c r="BY8" s="341"/>
      <c r="BZ8" s="341"/>
      <c r="CA8" s="341"/>
      <c r="CB8" s="341"/>
      <c r="CC8" s="341"/>
      <c r="CD8" s="341"/>
      <c r="CE8" s="341"/>
      <c r="CF8" s="341"/>
      <c r="CG8" s="341"/>
      <c r="CH8" s="341"/>
      <c r="CI8" s="341"/>
      <c r="CJ8" s="341"/>
      <c r="CK8" s="341"/>
      <c r="CL8" s="341"/>
      <c r="CM8" s="341"/>
      <c r="CN8" s="341"/>
      <c r="CO8" s="339"/>
    </row>
    <row r="9" spans="1:93" s="107" customFormat="1" ht="14">
      <c r="A9" s="511" t="s">
        <v>593</v>
      </c>
      <c r="B9" s="338">
        <v>8.8000000000000007</v>
      </c>
      <c r="C9" s="338">
        <v>9.1</v>
      </c>
      <c r="D9" s="338">
        <v>10.199999999999999</v>
      </c>
      <c r="E9" s="338">
        <v>10.3</v>
      </c>
      <c r="F9" s="338">
        <v>9.8000000000000007</v>
      </c>
      <c r="G9" s="338">
        <v>9.1999999999999993</v>
      </c>
      <c r="H9" s="338">
        <v>9.5</v>
      </c>
      <c r="I9" s="338">
        <v>9</v>
      </c>
      <c r="J9" s="338">
        <v>8.5</v>
      </c>
      <c r="K9" s="338">
        <v>9.1999999999999993</v>
      </c>
      <c r="L9" s="338">
        <v>8.8000000000000007</v>
      </c>
      <c r="M9" s="338">
        <v>8.6999999999999993</v>
      </c>
      <c r="N9" s="338">
        <v>8.4</v>
      </c>
      <c r="O9" s="338">
        <v>9</v>
      </c>
      <c r="P9" s="338">
        <v>9.0268082490578827</v>
      </c>
      <c r="Q9" s="338">
        <v>9.3336536237127667</v>
      </c>
      <c r="R9" s="338">
        <v>8.5114479387392361</v>
      </c>
      <c r="S9" s="338">
        <v>8.1281984827621159</v>
      </c>
      <c r="T9" s="338">
        <v>7.6656307619257902</v>
      </c>
      <c r="U9" s="338">
        <v>8.4190648760896103</v>
      </c>
      <c r="V9" s="338">
        <v>8.0172119847318211</v>
      </c>
      <c r="W9" s="338">
        <v>7.9218461497752246</v>
      </c>
      <c r="X9" s="338">
        <v>7.4853315849973567</v>
      </c>
      <c r="Y9" s="338">
        <v>7.726553038337447</v>
      </c>
      <c r="Z9" s="338">
        <v>7.1273459847871923</v>
      </c>
      <c r="AA9" s="338">
        <v>7.0405862983003331</v>
      </c>
      <c r="AB9" s="338">
        <v>6.911488009275879</v>
      </c>
      <c r="AC9" s="338">
        <v>7.1515401489797625</v>
      </c>
      <c r="AD9" s="338">
        <v>6.5196500411815572</v>
      </c>
      <c r="AE9" s="338">
        <v>7.1829158600218213</v>
      </c>
      <c r="AF9" s="338">
        <v>6.6010023537012019</v>
      </c>
      <c r="AG9" s="338">
        <v>6.4877421728012363</v>
      </c>
      <c r="AH9" s="338">
        <v>6.3281804243412676</v>
      </c>
      <c r="AI9" s="338">
        <v>6.2711878057659876</v>
      </c>
      <c r="AJ9" s="338">
        <v>6.2665167380778097</v>
      </c>
      <c r="AK9" s="338">
        <v>5.9644485992473903</v>
      </c>
      <c r="AL9" s="338">
        <v>5.6322755782032718</v>
      </c>
      <c r="AM9" s="338">
        <v>5.5956980233122788</v>
      </c>
      <c r="AN9" s="338">
        <v>5.3744270874316769</v>
      </c>
      <c r="AO9" s="338">
        <v>5.5402234131104455</v>
      </c>
      <c r="AP9" s="338">
        <v>5.3327222372767435</v>
      </c>
      <c r="AQ9" s="338">
        <v>5.4184187499915826</v>
      </c>
      <c r="AR9" s="338">
        <v>4.9897380261796354</v>
      </c>
      <c r="AS9" s="338">
        <v>5.0485853533720926</v>
      </c>
      <c r="AT9" s="338">
        <v>4.4522231290284884</v>
      </c>
      <c r="AU9" s="338">
        <v>4.546626335772519</v>
      </c>
      <c r="AV9" s="338">
        <v>4.4131716229944162</v>
      </c>
      <c r="AW9" s="338">
        <v>4.3151639788242102</v>
      </c>
      <c r="AX9" s="338">
        <v>4.1142464460743655</v>
      </c>
      <c r="AY9" s="338">
        <v>4.1433500131554668</v>
      </c>
      <c r="AZ9" s="338">
        <v>4.1764466175651771</v>
      </c>
      <c r="BA9" s="338">
        <v>4.3570857171294053</v>
      </c>
      <c r="BB9" s="338">
        <v>4.3047244874995449</v>
      </c>
      <c r="BC9" s="338">
        <v>4.1593144835337048</v>
      </c>
      <c r="BD9" s="338">
        <v>4.3055049490693165</v>
      </c>
      <c r="BE9" s="338">
        <v>4.5635939709951057</v>
      </c>
      <c r="BF9" s="512"/>
      <c r="BG9" s="512"/>
      <c r="BH9" s="512"/>
      <c r="BI9" s="512"/>
      <c r="BJ9" s="512"/>
      <c r="BK9" s="512"/>
      <c r="BL9" s="512"/>
      <c r="BM9" s="512"/>
      <c r="BN9" s="512"/>
      <c r="BO9" s="512"/>
      <c r="BP9" s="512"/>
      <c r="BQ9" s="512"/>
      <c r="BR9" s="512"/>
      <c r="BS9" s="512"/>
      <c r="BT9" s="512"/>
      <c r="BU9" s="512"/>
      <c r="BV9" s="512"/>
      <c r="BW9" s="512"/>
      <c r="BX9" s="512"/>
      <c r="BY9" s="512"/>
      <c r="BZ9" s="512"/>
      <c r="CA9" s="512"/>
      <c r="CB9" s="512"/>
      <c r="CC9" s="512"/>
      <c r="CD9" s="512"/>
      <c r="CE9" s="512"/>
      <c r="CF9" s="512"/>
      <c r="CG9" s="512"/>
      <c r="CH9" s="512"/>
      <c r="CI9" s="512"/>
      <c r="CJ9" s="512"/>
      <c r="CK9" s="512"/>
      <c r="CL9" s="512"/>
      <c r="CM9" s="512"/>
      <c r="CN9" s="512"/>
      <c r="CO9" s="520"/>
    </row>
    <row r="10" spans="1:93" s="107" customFormat="1" ht="14">
      <c r="A10" s="1156" t="s">
        <v>594</v>
      </c>
      <c r="B10" s="1157"/>
      <c r="C10" s="1157"/>
      <c r="D10" s="1157"/>
      <c r="E10" s="1157"/>
      <c r="F10" s="1157"/>
      <c r="G10" s="1157"/>
      <c r="H10" s="1157"/>
      <c r="I10" s="1157"/>
      <c r="J10" s="1157"/>
      <c r="K10" s="1157"/>
      <c r="L10" s="1157"/>
      <c r="M10" s="1157"/>
      <c r="N10" s="1157"/>
      <c r="O10" s="1157"/>
      <c r="P10" s="1157"/>
      <c r="Q10" s="1157"/>
      <c r="R10" s="1157"/>
      <c r="S10" s="1157"/>
      <c r="T10" s="1157"/>
      <c r="U10" s="1157"/>
      <c r="V10" s="1157"/>
      <c r="W10" s="1157"/>
      <c r="X10" s="1157"/>
      <c r="Y10" s="1157"/>
      <c r="Z10" s="1157"/>
      <c r="AA10" s="1157"/>
      <c r="AB10" s="1157"/>
      <c r="AC10" s="1157"/>
      <c r="AD10" s="1157"/>
      <c r="AE10" s="1157"/>
      <c r="AF10" s="1157"/>
      <c r="AG10" s="1157"/>
      <c r="AH10" s="1157"/>
      <c r="AI10" s="1157"/>
      <c r="AJ10" s="1157"/>
      <c r="AK10" s="1157"/>
      <c r="AL10" s="1157">
        <v>4.0928696791624031</v>
      </c>
      <c r="AM10" s="1157">
        <v>3.8837037708669309</v>
      </c>
      <c r="AN10" s="1157">
        <v>3.6250692374907745</v>
      </c>
      <c r="AO10" s="1157">
        <v>4.0371989948422504</v>
      </c>
      <c r="AP10" s="1157">
        <v>3.5496993280878186</v>
      </c>
      <c r="AQ10" s="1157">
        <v>3.6794602788952968</v>
      </c>
      <c r="AR10" s="1157">
        <v>3.3003888592062269</v>
      </c>
      <c r="AS10" s="1157">
        <v>3.5035799983456073</v>
      </c>
      <c r="AT10" s="1157">
        <v>3.1054493362947522</v>
      </c>
      <c r="AU10" s="1157">
        <v>2.8783340191135043</v>
      </c>
      <c r="AV10" s="1157">
        <v>2.9153414698142477</v>
      </c>
      <c r="AW10" s="1157">
        <v>2.7754548823885283</v>
      </c>
      <c r="AX10" s="1157">
        <v>2.6504055275119232</v>
      </c>
      <c r="AY10" s="1157">
        <v>2.598853808178414</v>
      </c>
      <c r="AZ10" s="1157">
        <v>2.6468046902953013</v>
      </c>
      <c r="BA10" s="1157">
        <v>2.6591421986462027</v>
      </c>
      <c r="BB10" s="1157">
        <v>2.4196296739970702</v>
      </c>
      <c r="BC10" s="1157">
        <v>2.4631332421377161</v>
      </c>
      <c r="BD10" s="1157">
        <v>2.3683058621854158</v>
      </c>
      <c r="BE10" s="1157">
        <v>2.3864257337897543</v>
      </c>
      <c r="BF10" s="1158"/>
      <c r="BG10" s="1158"/>
      <c r="BH10" s="1158"/>
      <c r="BI10" s="1158"/>
      <c r="BJ10" s="1158"/>
      <c r="BK10" s="1158"/>
      <c r="BL10" s="1158"/>
      <c r="BM10" s="1158"/>
      <c r="BN10" s="1158"/>
      <c r="BO10" s="1158"/>
      <c r="BP10" s="1158"/>
      <c r="BQ10" s="1158"/>
      <c r="BR10" s="1158"/>
      <c r="BS10" s="1158"/>
      <c r="BT10" s="1158"/>
      <c r="BU10" s="1158"/>
      <c r="BV10" s="1158"/>
      <c r="BW10" s="1158"/>
      <c r="BX10" s="1158"/>
      <c r="BY10" s="1158"/>
      <c r="BZ10" s="1158"/>
      <c r="CA10" s="1158"/>
      <c r="CB10" s="1158"/>
      <c r="CC10" s="1158"/>
      <c r="CD10" s="1158"/>
      <c r="CE10" s="1158"/>
      <c r="CF10" s="1158"/>
      <c r="CG10" s="1158"/>
      <c r="CH10" s="1158"/>
      <c r="CI10" s="1158"/>
      <c r="CJ10" s="1158"/>
      <c r="CK10" s="1158"/>
      <c r="CL10" s="1158"/>
      <c r="CM10" s="1158"/>
      <c r="CN10" s="1158"/>
      <c r="CO10" s="1159"/>
    </row>
    <row r="11" spans="1:93" s="107" customFormat="1" ht="14">
      <c r="A11" s="508" t="s">
        <v>511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  <c r="AC11" s="420"/>
      <c r="AD11" s="420"/>
      <c r="AE11" s="420"/>
      <c r="AF11" s="420"/>
      <c r="AG11" s="420"/>
      <c r="AH11" s="420"/>
      <c r="AI11" s="420"/>
      <c r="AJ11" s="420"/>
      <c r="AK11" s="420"/>
      <c r="AL11" s="420"/>
      <c r="AM11" s="420"/>
      <c r="AN11" s="420"/>
      <c r="AO11" s="420"/>
      <c r="AP11" s="420"/>
      <c r="AQ11" s="420"/>
      <c r="AR11" s="420"/>
      <c r="AS11" s="420"/>
      <c r="AT11" s="420"/>
      <c r="AU11" s="420"/>
      <c r="AV11" s="420"/>
      <c r="AW11" s="420"/>
      <c r="AX11" s="512"/>
      <c r="AY11" s="512"/>
      <c r="AZ11" s="512"/>
      <c r="BA11" s="512"/>
      <c r="BB11" s="512"/>
      <c r="BC11" s="512"/>
      <c r="BD11" s="512"/>
      <c r="BE11" s="512"/>
      <c r="BF11" s="512"/>
      <c r="BG11" s="512"/>
      <c r="BH11" s="512"/>
      <c r="BI11" s="512"/>
      <c r="BJ11" s="512"/>
      <c r="BK11" s="512"/>
      <c r="BL11" s="512"/>
      <c r="BM11" s="512"/>
      <c r="BN11" s="512"/>
      <c r="BO11" s="512"/>
      <c r="BP11" s="512"/>
      <c r="BQ11" s="512"/>
      <c r="BR11" s="512"/>
      <c r="BS11" s="512"/>
      <c r="BT11" s="512"/>
      <c r="BU11" s="512"/>
      <c r="BV11" s="512"/>
      <c r="BW11" s="512"/>
      <c r="BX11" s="512"/>
      <c r="BY11" s="512"/>
      <c r="BZ11" s="512"/>
      <c r="CA11" s="512"/>
      <c r="CB11" s="512"/>
      <c r="CC11" s="512"/>
      <c r="CD11" s="512"/>
      <c r="CE11" s="512"/>
      <c r="CF11" s="512"/>
      <c r="CG11" s="512"/>
      <c r="CH11" s="512"/>
      <c r="CI11" s="512"/>
      <c r="CJ11" s="512"/>
      <c r="CK11" s="512"/>
      <c r="CL11" s="512"/>
      <c r="CM11" s="512"/>
      <c r="CN11" s="512"/>
      <c r="CO11" s="520"/>
    </row>
    <row r="12" spans="1:93" s="107" customFormat="1" ht="14">
      <c r="A12" s="511" t="s">
        <v>258</v>
      </c>
      <c r="B12" s="281">
        <v>14588.861881297356</v>
      </c>
      <c r="C12" s="281">
        <v>15020.486796406163</v>
      </c>
      <c r="D12" s="281">
        <v>15962.97255047617</v>
      </c>
      <c r="E12" s="281">
        <v>17057.152126725578</v>
      </c>
      <c r="F12" s="281">
        <v>16736.942827830215</v>
      </c>
      <c r="G12" s="281">
        <v>16408.355419422744</v>
      </c>
      <c r="H12" s="281">
        <v>18570.583185649117</v>
      </c>
      <c r="I12" s="281">
        <v>21455.980648528424</v>
      </c>
      <c r="J12" s="281">
        <v>17049.455670893476</v>
      </c>
      <c r="K12" s="281">
        <v>18085.162742262924</v>
      </c>
      <c r="L12" s="281">
        <v>18733.763827222829</v>
      </c>
      <c r="M12" s="281">
        <v>19781</v>
      </c>
      <c r="N12" s="281">
        <v>19069.965876606901</v>
      </c>
      <c r="O12" s="281">
        <v>17772.912606950078</v>
      </c>
      <c r="P12" s="281">
        <v>18054.018862121069</v>
      </c>
      <c r="Q12" s="281">
        <v>19142.750115391969</v>
      </c>
      <c r="R12" s="281">
        <v>18969.141926170563</v>
      </c>
      <c r="S12" s="281">
        <v>19708.182812081472</v>
      </c>
      <c r="T12" s="281">
        <v>21835.152864854397</v>
      </c>
      <c r="U12" s="281">
        <v>22330.426262821751</v>
      </c>
      <c r="V12" s="281">
        <v>20275.027889605666</v>
      </c>
      <c r="W12" s="281">
        <v>21596.267809860041</v>
      </c>
      <c r="X12" s="281">
        <v>21978.51289226464</v>
      </c>
      <c r="Y12" s="281">
        <v>23650.27182212449</v>
      </c>
      <c r="Z12" s="281">
        <v>21793.90338351324</v>
      </c>
      <c r="AA12" s="281">
        <v>23723.429253019229</v>
      </c>
      <c r="AB12" s="281">
        <v>23810.008841732979</v>
      </c>
      <c r="AC12" s="281">
        <v>26398.327636438709</v>
      </c>
      <c r="AD12" s="281">
        <v>23858.705029522818</v>
      </c>
      <c r="AE12" s="281">
        <v>27078.26231139115</v>
      </c>
      <c r="AF12" s="281">
        <v>25948.472221756569</v>
      </c>
      <c r="AG12" s="281">
        <v>27335.464057661819</v>
      </c>
      <c r="AH12" s="281">
        <v>27424.20656680808</v>
      </c>
      <c r="AI12" s="281">
        <v>27948.6210768733</v>
      </c>
      <c r="AJ12" s="281">
        <v>29676.916627852817</v>
      </c>
      <c r="AK12" s="281">
        <v>30072.17049451686</v>
      </c>
      <c r="AL12" s="281">
        <v>28559.010215664021</v>
      </c>
      <c r="AM12" s="281">
        <v>30015.588680137589</v>
      </c>
      <c r="AN12" s="281">
        <v>30733.407797551507</v>
      </c>
      <c r="AO12" s="281">
        <v>34774.674148211991</v>
      </c>
      <c r="AP12" s="281">
        <v>32517.556136505667</v>
      </c>
      <c r="AQ12" s="281">
        <v>34043.614775725597</v>
      </c>
      <c r="AR12" s="281">
        <v>35024.405189166479</v>
      </c>
      <c r="AS12" s="281">
        <v>36828.830325983341</v>
      </c>
      <c r="AT12" s="281">
        <v>35617.752289079952</v>
      </c>
      <c r="AU12" s="281">
        <v>36910.754861534399</v>
      </c>
      <c r="AV12" s="281">
        <v>36719.125915988217</v>
      </c>
      <c r="AW12" s="281">
        <v>41273.918829362861</v>
      </c>
      <c r="AX12" s="281">
        <v>40501.263430916842</v>
      </c>
      <c r="AY12" s="281">
        <v>40929.487882710542</v>
      </c>
      <c r="AZ12" s="281">
        <v>42081.95085275967</v>
      </c>
      <c r="BA12" s="281">
        <v>44213.526474956598</v>
      </c>
      <c r="BB12" s="281">
        <v>44194.420898894023</v>
      </c>
      <c r="BC12" s="281">
        <v>46373.558172172648</v>
      </c>
      <c r="BD12" s="281">
        <v>45932.948041113865</v>
      </c>
      <c r="BE12" s="281">
        <v>49136.487516324116</v>
      </c>
      <c r="BF12" s="512"/>
      <c r="BG12" s="512"/>
      <c r="BH12" s="512"/>
      <c r="BI12" s="512"/>
      <c r="BJ12" s="512"/>
      <c r="BK12" s="512"/>
      <c r="BL12" s="512"/>
      <c r="BM12" s="512"/>
      <c r="BN12" s="512"/>
      <c r="BO12" s="512"/>
      <c r="BP12" s="512"/>
      <c r="BQ12" s="512"/>
      <c r="BR12" s="512"/>
      <c r="BS12" s="512"/>
      <c r="BT12" s="512"/>
      <c r="BU12" s="512"/>
      <c r="BV12" s="512"/>
      <c r="BW12" s="512"/>
      <c r="BX12" s="512"/>
      <c r="BY12" s="512"/>
      <c r="BZ12" s="512"/>
      <c r="CA12" s="512"/>
      <c r="CB12" s="512"/>
      <c r="CC12" s="512"/>
      <c r="CD12" s="512"/>
      <c r="CE12" s="512"/>
      <c r="CF12" s="512"/>
      <c r="CG12" s="512"/>
      <c r="CH12" s="512"/>
      <c r="CI12" s="512"/>
      <c r="CJ12" s="512"/>
      <c r="CK12" s="512"/>
      <c r="CL12" s="512"/>
      <c r="CM12" s="512"/>
      <c r="CN12" s="512"/>
      <c r="CO12" s="520"/>
    </row>
    <row r="13" spans="1:93" s="107" customFormat="1" ht="14">
      <c r="A13" s="511" t="s">
        <v>262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>
        <v>2683.4435796794314</v>
      </c>
      <c r="O13" s="281">
        <v>2498.6154908147996</v>
      </c>
      <c r="P13" s="281">
        <v>2594.1268155994762</v>
      </c>
      <c r="Q13" s="281">
        <v>2687.9846553786901</v>
      </c>
      <c r="R13" s="281">
        <v>2819.3141813309544</v>
      </c>
      <c r="S13" s="281">
        <v>3304.0406088998411</v>
      </c>
      <c r="T13" s="281">
        <v>3408.4747713698534</v>
      </c>
      <c r="U13" s="281">
        <v>3584.7254107418471</v>
      </c>
      <c r="V13" s="281">
        <v>3903.3081834677691</v>
      </c>
      <c r="W13" s="281">
        <v>4198.3050099866341</v>
      </c>
      <c r="X13" s="281">
        <v>4277.4097550122442</v>
      </c>
      <c r="Y13" s="281">
        <v>4486.1068307345913</v>
      </c>
      <c r="Z13" s="281">
        <v>4965.3250290722517</v>
      </c>
      <c r="AA13" s="281">
        <v>4937.8388056137101</v>
      </c>
      <c r="AB13" s="281">
        <v>5366.2752777432306</v>
      </c>
      <c r="AC13" s="281">
        <v>5858.8408485971986</v>
      </c>
      <c r="AD13" s="281">
        <v>6611.1782627828534</v>
      </c>
      <c r="AE13" s="281">
        <v>5788.2289193956012</v>
      </c>
      <c r="AF13" s="281">
        <v>6584.3180545766709</v>
      </c>
      <c r="AG13" s="281">
        <v>6814.8699392038188</v>
      </c>
      <c r="AH13" s="281">
        <v>6975.1775618904385</v>
      </c>
      <c r="AI13" s="281">
        <v>7113.1260942489253</v>
      </c>
      <c r="AJ13" s="281">
        <v>7346.6956559392947</v>
      </c>
      <c r="AK13" s="281">
        <v>7440.172155481996</v>
      </c>
      <c r="AL13" s="281">
        <v>7791.8085839647019</v>
      </c>
      <c r="AM13" s="281">
        <v>8007.4493783326998</v>
      </c>
      <c r="AN13" s="281">
        <v>8361.1939563196102</v>
      </c>
      <c r="AO13" s="281">
        <v>8621.6492963739565</v>
      </c>
      <c r="AP13" s="281">
        <v>8901.0052857214614</v>
      </c>
      <c r="AQ13" s="281">
        <v>9226.4390115897058</v>
      </c>
      <c r="AR13" s="281">
        <v>9646.0577369241055</v>
      </c>
      <c r="AS13" s="281">
        <v>10065.575538706802</v>
      </c>
      <c r="AT13" s="281">
        <v>10374.418561209352</v>
      </c>
      <c r="AU13" s="281">
        <v>10680.743490085561</v>
      </c>
      <c r="AV13" s="281">
        <v>11176.98139419279</v>
      </c>
      <c r="AW13" s="281">
        <v>11619.689916291969</v>
      </c>
      <c r="AX13" s="281">
        <v>12212.968370285185</v>
      </c>
      <c r="AY13" s="281">
        <v>12560.873607143178</v>
      </c>
      <c r="AZ13" s="281">
        <v>12793.368461759992</v>
      </c>
      <c r="BA13" s="281">
        <v>12877.463647113629</v>
      </c>
      <c r="BB13" s="281">
        <v>13651.328286823846</v>
      </c>
      <c r="BC13" s="281">
        <v>13655.590840710258</v>
      </c>
      <c r="BD13" s="281">
        <v>14402.670875410055</v>
      </c>
      <c r="BE13" s="281">
        <v>14507.047388759602</v>
      </c>
      <c r="BF13" s="512"/>
      <c r="BG13" s="512"/>
      <c r="BH13" s="512"/>
      <c r="BI13" s="512"/>
      <c r="BJ13" s="512"/>
      <c r="BK13" s="512"/>
      <c r="BL13" s="512"/>
      <c r="BM13" s="512"/>
      <c r="BN13" s="512"/>
      <c r="BO13" s="512"/>
      <c r="BP13" s="512"/>
      <c r="BQ13" s="512"/>
      <c r="BR13" s="512"/>
      <c r="BS13" s="512"/>
      <c r="BT13" s="512"/>
      <c r="BU13" s="512"/>
      <c r="BV13" s="512"/>
      <c r="BW13" s="512"/>
      <c r="BX13" s="512"/>
      <c r="BY13" s="512"/>
      <c r="BZ13" s="512"/>
      <c r="CA13" s="512"/>
      <c r="CB13" s="512"/>
      <c r="CC13" s="512"/>
      <c r="CD13" s="512"/>
      <c r="CE13" s="512"/>
      <c r="CF13" s="512"/>
      <c r="CG13" s="512"/>
      <c r="CH13" s="512"/>
      <c r="CI13" s="512"/>
      <c r="CJ13" s="512"/>
      <c r="CK13" s="512"/>
      <c r="CL13" s="512"/>
      <c r="CM13" s="512"/>
      <c r="CN13" s="512"/>
      <c r="CO13" s="520"/>
    </row>
    <row r="14" spans="1:93" s="107" customFormat="1" ht="14.5" thickBot="1">
      <c r="A14" s="1160" t="s">
        <v>146</v>
      </c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>
        <v>6.4</v>
      </c>
      <c r="O14" s="466">
        <v>6.5873414650859994</v>
      </c>
      <c r="P14" s="466">
        <v>6.4341605055721667</v>
      </c>
      <c r="Q14" s="466">
        <v>6.8752568805039171</v>
      </c>
      <c r="R14" s="466">
        <v>7.0968628461307679</v>
      </c>
      <c r="S14" s="466">
        <v>7.5629869684360784</v>
      </c>
      <c r="T14" s="466">
        <v>7.8679215529849751</v>
      </c>
      <c r="U14" s="466">
        <v>8.8107403559849136</v>
      </c>
      <c r="V14" s="466">
        <v>9.2769085442410617</v>
      </c>
      <c r="W14" s="466">
        <v>9.5793596728447987</v>
      </c>
      <c r="X14" s="466">
        <v>9.8727421114909291</v>
      </c>
      <c r="Y14" s="466">
        <v>10.507897757730275</v>
      </c>
      <c r="Z14" s="466">
        <v>11.273807230488122</v>
      </c>
      <c r="AA14" s="466">
        <v>12.380791311144401</v>
      </c>
      <c r="AB14" s="466">
        <v>13.097611360671079</v>
      </c>
      <c r="AC14" s="466">
        <v>14.08215929591581</v>
      </c>
      <c r="AD14" s="466">
        <v>14.071243753887206</v>
      </c>
      <c r="AE14" s="466">
        <v>14.676828518281694</v>
      </c>
      <c r="AF14" s="466">
        <v>17.532358837957016</v>
      </c>
      <c r="AG14" s="466">
        <v>17.926087828547264</v>
      </c>
      <c r="AH14" s="466">
        <v>18.197051666893731</v>
      </c>
      <c r="AI14" s="466">
        <v>19.165824437802147</v>
      </c>
      <c r="AJ14" s="466">
        <v>19.897786235018025</v>
      </c>
      <c r="AK14" s="466">
        <v>21.146241632315558</v>
      </c>
      <c r="AL14" s="466">
        <v>21.545605721875251</v>
      </c>
      <c r="AM14" s="466">
        <v>22.899339808205795</v>
      </c>
      <c r="AN14" s="466">
        <v>24.047218929034909</v>
      </c>
      <c r="AO14" s="466">
        <v>24.78508251813998</v>
      </c>
      <c r="AP14" s="466">
        <v>25.286795932332094</v>
      </c>
      <c r="AQ14" s="466">
        <v>26.966455957550014</v>
      </c>
      <c r="AR14" s="466">
        <v>27.982313688980327</v>
      </c>
      <c r="AS14" s="466">
        <v>30.338424438524662</v>
      </c>
      <c r="AT14" s="466">
        <v>30.726236146151848</v>
      </c>
      <c r="AU14" s="466">
        <v>33.036485981753017</v>
      </c>
      <c r="AV14" s="466">
        <v>33.885942005530964</v>
      </c>
      <c r="AW14" s="466">
        <v>36.20667430186213</v>
      </c>
      <c r="AX14" s="466">
        <v>36.656827603043837</v>
      </c>
      <c r="AY14" s="466">
        <v>37.90063484178615</v>
      </c>
      <c r="AZ14" s="466">
        <v>38.778894899124047</v>
      </c>
      <c r="BA14" s="466">
        <v>40.195838138012085</v>
      </c>
      <c r="BB14" s="466">
        <v>41.196188700265097</v>
      </c>
      <c r="BC14" s="466">
        <v>41.636394943005143</v>
      </c>
      <c r="BD14" s="466">
        <v>44.168002685375974</v>
      </c>
      <c r="BE14" s="466">
        <v>46.257708451762205</v>
      </c>
      <c r="BF14" s="466"/>
      <c r="BG14" s="1161"/>
      <c r="BH14" s="1161"/>
      <c r="BI14" s="1161"/>
      <c r="BJ14" s="1161"/>
      <c r="BK14" s="1161"/>
      <c r="BL14" s="1161"/>
      <c r="BM14" s="1161"/>
      <c r="BN14" s="1161"/>
      <c r="BO14" s="1161"/>
      <c r="BP14" s="1161"/>
      <c r="BQ14" s="1161"/>
      <c r="BR14" s="1161"/>
      <c r="BS14" s="1161"/>
      <c r="BT14" s="1161"/>
      <c r="BU14" s="1161"/>
      <c r="BV14" s="1161"/>
      <c r="BW14" s="1161"/>
      <c r="BX14" s="1161"/>
      <c r="BY14" s="1161"/>
      <c r="BZ14" s="1161"/>
      <c r="CA14" s="1161"/>
      <c r="CB14" s="1161"/>
      <c r="CC14" s="1161"/>
      <c r="CD14" s="1161"/>
      <c r="CE14" s="1161"/>
      <c r="CF14" s="1161"/>
      <c r="CG14" s="1161"/>
      <c r="CH14" s="1161"/>
      <c r="CI14" s="1161"/>
      <c r="CJ14" s="1161"/>
      <c r="CK14" s="1161"/>
      <c r="CL14" s="1161"/>
      <c r="CM14" s="1161"/>
      <c r="CN14" s="1161"/>
      <c r="CO14" s="1162"/>
    </row>
    <row r="15" spans="1:93" s="107" customFormat="1" ht="14">
      <c r="A15" s="425"/>
      <c r="B15" s="420"/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420"/>
      <c r="AH15" s="420"/>
      <c r="AI15" s="420"/>
      <c r="AJ15" s="420"/>
      <c r="AK15" s="420"/>
      <c r="AL15" s="420"/>
      <c r="AM15" s="420"/>
      <c r="AN15" s="420"/>
      <c r="AO15" s="420"/>
      <c r="AP15" s="420"/>
      <c r="AQ15" s="420"/>
      <c r="AR15" s="420"/>
      <c r="AS15" s="420"/>
      <c r="AT15" s="420"/>
      <c r="AU15" s="420"/>
      <c r="AV15" s="420"/>
      <c r="AW15" s="420"/>
      <c r="AX15" s="512"/>
      <c r="AY15" s="512"/>
      <c r="AZ15" s="512"/>
      <c r="BA15" s="512"/>
      <c r="BB15" s="512"/>
      <c r="BC15" s="512"/>
      <c r="BD15" s="512"/>
      <c r="BE15" s="512"/>
      <c r="BF15" s="512"/>
      <c r="BG15" s="512"/>
      <c r="BH15" s="512"/>
      <c r="BI15" s="512"/>
      <c r="BJ15" s="512"/>
      <c r="BK15" s="512"/>
      <c r="BL15" s="512"/>
      <c r="BM15" s="512"/>
      <c r="BN15" s="512"/>
      <c r="BO15" s="512"/>
      <c r="BP15" s="512"/>
      <c r="BQ15" s="512"/>
      <c r="BR15" s="512"/>
      <c r="BS15" s="512"/>
      <c r="BT15" s="512"/>
      <c r="BU15" s="512"/>
      <c r="BV15" s="512"/>
      <c r="BW15" s="512"/>
      <c r="BX15" s="512"/>
      <c r="BY15" s="512"/>
      <c r="BZ15" s="512"/>
      <c r="CA15" s="512"/>
      <c r="CB15" s="512"/>
      <c r="CC15" s="512"/>
      <c r="CD15" s="512"/>
      <c r="CE15" s="512"/>
      <c r="CF15" s="512"/>
      <c r="CG15" s="512"/>
      <c r="CH15" s="512"/>
      <c r="CI15" s="512"/>
      <c r="CJ15" s="512"/>
      <c r="CK15" s="512"/>
      <c r="CL15" s="512"/>
      <c r="CM15" s="512"/>
      <c r="CN15" s="512"/>
      <c r="CO15" s="520"/>
    </row>
    <row r="16" spans="1:93" s="107" customFormat="1" ht="14">
      <c r="A16" s="515" t="s">
        <v>671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516"/>
      <c r="AY16" s="516"/>
      <c r="AZ16" s="516"/>
      <c r="BA16" s="516"/>
      <c r="BB16" s="516"/>
      <c r="BC16" s="516"/>
      <c r="BD16" s="516"/>
      <c r="BE16" s="516"/>
      <c r="BF16" s="516"/>
      <c r="BG16" s="516"/>
      <c r="BH16" s="516"/>
      <c r="BI16" s="516"/>
      <c r="BJ16" s="516"/>
      <c r="BK16" s="516"/>
      <c r="BL16" s="516"/>
      <c r="BM16" s="516"/>
      <c r="BN16" s="516"/>
      <c r="BO16" s="516"/>
      <c r="BP16" s="516"/>
      <c r="BQ16" s="516"/>
      <c r="BR16" s="516"/>
      <c r="BS16" s="516"/>
      <c r="BT16" s="516"/>
      <c r="BU16" s="516"/>
      <c r="BV16" s="516"/>
      <c r="BW16" s="516"/>
      <c r="BX16" s="516"/>
      <c r="BY16" s="516"/>
      <c r="BZ16" s="516"/>
      <c r="CA16" s="516"/>
      <c r="CB16" s="516"/>
      <c r="CC16" s="516"/>
      <c r="CD16" s="516"/>
      <c r="CE16" s="516"/>
      <c r="CF16" s="516"/>
      <c r="CG16" s="516"/>
      <c r="CH16" s="516"/>
      <c r="CI16" s="516"/>
      <c r="CJ16" s="516"/>
      <c r="CK16" s="516"/>
      <c r="CL16" s="516"/>
      <c r="CM16" s="516"/>
      <c r="CN16" s="516"/>
      <c r="CO16" s="537"/>
    </row>
    <row r="17" spans="1:93" s="107" customFormat="1" ht="14">
      <c r="A17" s="508" t="s">
        <v>144</v>
      </c>
      <c r="B17" s="513"/>
      <c r="C17" s="514"/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14"/>
      <c r="AC17" s="514"/>
      <c r="AD17" s="514"/>
      <c r="AE17" s="514"/>
      <c r="AF17" s="514"/>
      <c r="AG17" s="514"/>
      <c r="AH17" s="514"/>
      <c r="AI17" s="514"/>
      <c r="AJ17" s="514"/>
      <c r="AK17" s="514"/>
      <c r="AL17" s="514"/>
      <c r="AM17" s="514"/>
      <c r="AN17" s="514"/>
      <c r="AO17" s="514"/>
      <c r="AP17" s="514"/>
      <c r="AQ17" s="514"/>
      <c r="AR17" s="514"/>
      <c r="AS17" s="514"/>
      <c r="AT17" s="514"/>
      <c r="AU17" s="514"/>
      <c r="AV17" s="514"/>
      <c r="AW17" s="514"/>
      <c r="AX17" s="514"/>
      <c r="AY17" s="514"/>
      <c r="AZ17" s="514"/>
      <c r="BA17" s="514"/>
      <c r="BB17" s="514"/>
      <c r="BC17" s="514"/>
      <c r="BD17" s="514"/>
      <c r="BE17" s="514"/>
      <c r="BF17" s="514"/>
      <c r="BG17" s="514"/>
      <c r="BH17" s="514"/>
      <c r="BI17" s="514"/>
      <c r="BJ17" s="514"/>
      <c r="BK17" s="514"/>
      <c r="BL17" s="514"/>
      <c r="BM17" s="514"/>
      <c r="BN17" s="514"/>
      <c r="BO17" s="514"/>
      <c r="BP17" s="514"/>
      <c r="BQ17" s="514"/>
      <c r="BR17" s="514"/>
      <c r="BS17" s="514"/>
      <c r="BT17" s="514"/>
      <c r="BU17" s="514"/>
      <c r="BV17" s="514"/>
      <c r="BW17" s="514"/>
      <c r="BX17" s="514"/>
      <c r="BY17" s="514"/>
      <c r="BZ17" s="514"/>
      <c r="CA17" s="514"/>
      <c r="CB17" s="514"/>
      <c r="CC17" s="514"/>
      <c r="CD17" s="514"/>
      <c r="CE17" s="514"/>
      <c r="CF17" s="514"/>
      <c r="CG17" s="514"/>
      <c r="CH17" s="514"/>
      <c r="CI17" s="514"/>
      <c r="CJ17" s="514"/>
      <c r="CK17" s="514"/>
      <c r="CL17" s="514"/>
      <c r="CM17" s="514"/>
      <c r="CN17" s="514"/>
      <c r="CO17" s="536"/>
    </row>
    <row r="18" spans="1:93" s="107" customFormat="1" ht="14">
      <c r="A18" s="511" t="s">
        <v>256</v>
      </c>
      <c r="B18" s="338">
        <v>0.49</v>
      </c>
      <c r="C18" s="338">
        <v>0.67</v>
      </c>
      <c r="D18" s="338">
        <v>0.83</v>
      </c>
      <c r="E18" s="338">
        <v>0.82</v>
      </c>
      <c r="F18" s="338">
        <v>0.65</v>
      </c>
      <c r="G18" s="338">
        <v>0.82</v>
      </c>
      <c r="H18" s="338">
        <v>0.91</v>
      </c>
      <c r="I18" s="338">
        <v>0.87</v>
      </c>
      <c r="J18" s="338">
        <v>0.84</v>
      </c>
      <c r="K18" s="338">
        <v>1.1000000000000001</v>
      </c>
      <c r="L18" s="338">
        <v>1.1399999999999999</v>
      </c>
      <c r="M18" s="338">
        <v>0.96</v>
      </c>
      <c r="N18" s="338">
        <v>1.21</v>
      </c>
      <c r="O18" s="338">
        <v>1.2688339960274517</v>
      </c>
      <c r="P18" s="338">
        <v>1.7988811144501218</v>
      </c>
      <c r="Q18" s="338">
        <v>0.92175526910263339</v>
      </c>
      <c r="R18" s="338">
        <v>2.930682169371408</v>
      </c>
      <c r="S18" s="338">
        <v>1.872645128590178</v>
      </c>
      <c r="T18" s="338">
        <v>1.0995543988829628</v>
      </c>
      <c r="U18" s="338">
        <v>1.5122777684989765</v>
      </c>
      <c r="V18" s="338">
        <v>1.7069695134129179</v>
      </c>
      <c r="W18" s="338">
        <v>0.43150250238426568</v>
      </c>
      <c r="X18" s="338">
        <v>0.55091462614697073</v>
      </c>
      <c r="Y18" s="338">
        <v>0.49149399418893974</v>
      </c>
      <c r="Z18" s="338">
        <v>0.92340608379764233</v>
      </c>
      <c r="AA18" s="338">
        <v>0.64673224528147499</v>
      </c>
      <c r="AB18" s="338">
        <v>0.72778588947726419</v>
      </c>
      <c r="AC18" s="338">
        <v>1.1464655894682829</v>
      </c>
      <c r="AD18" s="338">
        <v>0.64850310218607632</v>
      </c>
      <c r="AE18" s="338">
        <v>0.9143046744657527</v>
      </c>
      <c r="AF18" s="338">
        <v>0.77039104034923778</v>
      </c>
      <c r="AG18" s="338">
        <v>1.6177187891873359</v>
      </c>
      <c r="AH18" s="338">
        <v>0.91518778945853041</v>
      </c>
      <c r="AI18" s="338">
        <v>1.0610011749221637</v>
      </c>
      <c r="AJ18" s="338">
        <v>0.91751771880644317</v>
      </c>
      <c r="AK18" s="338">
        <v>1.398995105152615</v>
      </c>
      <c r="AL18" s="338">
        <v>1.0250404380857747</v>
      </c>
      <c r="AM18" s="338">
        <v>1.1649595619142252</v>
      </c>
      <c r="AN18" s="338">
        <v>1.0106812565131229</v>
      </c>
      <c r="AO18" s="338">
        <v>1.080439872667623</v>
      </c>
      <c r="AP18" s="338">
        <v>0.89</v>
      </c>
      <c r="AQ18" s="338">
        <v>1.0489685769517823</v>
      </c>
      <c r="AR18" s="338">
        <v>0.97984279353601889</v>
      </c>
      <c r="AS18" s="338">
        <v>1.3840600064632205</v>
      </c>
      <c r="AT18" s="338">
        <v>0.90568619840238562</v>
      </c>
      <c r="AU18" s="338">
        <v>2.6211315519339831</v>
      </c>
      <c r="AV18" s="338">
        <v>0.94881839322524597</v>
      </c>
      <c r="AW18" s="338">
        <v>1.0972624633767722</v>
      </c>
      <c r="AX18" s="338">
        <v>0.495</v>
      </c>
      <c r="AY18" s="338">
        <v>0.5</v>
      </c>
      <c r="AZ18" s="338">
        <v>0.48499999999999999</v>
      </c>
      <c r="BA18" s="338">
        <v>0.53995357828018475</v>
      </c>
      <c r="BB18" s="338">
        <v>1.0149999999999999</v>
      </c>
      <c r="BC18" s="338">
        <v>0.52500000000000013</v>
      </c>
      <c r="BD18" s="338">
        <v>0.54</v>
      </c>
      <c r="BE18" s="338">
        <v>0.44499999999999984</v>
      </c>
      <c r="BF18" s="338">
        <v>0.41499999999999998</v>
      </c>
      <c r="BG18" s="338">
        <v>0.435</v>
      </c>
      <c r="BH18" s="338">
        <v>0.4</v>
      </c>
      <c r="BI18" s="338">
        <v>0.16999999999999993</v>
      </c>
      <c r="BJ18" s="338">
        <v>0.43</v>
      </c>
      <c r="BK18" s="338">
        <v>0.47000000000000003</v>
      </c>
      <c r="BL18" s="338">
        <v>0.505</v>
      </c>
      <c r="BM18" s="338">
        <v>0.55000000000000004</v>
      </c>
      <c r="BN18" s="338">
        <v>0.49</v>
      </c>
      <c r="BO18" s="338">
        <v>0.56000000000000005</v>
      </c>
      <c r="BP18" s="338">
        <v>0.55499999999999994</v>
      </c>
      <c r="BQ18" s="338">
        <v>0.66500000000000004</v>
      </c>
      <c r="BR18" s="338">
        <v>0.70499999999999996</v>
      </c>
      <c r="BS18" s="338">
        <v>0.75000000000000011</v>
      </c>
      <c r="BT18" s="338">
        <v>0.75</v>
      </c>
      <c r="BU18" s="338">
        <v>0.98999999999999977</v>
      </c>
      <c r="BV18" s="338">
        <v>0.56000000000000005</v>
      </c>
      <c r="BW18" s="338">
        <v>0.55499999999999994</v>
      </c>
      <c r="BX18" s="338">
        <v>0.53</v>
      </c>
      <c r="BY18" s="338">
        <v>0.54999999999999982</v>
      </c>
      <c r="BZ18" s="338">
        <v>0.73</v>
      </c>
      <c r="CA18" s="338">
        <v>0.97500000000000009</v>
      </c>
      <c r="CB18" s="338">
        <v>0.79499999999999993</v>
      </c>
      <c r="CC18" s="338">
        <v>0.93000000000000016</v>
      </c>
      <c r="CD18" s="338">
        <v>1.1499999999999999</v>
      </c>
      <c r="CE18" s="338">
        <v>1.3450000000000002</v>
      </c>
      <c r="CF18" s="338">
        <v>1.415</v>
      </c>
      <c r="CG18" s="338">
        <v>1.4849999999999994</v>
      </c>
      <c r="CH18" s="338">
        <v>1.42</v>
      </c>
      <c r="CI18" s="338">
        <v>1.46</v>
      </c>
      <c r="CJ18" s="338">
        <v>1.4699999999999998</v>
      </c>
      <c r="CK18" s="338">
        <v>1.54</v>
      </c>
      <c r="CL18" s="338">
        <v>1.54</v>
      </c>
      <c r="CM18" s="338">
        <v>1.56</v>
      </c>
      <c r="CN18" s="338">
        <v>1.5500000000000003</v>
      </c>
      <c r="CO18" s="344">
        <v>1.5299999999999994</v>
      </c>
    </row>
    <row r="19" spans="1:93" s="107" customFormat="1" ht="14">
      <c r="A19" s="511" t="s">
        <v>777</v>
      </c>
      <c r="B19" s="341">
        <v>16.600000000000001</v>
      </c>
      <c r="C19" s="341">
        <v>24.1</v>
      </c>
      <c r="D19" s="341">
        <v>32.9</v>
      </c>
      <c r="E19" s="341">
        <v>30.2</v>
      </c>
      <c r="F19" s="341">
        <v>21.3</v>
      </c>
      <c r="G19" s="341">
        <v>24.8</v>
      </c>
      <c r="H19" s="341">
        <v>25.7</v>
      </c>
      <c r="I19" s="341">
        <v>23.1</v>
      </c>
      <c r="J19" s="341">
        <v>21.3</v>
      </c>
      <c r="K19" s="341">
        <v>27.7</v>
      </c>
      <c r="L19" s="341">
        <v>27.5</v>
      </c>
      <c r="M19" s="341">
        <v>24</v>
      </c>
      <c r="N19" s="341">
        <v>29.3</v>
      </c>
      <c r="O19" s="341">
        <v>29.562858377657108</v>
      </c>
      <c r="P19" s="341">
        <v>40.776030008172583</v>
      </c>
      <c r="Q19" s="341">
        <v>18.686383868460243</v>
      </c>
      <c r="R19" s="341">
        <v>63.010432419437379</v>
      </c>
      <c r="S19" s="341">
        <v>36.31209220314846</v>
      </c>
      <c r="T19" s="341">
        <v>19.751784749073241</v>
      </c>
      <c r="U19" s="341">
        <v>26.700754369864498</v>
      </c>
      <c r="V19" s="341">
        <v>29.352492716204548</v>
      </c>
      <c r="W19" s="341">
        <v>20.915030174180906</v>
      </c>
      <c r="X19" s="341">
        <v>26.308929682819659</v>
      </c>
      <c r="Y19" s="341">
        <v>22.211986139980986</v>
      </c>
      <c r="Z19" s="341">
        <v>43.516540638913611</v>
      </c>
      <c r="AA19" s="341">
        <v>27.926453027325991</v>
      </c>
      <c r="AB19" s="341">
        <v>30.500100200125502</v>
      </c>
      <c r="AC19" s="341">
        <v>47.38828580220806</v>
      </c>
      <c r="AD19" s="341">
        <v>23.783358315354498</v>
      </c>
      <c r="AE19" s="341">
        <v>33.191560088968664</v>
      </c>
      <c r="AF19" s="341">
        <v>26.21685387316419</v>
      </c>
      <c r="AG19" s="341">
        <v>56.847022135912503</v>
      </c>
      <c r="AH19" s="341">
        <v>28.040266307523652</v>
      </c>
      <c r="AI19" s="341">
        <v>31.475499304180943</v>
      </c>
      <c r="AJ19" s="341">
        <v>26.233308114686892</v>
      </c>
      <c r="AK19" s="341">
        <v>36.62549788290621</v>
      </c>
      <c r="AL19" s="341">
        <v>24.906668534021637</v>
      </c>
      <c r="AM19" s="341">
        <v>27.509136360402575</v>
      </c>
      <c r="AN19" s="341">
        <v>22.645631800602949</v>
      </c>
      <c r="AO19" s="341">
        <v>22.505804765649096</v>
      </c>
      <c r="AP19" s="341">
        <v>18.145956633695803</v>
      </c>
      <c r="AQ19" s="341">
        <v>21.350251886559768</v>
      </c>
      <c r="AR19" s="341">
        <v>18.582301897297128</v>
      </c>
      <c r="AS19" s="341">
        <v>26.959187196709465</v>
      </c>
      <c r="AT19" s="341">
        <v>16.472838813982136</v>
      </c>
      <c r="AU19" s="341">
        <v>51.787160060799039</v>
      </c>
      <c r="AV19" s="341">
        <v>16.26257144118717</v>
      </c>
      <c r="AW19" s="341">
        <v>17.993735956198755</v>
      </c>
      <c r="AX19" s="341">
        <v>15.239585092194122</v>
      </c>
      <c r="AY19" s="341">
        <v>16.153619651584318</v>
      </c>
      <c r="AZ19" s="341">
        <v>15.075924916491958</v>
      </c>
      <c r="BA19" s="341">
        <v>15.17557900281469</v>
      </c>
      <c r="BB19" s="341">
        <v>29.488153548413027</v>
      </c>
      <c r="BC19" s="341">
        <v>15.036137872465364</v>
      </c>
      <c r="BD19" s="341">
        <v>15.321688215007759</v>
      </c>
      <c r="BE19" s="341">
        <v>12.667977159282916</v>
      </c>
      <c r="BF19" s="341">
        <v>11.850774979346234</v>
      </c>
      <c r="BG19" s="341">
        <v>12.234294474748793</v>
      </c>
      <c r="BH19" s="341">
        <v>11.043702024897243</v>
      </c>
      <c r="BI19" s="341">
        <v>4.6326708086895581</v>
      </c>
      <c r="BJ19" s="341">
        <v>11.481438421137891</v>
      </c>
      <c r="BK19" s="341">
        <v>12.057484219964239</v>
      </c>
      <c r="BL19" s="341">
        <v>12.812054219365221</v>
      </c>
      <c r="BM19" s="341">
        <v>13.425531501482132</v>
      </c>
      <c r="BN19" s="341">
        <v>11.403354766751136</v>
      </c>
      <c r="BO19" s="341">
        <v>12.742300218540286</v>
      </c>
      <c r="BP19" s="341">
        <v>12.71220920687105</v>
      </c>
      <c r="BQ19" s="341">
        <v>15.190866976921628</v>
      </c>
      <c r="BR19" s="341">
        <v>15.857125716073012</v>
      </c>
      <c r="BS19" s="341">
        <v>16.686675328211205</v>
      </c>
      <c r="BT19" s="341">
        <v>16.884910886016371</v>
      </c>
      <c r="BU19" s="341">
        <v>21.804089563836943</v>
      </c>
      <c r="BV19" s="341">
        <v>11.833242872141151</v>
      </c>
      <c r="BW19" s="341">
        <v>11.521286005536489</v>
      </c>
      <c r="BX19" s="341">
        <v>10.604297848816412</v>
      </c>
      <c r="BY19" s="341">
        <v>10.467839648325377</v>
      </c>
      <c r="BZ19" s="341">
        <v>13.001549253872943</v>
      </c>
      <c r="CA19" s="341">
        <v>15.855585067249441</v>
      </c>
      <c r="CB19" s="341">
        <v>12.811354502228475</v>
      </c>
      <c r="CC19" s="341">
        <v>14.941843597047288</v>
      </c>
      <c r="CD19" s="341">
        <v>18.316908016607329</v>
      </c>
      <c r="CE19" s="341">
        <v>20.338321307645444</v>
      </c>
      <c r="CF19" s="341">
        <v>21.246883910607213</v>
      </c>
      <c r="CG19" s="341">
        <v>21.879540283296198</v>
      </c>
      <c r="CH19" s="341">
        <v>20.145542280350416</v>
      </c>
      <c r="CI19" s="341">
        <v>20.29898303567964</v>
      </c>
      <c r="CJ19" s="341">
        <v>20.347200128917656</v>
      </c>
      <c r="CK19" s="341">
        <v>21.127945693457043</v>
      </c>
      <c r="CL19" s="341">
        <v>20.448938827870755</v>
      </c>
      <c r="CM19" s="341">
        <v>20.388488908729951</v>
      </c>
      <c r="CN19" s="341">
        <v>19.826619599676519</v>
      </c>
      <c r="CO19" s="339">
        <v>19.076270649814905</v>
      </c>
    </row>
    <row r="20" spans="1:93" s="107" customFormat="1" ht="14">
      <c r="A20" s="511" t="s">
        <v>780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 t="s">
        <v>1245</v>
      </c>
      <c r="AX20" s="341">
        <v>0</v>
      </c>
      <c r="AY20" s="341">
        <v>15.893556364777586</v>
      </c>
      <c r="AZ20" s="341">
        <v>14.929010017725918</v>
      </c>
      <c r="BA20" s="341">
        <v>15.295907480320453</v>
      </c>
      <c r="BB20" s="341">
        <v>0</v>
      </c>
      <c r="BC20" s="341">
        <v>22.456654700510619</v>
      </c>
      <c r="BD20" s="341">
        <v>20.10023130184301</v>
      </c>
      <c r="BE20" s="341">
        <v>18.46951615373759</v>
      </c>
      <c r="BF20" s="341">
        <v>0</v>
      </c>
      <c r="BG20" s="341">
        <v>12.154812016517312</v>
      </c>
      <c r="BH20" s="341">
        <v>11.727146674837009</v>
      </c>
      <c r="BI20" s="341">
        <v>9.8942191445506396</v>
      </c>
      <c r="BJ20" s="341">
        <v>0</v>
      </c>
      <c r="BK20" s="341">
        <v>11.806821532388954</v>
      </c>
      <c r="BL20" s="341">
        <v>12.120596514652998</v>
      </c>
      <c r="BM20" s="341">
        <v>12.281512866734277</v>
      </c>
      <c r="BN20" s="341">
        <v>0</v>
      </c>
      <c r="BO20" s="341">
        <v>12.092050157949581</v>
      </c>
      <c r="BP20" s="341">
        <v>12.334849531350867</v>
      </c>
      <c r="BQ20" s="341">
        <v>13.187241652387918</v>
      </c>
      <c r="BR20" s="341">
        <v>0</v>
      </c>
      <c r="BS20" s="341">
        <v>16.494414424221763</v>
      </c>
      <c r="BT20" s="341">
        <v>16.460567273207126</v>
      </c>
      <c r="BU20" s="341">
        <v>17.59863061006789</v>
      </c>
      <c r="BV20" s="341">
        <v>11.833242872141151</v>
      </c>
      <c r="BW20" s="341">
        <v>11.688880210977413</v>
      </c>
      <c r="BX20" s="341">
        <v>11.178791349570014</v>
      </c>
      <c r="BY20" s="341">
        <v>10.982524046047802</v>
      </c>
      <c r="BZ20" s="341">
        <v>13.001549253872943</v>
      </c>
      <c r="CA20" s="341">
        <v>14.561930336979179</v>
      </c>
      <c r="CB20" s="341">
        <v>14.227457746761552</v>
      </c>
      <c r="CC20" s="341">
        <v>14.788568809921804</v>
      </c>
      <c r="CD20" s="341">
        <v>18.316908016607329</v>
      </c>
      <c r="CE20" s="341">
        <v>19.505896089049074</v>
      </c>
      <c r="CF20" s="341">
        <v>20.288106258290878</v>
      </c>
      <c r="CG20" s="341">
        <v>20.565589632081764</v>
      </c>
      <c r="CH20" s="341">
        <v>20.145542280350416</v>
      </c>
      <c r="CI20" s="341">
        <v>20.414070631544217</v>
      </c>
      <c r="CJ20" s="341">
        <v>20.367364092998319</v>
      </c>
      <c r="CK20" s="341">
        <v>20.500261141226702</v>
      </c>
      <c r="CL20" s="341">
        <v>20.448938827870755</v>
      </c>
      <c r="CM20" s="341">
        <v>20.462307675827788</v>
      </c>
      <c r="CN20" s="341">
        <v>20.21897889835164</v>
      </c>
      <c r="CO20" s="339">
        <v>19.969667448219905</v>
      </c>
    </row>
    <row r="21" spans="1:93" s="107" customFormat="1" ht="14">
      <c r="A21" s="511" t="s">
        <v>773</v>
      </c>
      <c r="B21" s="341">
        <v>16.600000000000001</v>
      </c>
      <c r="C21" s="341">
        <v>20.6</v>
      </c>
      <c r="D21" s="341">
        <v>22.8</v>
      </c>
      <c r="E21" s="341">
        <v>22.6</v>
      </c>
      <c r="F21" s="341">
        <v>21.3</v>
      </c>
      <c r="G21" s="341">
        <v>22.7</v>
      </c>
      <c r="H21" s="341">
        <v>22.9</v>
      </c>
      <c r="I21" s="341">
        <v>22.3</v>
      </c>
      <c r="J21" s="341">
        <v>21.3</v>
      </c>
      <c r="K21" s="341">
        <v>23.9</v>
      </c>
      <c r="L21" s="341">
        <v>23.8</v>
      </c>
      <c r="M21" s="341">
        <v>23</v>
      </c>
      <c r="N21" s="341">
        <v>29.3</v>
      </c>
      <c r="O21" s="341">
        <v>28.633246216755094</v>
      </c>
      <c r="P21" s="341">
        <v>30.486667595729401</v>
      </c>
      <c r="Q21" s="341">
        <v>26.835989169372642</v>
      </c>
      <c r="R21" s="341">
        <v>63.010432419437379</v>
      </c>
      <c r="S21" s="341">
        <v>47.826977683553238</v>
      </c>
      <c r="T21" s="341">
        <v>35.931543890284459</v>
      </c>
      <c r="U21" s="341">
        <v>32.140976027921255</v>
      </c>
      <c r="V21" s="341">
        <v>29.352492716204548</v>
      </c>
      <c r="W21" s="341">
        <v>24.332987198691924</v>
      </c>
      <c r="X21" s="341">
        <v>24.031910174105043</v>
      </c>
      <c r="Y21" s="341">
        <v>22.470415465344718</v>
      </c>
      <c r="Z21" s="341">
        <v>27.56697607718732</v>
      </c>
      <c r="AA21" s="341">
        <v>24.601869134626074</v>
      </c>
      <c r="AB21" s="341">
        <v>33.592025688359705</v>
      </c>
      <c r="AC21" s="341">
        <v>24.46258025609913</v>
      </c>
      <c r="AD21" s="341">
        <v>21.599415875455264</v>
      </c>
      <c r="AE21" s="341">
        <v>23.70671923620915</v>
      </c>
      <c r="AF21" s="341">
        <v>23.148735000825347</v>
      </c>
      <c r="AG21" s="341">
        <v>22.542285292699617</v>
      </c>
      <c r="AH21" s="341">
        <v>24.229684061317869</v>
      </c>
      <c r="AI21" s="341">
        <v>26.466471949680169</v>
      </c>
      <c r="AJ21" s="341">
        <v>25.721794389025177</v>
      </c>
      <c r="AK21" s="341">
        <v>33.593399875626147</v>
      </c>
      <c r="AL21" s="341">
        <v>24.818121620486131</v>
      </c>
      <c r="AM21" s="341">
        <v>26.611207941930772</v>
      </c>
      <c r="AN21" s="341">
        <v>19.982456825459405</v>
      </c>
      <c r="AO21" s="341">
        <v>22.93700290144136</v>
      </c>
      <c r="AP21" s="341">
        <v>19.707156984500031</v>
      </c>
      <c r="AQ21" s="341">
        <v>21.185243440756206</v>
      </c>
      <c r="AR21" s="341">
        <v>18.071959420857819</v>
      </c>
      <c r="AS21" s="341">
        <v>21.224049290983782</v>
      </c>
      <c r="AT21" s="341">
        <v>17.35022240644577</v>
      </c>
      <c r="AU21" s="341">
        <v>16.431740111465977</v>
      </c>
      <c r="AV21" s="341">
        <v>15.665096805431089</v>
      </c>
      <c r="AW21" s="341">
        <v>14.236181133447158</v>
      </c>
      <c r="AX21" s="341">
        <v>13.359436678728844</v>
      </c>
      <c r="AY21" s="341">
        <v>16.117531949588411</v>
      </c>
      <c r="AZ21" s="341">
        <v>14.421057282293621</v>
      </c>
      <c r="BA21" s="341">
        <v>14.135951404291117</v>
      </c>
      <c r="BB21" s="341">
        <v>13.812540628682902</v>
      </c>
      <c r="BC21" s="341">
        <v>13.523098137999643</v>
      </c>
      <c r="BD21" s="341">
        <v>12.653747631298531</v>
      </c>
      <c r="BE21" s="341">
        <v>11.532567321553788</v>
      </c>
      <c r="BF21" s="341">
        <v>5.4988620854250652</v>
      </c>
      <c r="BG21" s="341">
        <v>7.504980622756019</v>
      </c>
      <c r="BH21" s="341">
        <v>9.5213028568818991</v>
      </c>
      <c r="BI21" s="341">
        <v>7.035014132505311</v>
      </c>
      <c r="BJ21" s="341">
        <v>9.9986360614031078</v>
      </c>
      <c r="BK21" s="341">
        <v>10.326655737120756</v>
      </c>
      <c r="BL21" s="341">
        <v>10.348622902044786</v>
      </c>
      <c r="BM21" s="341">
        <v>11.938467146043036</v>
      </c>
      <c r="BN21" s="341">
        <v>11.11952485018784</v>
      </c>
      <c r="BO21" s="341">
        <v>11.780713815460569</v>
      </c>
      <c r="BP21" s="341">
        <v>12.295023119613688</v>
      </c>
      <c r="BQ21" s="341">
        <v>13.66250187571541</v>
      </c>
      <c r="BR21" s="341">
        <v>14.758779985842169</v>
      </c>
      <c r="BS21" s="341">
        <v>15.013413187962307</v>
      </c>
      <c r="BT21" s="341">
        <v>14.990985539416283</v>
      </c>
      <c r="BU21" s="341">
        <v>14.715043131591671</v>
      </c>
      <c r="BV21" s="341">
        <v>10.480748034082847</v>
      </c>
      <c r="BW21" s="341">
        <v>10.046047363475893</v>
      </c>
      <c r="BX21" s="341">
        <v>10.355130388009133</v>
      </c>
      <c r="BY21" s="341">
        <v>10.788598375696518</v>
      </c>
      <c r="BZ21" s="341">
        <v>14.196528133911976</v>
      </c>
      <c r="CA21" s="341">
        <v>14.313622488749711</v>
      </c>
      <c r="CB21" s="341">
        <v>14.256867233266131</v>
      </c>
      <c r="CC21" s="341">
        <v>16.251850091005458</v>
      </c>
      <c r="CD21" s="341">
        <v>17.850613558402962</v>
      </c>
      <c r="CE21" s="341">
        <v>20.702403440318111</v>
      </c>
      <c r="CF21" s="341">
        <v>21.658772689229309</v>
      </c>
      <c r="CG21" s="341">
        <v>22.575947451220021</v>
      </c>
      <c r="CH21" s="341">
        <v>20.75228418982584</v>
      </c>
      <c r="CI21" s="341">
        <v>20.721401949820887</v>
      </c>
      <c r="CJ21" s="341">
        <v>20.29622254866343</v>
      </c>
      <c r="CK21" s="341">
        <v>21.494936372123234</v>
      </c>
      <c r="CL21" s="341">
        <v>20.715360089252876</v>
      </c>
      <c r="CM21" s="341">
        <v>20.685438635375334</v>
      </c>
      <c r="CN21" s="341">
        <v>20.258876157631658</v>
      </c>
      <c r="CO21" s="339">
        <v>20.087254148048672</v>
      </c>
    </row>
    <row r="22" spans="1:93" s="107" customFormat="1" ht="14">
      <c r="A22" s="511" t="s">
        <v>779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 t="s">
        <v>1245</v>
      </c>
      <c r="AX22" s="341">
        <v>0</v>
      </c>
      <c r="AY22" s="341">
        <v>14.749030607355639</v>
      </c>
      <c r="AZ22" s="341">
        <v>14.142916227128662</v>
      </c>
      <c r="BA22" s="341">
        <v>14.322503024260088</v>
      </c>
      <c r="BB22" s="341">
        <v>0</v>
      </c>
      <c r="BC22" s="341">
        <v>13.703995770946589</v>
      </c>
      <c r="BD22" s="341">
        <v>13.437790275470032</v>
      </c>
      <c r="BE22" s="341">
        <v>12.988963079613324</v>
      </c>
      <c r="BF22" s="341">
        <v>0</v>
      </c>
      <c r="BG22" s="341">
        <v>6.5150291623660168</v>
      </c>
      <c r="BH22" s="341">
        <v>7.5517874467761921</v>
      </c>
      <c r="BI22" s="341">
        <v>7.4774378787606706</v>
      </c>
      <c r="BJ22" s="341">
        <v>0</v>
      </c>
      <c r="BK22" s="341">
        <v>10.177231430476466</v>
      </c>
      <c r="BL22" s="341">
        <v>10.223014883621087</v>
      </c>
      <c r="BM22" s="341">
        <v>10.673446656674697</v>
      </c>
      <c r="BN22" s="341">
        <v>0</v>
      </c>
      <c r="BO22" s="341">
        <v>11.506507801121902</v>
      </c>
      <c r="BP22" s="341">
        <v>11.769809884815933</v>
      </c>
      <c r="BQ22" s="341">
        <v>12.196069352773367</v>
      </c>
      <c r="BR22" s="341">
        <v>0</v>
      </c>
      <c r="BS22" s="341">
        <v>14.86078375186354</v>
      </c>
      <c r="BT22" s="341">
        <v>14.911211171516307</v>
      </c>
      <c r="BU22" s="341">
        <v>14.71040338736981</v>
      </c>
      <c r="BV22" s="341">
        <v>10.480748034082847</v>
      </c>
      <c r="BW22" s="341">
        <v>10.232831647822145</v>
      </c>
      <c r="BX22" s="341">
        <v>10.271848607903344</v>
      </c>
      <c r="BY22" s="341">
        <v>10.393768253371205</v>
      </c>
      <c r="BZ22" s="341">
        <v>14.196528133911976</v>
      </c>
      <c r="CA22" s="341">
        <v>14.143866395358559</v>
      </c>
      <c r="CB22" s="341">
        <v>14.19138962284952</v>
      </c>
      <c r="CC22" s="341">
        <v>14.750271902672839</v>
      </c>
      <c r="CD22" s="341">
        <v>17.850613558402962</v>
      </c>
      <c r="CE22" s="341">
        <v>19.32540877080007</v>
      </c>
      <c r="CF22" s="341">
        <v>20.114642653136652</v>
      </c>
      <c r="CG22" s="341">
        <v>20.649735563801784</v>
      </c>
      <c r="CH22" s="341">
        <v>20.75228418982584</v>
      </c>
      <c r="CI22" s="341">
        <v>20.733981696462383</v>
      </c>
      <c r="CJ22" s="341">
        <v>20.68791656974453</v>
      </c>
      <c r="CK22" s="341">
        <v>20.944679309578383</v>
      </c>
      <c r="CL22" s="341">
        <v>20.715360089252876</v>
      </c>
      <c r="CM22" s="341">
        <v>20.739561533542567</v>
      </c>
      <c r="CN22" s="341">
        <v>20.552173805975141</v>
      </c>
      <c r="CO22" s="339">
        <v>20.5716354982778</v>
      </c>
    </row>
    <row r="23" spans="1:93" s="107" customFormat="1" ht="14">
      <c r="A23" s="511" t="s">
        <v>774</v>
      </c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 t="s">
        <v>1245</v>
      </c>
      <c r="AX23" s="341">
        <v>13.867086306256681</v>
      </c>
      <c r="AY23" s="341">
        <v>17.142802098970169</v>
      </c>
      <c r="AZ23" s="341">
        <v>15.64097069263584</v>
      </c>
      <c r="BA23" s="341">
        <v>15.487882325879696</v>
      </c>
      <c r="BB23" s="341">
        <v>15.331637916811539</v>
      </c>
      <c r="BC23" s="341">
        <v>15.198504193107762</v>
      </c>
      <c r="BD23" s="341">
        <v>14.41781079805404</v>
      </c>
      <c r="BE23" s="341">
        <v>13.354959262817884</v>
      </c>
      <c r="BF23" s="341">
        <v>6.4600426306664769</v>
      </c>
      <c r="BG23" s="341">
        <v>8.9367181605022026</v>
      </c>
      <c r="BH23" s="341">
        <v>11.4912097554617</v>
      </c>
      <c r="BI23" s="341">
        <v>8.4020587591399281</v>
      </c>
      <c r="BJ23" s="341">
        <v>11.818665836538788</v>
      </c>
      <c r="BK23" s="341">
        <v>12.197210412447651</v>
      </c>
      <c r="BL23" s="341">
        <v>12.213005443009459</v>
      </c>
      <c r="BM23" s="341">
        <v>13.770503209864321</v>
      </c>
      <c r="BN23" s="341">
        <v>12.554468776803596</v>
      </c>
      <c r="BO23" s="341">
        <v>13.169655624866536</v>
      </c>
      <c r="BP23" s="341">
        <v>13.619401692390893</v>
      </c>
      <c r="BQ23" s="341">
        <v>15.35769412840477</v>
      </c>
      <c r="BR23" s="341">
        <v>16.816630191155213</v>
      </c>
      <c r="BS23" s="341">
        <v>17.579216853912722</v>
      </c>
      <c r="BT23" s="341">
        <v>18.022039100059668</v>
      </c>
      <c r="BU23" s="341">
        <v>17.712087305150302</v>
      </c>
      <c r="BV23" s="341">
        <v>12.53727809852462</v>
      </c>
      <c r="BW23" s="341">
        <v>11.888899822533725</v>
      </c>
      <c r="BX23" s="341">
        <v>11.969543127582845</v>
      </c>
      <c r="BY23" s="341">
        <v>12.091549890390901</v>
      </c>
      <c r="BZ23" s="341">
        <v>15.115258231902484</v>
      </c>
      <c r="CA23" s="341">
        <v>14.464448556649476</v>
      </c>
      <c r="CB23" s="341">
        <v>14.284247829314983</v>
      </c>
      <c r="CC23" s="341">
        <v>16.556835885203377</v>
      </c>
      <c r="CD23" s="341">
        <v>18.187160468893016</v>
      </c>
      <c r="CE23" s="341">
        <v>20.809170311472521</v>
      </c>
      <c r="CF23" s="341">
        <v>21.927202688164627</v>
      </c>
      <c r="CG23" s="341">
        <v>22.926833260049801</v>
      </c>
      <c r="CH23" s="341">
        <v>20.987394592284161</v>
      </c>
      <c r="CI23" s="341">
        <v>21.34574017570862</v>
      </c>
      <c r="CJ23" s="341">
        <v>21.28906658983772</v>
      </c>
      <c r="CK23" s="341">
        <v>22.511427885182904</v>
      </c>
      <c r="CL23" s="341">
        <v>21.655213853528593</v>
      </c>
      <c r="CM23" s="341">
        <v>21.608856910928274</v>
      </c>
      <c r="CN23" s="341">
        <v>21.149315082852141</v>
      </c>
      <c r="CO23" s="339">
        <v>20.830377616560913</v>
      </c>
    </row>
    <row r="24" spans="1:93" s="107" customFormat="1" ht="14">
      <c r="A24" s="511" t="s">
        <v>778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 t="s">
        <v>1245</v>
      </c>
      <c r="AX24" s="341">
        <v>0</v>
      </c>
      <c r="AY24" s="341">
        <v>15.697454325035803</v>
      </c>
      <c r="AZ24" s="341">
        <v>14.994356517973973</v>
      </c>
      <c r="BA24" s="341">
        <v>15.428076845925132</v>
      </c>
      <c r="BB24" s="341">
        <v>0</v>
      </c>
      <c r="BC24" s="341">
        <v>15.432157620111662</v>
      </c>
      <c r="BD24" s="341">
        <v>15.12691265449148</v>
      </c>
      <c r="BE24" s="341">
        <v>14.871424905093027</v>
      </c>
      <c r="BF24" s="341">
        <v>0</v>
      </c>
      <c r="BG24" s="341">
        <v>7.7769692260707135</v>
      </c>
      <c r="BH24" s="341">
        <v>8.9961802673971594</v>
      </c>
      <c r="BI24" s="341">
        <v>8.8316850214384992</v>
      </c>
      <c r="BJ24" s="341">
        <v>0</v>
      </c>
      <c r="BK24" s="341">
        <v>12.044981187370899</v>
      </c>
      <c r="BL24" s="341">
        <v>12.073466230667346</v>
      </c>
      <c r="BM24" s="341">
        <v>12.336320440686031</v>
      </c>
      <c r="BN24" s="341">
        <v>0</v>
      </c>
      <c r="BO24" s="341">
        <v>12.878391199590963</v>
      </c>
      <c r="BP24" s="341">
        <v>13.164366461793122</v>
      </c>
      <c r="BQ24" s="341">
        <v>13.854696618095996</v>
      </c>
      <c r="BR24" s="341">
        <v>0</v>
      </c>
      <c r="BS24" s="341">
        <v>17.433148617116085</v>
      </c>
      <c r="BT24" s="341">
        <v>17.456000962487565</v>
      </c>
      <c r="BU24" s="341">
        <v>17.293822155014059</v>
      </c>
      <c r="BV24" s="341">
        <v>12.53727809852462</v>
      </c>
      <c r="BW24" s="341">
        <v>12.222981721358961</v>
      </c>
      <c r="BX24" s="341">
        <v>11.991119010352405</v>
      </c>
      <c r="BY24" s="341">
        <v>12.00872138172822</v>
      </c>
      <c r="BZ24" s="341">
        <v>15.115258231902484</v>
      </c>
      <c r="CA24" s="341">
        <v>14.864208777878371</v>
      </c>
      <c r="CB24" s="341">
        <v>14.953029392160399</v>
      </c>
      <c r="CC24" s="341">
        <v>15.771991942051301</v>
      </c>
      <c r="CD24" s="341">
        <v>18.187160468893016</v>
      </c>
      <c r="CE24" s="341">
        <v>19.683300505963448</v>
      </c>
      <c r="CF24" s="341">
        <v>20.640845267724284</v>
      </c>
      <c r="CG24" s="341">
        <v>21.096433290145033</v>
      </c>
      <c r="CH24" s="341">
        <v>20.987394592284161</v>
      </c>
      <c r="CI24" s="341">
        <v>21.367843484128223</v>
      </c>
      <c r="CJ24" s="341">
        <v>21.315997308339401</v>
      </c>
      <c r="CK24" s="341">
        <v>21.556639933700133</v>
      </c>
      <c r="CL24" s="341">
        <v>21.655213853528593</v>
      </c>
      <c r="CM24" s="341">
        <v>21.678324064206581</v>
      </c>
      <c r="CN24" s="341">
        <v>21.469809043079369</v>
      </c>
      <c r="CO24" s="339">
        <v>21.353812437364223</v>
      </c>
    </row>
    <row r="25" spans="1:93" s="107" customFormat="1" ht="14">
      <c r="A25" s="511" t="s">
        <v>781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 t="s">
        <v>1245</v>
      </c>
      <c r="AX25" s="341">
        <v>0.88587194304843431</v>
      </c>
      <c r="AY25" s="341">
        <v>0.90129971194703085</v>
      </c>
      <c r="AZ25" s="341">
        <v>0.86858917468811048</v>
      </c>
      <c r="BA25" s="341">
        <v>0.91653405905690477</v>
      </c>
      <c r="BB25" s="341">
        <v>1.7492437839306336</v>
      </c>
      <c r="BC25" s="341">
        <v>0.87767261130117369</v>
      </c>
      <c r="BD25" s="341">
        <v>0.88342192705669187</v>
      </c>
      <c r="BE25" s="341">
        <v>0.71676969864093665</v>
      </c>
      <c r="BF25" s="341">
        <v>0.67257076444990171</v>
      </c>
      <c r="BG25" s="341">
        <v>0.69194405809024695</v>
      </c>
      <c r="BH25" s="341">
        <v>0.62106393809702909</v>
      </c>
      <c r="BI25" s="341">
        <v>0.27043344492678223</v>
      </c>
      <c r="BJ25" s="341">
        <v>0.69706585327457926</v>
      </c>
      <c r="BK25" s="341">
        <v>0.73558136225984594</v>
      </c>
      <c r="BL25" s="341">
        <v>0.79870086276853169</v>
      </c>
      <c r="BM25" s="341">
        <v>0.89796650114861831</v>
      </c>
      <c r="BN25" s="341">
        <v>0.78761622663565889</v>
      </c>
      <c r="BO25" s="341">
        <v>0.87302939801758883</v>
      </c>
      <c r="BP25" s="341">
        <v>0.86473521054759561</v>
      </c>
      <c r="BQ25" s="341">
        <v>1.0407786288049403</v>
      </c>
      <c r="BR25" s="341">
        <v>1.0791506057414639</v>
      </c>
      <c r="BS25" s="341">
        <v>1.0885066782867192</v>
      </c>
      <c r="BT25" s="341">
        <v>1.1084599821525079</v>
      </c>
      <c r="BU25" s="341">
        <v>1.5212673297160564</v>
      </c>
      <c r="BV25" s="341">
        <v>0.83255557800683699</v>
      </c>
      <c r="BW25" s="341">
        <v>0.77587806652501479</v>
      </c>
      <c r="BX25" s="341">
        <v>0.70914086635622353</v>
      </c>
      <c r="BY25" s="341">
        <v>0.73213355697055249</v>
      </c>
      <c r="BZ25" s="341">
        <v>0.95101100905562541</v>
      </c>
      <c r="CA25" s="341">
        <v>1.1978220665509864</v>
      </c>
      <c r="CB25" s="341">
        <v>0.96133569910681471</v>
      </c>
      <c r="CC25" s="341">
        <v>1.0956081193143772</v>
      </c>
      <c r="CD25" s="341">
        <v>1.3461269617645242</v>
      </c>
      <c r="CE25" s="341">
        <v>1.489706315024615</v>
      </c>
      <c r="CF25" s="341">
        <v>1.5369490265067807</v>
      </c>
      <c r="CG25" s="341">
        <v>1.6476619353816935</v>
      </c>
      <c r="CH25" s="341">
        <v>1.5842295305423142</v>
      </c>
      <c r="CI25" s="341">
        <v>1.584538966163183</v>
      </c>
      <c r="CJ25" s="341">
        <v>1.543387892729696</v>
      </c>
      <c r="CK25" s="341">
        <v>1.6034648160498883</v>
      </c>
      <c r="CL25" s="341">
        <v>1.5691218394355888</v>
      </c>
      <c r="CM25" s="341">
        <v>1.5364364709212626</v>
      </c>
      <c r="CN25" s="341">
        <v>1.476581252256109</v>
      </c>
      <c r="CO25" s="339">
        <v>1.4313203501874674</v>
      </c>
    </row>
    <row r="26" spans="1:93" s="107" customFormat="1" ht="14">
      <c r="A26" s="511" t="s">
        <v>782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 t="s">
        <v>1245</v>
      </c>
      <c r="AX26" s="341">
        <v>0.80608905138999987</v>
      </c>
      <c r="AY26" s="341">
        <v>0.95649166731812851</v>
      </c>
      <c r="AZ26" s="341">
        <v>0.9011439033087687</v>
      </c>
      <c r="BA26" s="341">
        <v>0.93539572043355745</v>
      </c>
      <c r="BB26" s="341">
        <v>0.90947614876690408</v>
      </c>
      <c r="BC26" s="341">
        <v>0.88715007644776156</v>
      </c>
      <c r="BD26" s="341">
        <v>0.83130592532744807</v>
      </c>
      <c r="BE26" s="341">
        <v>0.75563998938515753</v>
      </c>
      <c r="BF26" s="341">
        <v>0.36662883381538947</v>
      </c>
      <c r="BG26" s="341">
        <v>0.5054405910164812</v>
      </c>
      <c r="BH26" s="341">
        <v>0.64623040065158277</v>
      </c>
      <c r="BI26" s="341">
        <v>0.49047251327451685</v>
      </c>
      <c r="BJ26" s="341">
        <v>0.71753974403997611</v>
      </c>
      <c r="BK26" s="341">
        <v>0.74410552709683164</v>
      </c>
      <c r="BL26" s="341">
        <v>0.76135628349001183</v>
      </c>
      <c r="BM26" s="341">
        <v>0.92103992941006319</v>
      </c>
      <c r="BN26" s="341">
        <v>0.86712230985148997</v>
      </c>
      <c r="BO26" s="341">
        <v>0.90230934172678745</v>
      </c>
      <c r="BP26" s="341">
        <v>0.92644606443671984</v>
      </c>
      <c r="BQ26" s="341">
        <v>1.0522085316690653</v>
      </c>
      <c r="BR26" s="341">
        <v>1.1444493146018633</v>
      </c>
      <c r="BS26" s="341">
        <v>1.1467290258943217</v>
      </c>
      <c r="BT26" s="341">
        <v>1.183110131528625</v>
      </c>
      <c r="BU26" s="341">
        <v>1.235769082653781</v>
      </c>
      <c r="BV26" s="341">
        <v>0.88208962891513243</v>
      </c>
      <c r="BW26" s="341">
        <v>0.80063428709124618</v>
      </c>
      <c r="BX26" s="341">
        <v>0.800438869635265</v>
      </c>
      <c r="BY26" s="341">
        <v>0.84569784482273858</v>
      </c>
      <c r="BZ26" s="341">
        <v>1.1056203151309774</v>
      </c>
      <c r="CA26" s="341">
        <v>1.0927276154213788</v>
      </c>
      <c r="CB26" s="341">
        <v>1.0718583558686874</v>
      </c>
      <c r="CC26" s="341">
        <v>1.214027151881655</v>
      </c>
      <c r="CD26" s="341">
        <v>1.3365916912896871</v>
      </c>
      <c r="CE26" s="341">
        <v>1.5241942515565539</v>
      </c>
      <c r="CF26" s="341">
        <v>1.5861616681007391</v>
      </c>
      <c r="CG26" s="341">
        <v>1.7265294413094521</v>
      </c>
      <c r="CH26" s="341">
        <v>1.6504321313142782</v>
      </c>
      <c r="CI26" s="341">
        <v>1.6662488465828116</v>
      </c>
      <c r="CJ26" s="341">
        <v>1.6148309061734094</v>
      </c>
      <c r="CK26" s="341">
        <v>1.708461536992379</v>
      </c>
      <c r="CL26" s="341">
        <v>1.661683732405099</v>
      </c>
      <c r="CM26" s="341">
        <v>1.6284010061507457</v>
      </c>
      <c r="CN26" s="341">
        <v>1.5750885819136986</v>
      </c>
      <c r="CO26" s="339">
        <v>1.5629335488046476</v>
      </c>
    </row>
    <row r="27" spans="1:93" s="107" customFormat="1" ht="14">
      <c r="A27" s="511" t="s">
        <v>593</v>
      </c>
      <c r="B27" s="1163"/>
      <c r="C27" s="1163"/>
      <c r="D27" s="1163"/>
      <c r="E27" s="1163"/>
      <c r="F27" s="1163"/>
      <c r="G27" s="1163"/>
      <c r="H27" s="1163"/>
      <c r="I27" s="1163"/>
      <c r="J27" s="1163"/>
      <c r="K27" s="1163"/>
      <c r="L27" s="1163"/>
      <c r="M27" s="1163"/>
      <c r="N27" s="1163"/>
      <c r="O27" s="1163"/>
      <c r="P27" s="1163"/>
      <c r="Q27" s="1163"/>
      <c r="R27" s="1163"/>
      <c r="S27" s="1163"/>
      <c r="T27" s="1163"/>
      <c r="U27" s="1163"/>
      <c r="V27" s="1163"/>
      <c r="W27" s="1163"/>
      <c r="X27" s="1163"/>
      <c r="Y27" s="1163"/>
      <c r="Z27" s="1163"/>
      <c r="AA27" s="1163"/>
      <c r="AB27" s="1163"/>
      <c r="AC27" s="1163"/>
      <c r="AD27" s="1163"/>
      <c r="AE27" s="1163"/>
      <c r="AF27" s="1163"/>
      <c r="AG27" s="1163"/>
      <c r="AH27" s="1163"/>
      <c r="AI27" s="1163"/>
      <c r="AJ27" s="1163"/>
      <c r="AK27" s="1163"/>
      <c r="AL27" s="1163"/>
      <c r="AM27" s="1163"/>
      <c r="AN27" s="1163"/>
      <c r="AO27" s="1163"/>
      <c r="AP27" s="1163"/>
      <c r="AQ27" s="1163"/>
      <c r="AR27" s="1163"/>
      <c r="AS27" s="1163"/>
      <c r="AT27" s="1163"/>
      <c r="AU27" s="1163"/>
      <c r="AV27" s="1163"/>
      <c r="AW27" s="1163" t="s">
        <v>1245</v>
      </c>
      <c r="AX27" s="1163" t="e">
        <v>#N/A</v>
      </c>
      <c r="AY27" s="1163" t="e">
        <v>#N/A</v>
      </c>
      <c r="AZ27" s="1163" t="e">
        <v>#N/A</v>
      </c>
      <c r="BA27" s="1163" t="e">
        <v>#N/A</v>
      </c>
      <c r="BB27" s="1163" t="e">
        <v>#N/A</v>
      </c>
      <c r="BC27" s="1163" t="e">
        <v>#N/A</v>
      </c>
      <c r="BD27" s="1163" t="e">
        <v>#N/A</v>
      </c>
      <c r="BE27" s="1163" t="e">
        <v>#N/A</v>
      </c>
      <c r="BF27" s="1163" t="e">
        <v>#N/A</v>
      </c>
      <c r="BG27" s="1163" t="e">
        <v>#N/A</v>
      </c>
      <c r="BH27" s="1163" t="e">
        <v>#N/A</v>
      </c>
      <c r="BI27" s="1163" t="e">
        <v>#N/A</v>
      </c>
      <c r="BJ27" s="1163" t="e">
        <v>#N/A</v>
      </c>
      <c r="BK27" s="1163" t="e">
        <v>#N/A</v>
      </c>
      <c r="BL27" s="1163" t="e">
        <v>#N/A</v>
      </c>
      <c r="BM27" s="1163" t="e">
        <v>#N/A</v>
      </c>
      <c r="BN27" s="1163" t="e">
        <v>#N/A</v>
      </c>
      <c r="BO27" s="1163" t="e">
        <v>#N/A</v>
      </c>
      <c r="BP27" s="1163" t="e">
        <v>#N/A</v>
      </c>
      <c r="BQ27" s="1163" t="e">
        <v>#N/A</v>
      </c>
      <c r="BR27" s="1163" t="e">
        <v>#N/A</v>
      </c>
      <c r="BS27" s="1163" t="e">
        <v>#N/A</v>
      </c>
      <c r="BT27" s="1163" t="e">
        <v>#N/A</v>
      </c>
      <c r="BU27" s="1163" t="e">
        <v>#N/A</v>
      </c>
      <c r="BV27" s="1163" t="e">
        <v>#N/A</v>
      </c>
      <c r="BW27" s="1163" t="e">
        <v>#N/A</v>
      </c>
      <c r="BX27" s="1163" t="e">
        <v>#N/A</v>
      </c>
      <c r="BY27" s="1163" t="e">
        <v>#N/A</v>
      </c>
      <c r="BZ27" s="1163" t="e">
        <v>#N/A</v>
      </c>
      <c r="CA27" s="1163" t="e">
        <v>#N/A</v>
      </c>
      <c r="CB27" s="1163" t="e">
        <v>#N/A</v>
      </c>
      <c r="CC27" s="1163" t="e">
        <v>#N/A</v>
      </c>
      <c r="CD27" s="1163" t="e">
        <v>#N/A</v>
      </c>
      <c r="CE27" s="1163" t="e">
        <v>#N/A</v>
      </c>
      <c r="CF27" s="1163" t="e">
        <v>#N/A</v>
      </c>
      <c r="CG27" s="1163" t="e">
        <v>#N/A</v>
      </c>
      <c r="CH27" s="1163">
        <v>4.6082871138152903</v>
      </c>
      <c r="CI27" s="1163">
        <v>4.9362926523859985</v>
      </c>
      <c r="CJ27" s="1163">
        <v>4.9199494430592905</v>
      </c>
      <c r="CK27" s="1163">
        <v>5.3219659627672389</v>
      </c>
      <c r="CL27" s="1163">
        <v>5.1079072673738457</v>
      </c>
      <c r="CM27" s="1163">
        <v>4.9720612454963611</v>
      </c>
      <c r="CN27" s="1163">
        <v>4.8676034474571805</v>
      </c>
      <c r="CO27" s="1164">
        <v>4.9658149098764204</v>
      </c>
    </row>
    <row r="28" spans="1:93" s="107" customFormat="1" ht="14">
      <c r="A28" s="1156" t="s">
        <v>594</v>
      </c>
      <c r="B28" s="1165"/>
      <c r="C28" s="1165"/>
      <c r="D28" s="1165"/>
      <c r="E28" s="1165"/>
      <c r="F28" s="1165"/>
      <c r="G28" s="1165"/>
      <c r="H28" s="1165"/>
      <c r="I28" s="1165"/>
      <c r="J28" s="1165"/>
      <c r="K28" s="1165"/>
      <c r="L28" s="1165"/>
      <c r="M28" s="1165"/>
      <c r="N28" s="1165"/>
      <c r="O28" s="1165"/>
      <c r="P28" s="1165"/>
      <c r="Q28" s="1165"/>
      <c r="R28" s="1165"/>
      <c r="S28" s="1165"/>
      <c r="T28" s="1165"/>
      <c r="U28" s="1165"/>
      <c r="V28" s="1165"/>
      <c r="W28" s="1165"/>
      <c r="X28" s="1165"/>
      <c r="Y28" s="1165"/>
      <c r="Z28" s="1165"/>
      <c r="AA28" s="1165"/>
      <c r="AB28" s="1165"/>
      <c r="AC28" s="1165"/>
      <c r="AD28" s="1165"/>
      <c r="AE28" s="1165"/>
      <c r="AF28" s="1165"/>
      <c r="AG28" s="1165"/>
      <c r="AH28" s="1165"/>
      <c r="AI28" s="1165"/>
      <c r="AJ28" s="1165"/>
      <c r="AK28" s="1165"/>
      <c r="AL28" s="1165"/>
      <c r="AM28" s="1165"/>
      <c r="AN28" s="1165"/>
      <c r="AO28" s="1165"/>
      <c r="AP28" s="1165"/>
      <c r="AQ28" s="1165"/>
      <c r="AR28" s="1165"/>
      <c r="AS28" s="1165"/>
      <c r="AT28" s="1165"/>
      <c r="AU28" s="1165"/>
      <c r="AV28" s="1165"/>
      <c r="AW28" s="1165" t="s">
        <v>1245</v>
      </c>
      <c r="AX28" s="1165" t="e">
        <v>#N/A</v>
      </c>
      <c r="AY28" s="1165" t="e">
        <v>#N/A</v>
      </c>
      <c r="AZ28" s="1165" t="e">
        <v>#N/A</v>
      </c>
      <c r="BA28" s="1165" t="e">
        <v>#N/A</v>
      </c>
      <c r="BB28" s="1165" t="e">
        <v>#N/A</v>
      </c>
      <c r="BC28" s="1165" t="e">
        <v>#N/A</v>
      </c>
      <c r="BD28" s="1165" t="e">
        <v>#N/A</v>
      </c>
      <c r="BE28" s="1165" t="e">
        <v>#N/A</v>
      </c>
      <c r="BF28" s="1165" t="e">
        <v>#N/A</v>
      </c>
      <c r="BG28" s="1165" t="e">
        <v>#N/A</v>
      </c>
      <c r="BH28" s="1165" t="e">
        <v>#N/A</v>
      </c>
      <c r="BI28" s="1165" t="e">
        <v>#N/A</v>
      </c>
      <c r="BJ28" s="1165" t="e">
        <v>#N/A</v>
      </c>
      <c r="BK28" s="1165" t="e">
        <v>#N/A</v>
      </c>
      <c r="BL28" s="1165" t="e">
        <v>#N/A</v>
      </c>
      <c r="BM28" s="1165" t="e">
        <v>#N/A</v>
      </c>
      <c r="BN28" s="1165" t="e">
        <v>#N/A</v>
      </c>
      <c r="BO28" s="1165" t="e">
        <v>#N/A</v>
      </c>
      <c r="BP28" s="1165" t="e">
        <v>#N/A</v>
      </c>
      <c r="BQ28" s="1165" t="e">
        <v>#N/A</v>
      </c>
      <c r="BR28" s="1165" t="e">
        <v>#N/A</v>
      </c>
      <c r="BS28" s="1165" t="e">
        <v>#N/A</v>
      </c>
      <c r="BT28" s="1165" t="e">
        <v>#N/A</v>
      </c>
      <c r="BU28" s="1165" t="e">
        <v>#N/A</v>
      </c>
      <c r="BV28" s="1165" t="e">
        <v>#N/A</v>
      </c>
      <c r="BW28" s="1165" t="e">
        <v>#N/A</v>
      </c>
      <c r="BX28" s="1165" t="e">
        <v>#N/A</v>
      </c>
      <c r="BY28" s="1165" t="e">
        <v>#N/A</v>
      </c>
      <c r="BZ28" s="1165" t="e">
        <v>#N/A</v>
      </c>
      <c r="CA28" s="1165" t="e">
        <v>#N/A</v>
      </c>
      <c r="CB28" s="1165" t="e">
        <v>#N/A</v>
      </c>
      <c r="CC28" s="1165" t="e">
        <v>#N/A</v>
      </c>
      <c r="CD28" s="1165" t="e">
        <v>#N/A</v>
      </c>
      <c r="CE28" s="1165" t="e">
        <v>#N/A</v>
      </c>
      <c r="CF28" s="1165" t="e">
        <v>#N/A</v>
      </c>
      <c r="CG28" s="1165" t="e">
        <v>#N/A</v>
      </c>
      <c r="CH28" s="1165">
        <v>3.3213452938398724</v>
      </c>
      <c r="CI28" s="1165">
        <v>3.365829954509203</v>
      </c>
      <c r="CJ28" s="1165">
        <v>3.3390437417932128</v>
      </c>
      <c r="CK28" s="1165">
        <v>3.2355254759002694</v>
      </c>
      <c r="CL28" s="1165">
        <v>3.391385442187933</v>
      </c>
      <c r="CM28" s="1165">
        <v>3.4335073656162285</v>
      </c>
      <c r="CN28" s="1165">
        <v>2.9491547340859015</v>
      </c>
      <c r="CO28" s="1166">
        <v>3.2284208588730712</v>
      </c>
    </row>
    <row r="29" spans="1:93" s="107" customFormat="1" ht="14">
      <c r="A29" s="508" t="s">
        <v>511</v>
      </c>
      <c r="B29" s="1163"/>
      <c r="C29" s="1163"/>
      <c r="D29" s="1163"/>
      <c r="E29" s="1163"/>
      <c r="F29" s="1163"/>
      <c r="G29" s="1163"/>
      <c r="H29" s="1163"/>
      <c r="I29" s="1163"/>
      <c r="J29" s="1163"/>
      <c r="K29" s="1163"/>
      <c r="L29" s="1163"/>
      <c r="M29" s="1163"/>
      <c r="N29" s="1163"/>
      <c r="O29" s="1163"/>
      <c r="P29" s="1163"/>
      <c r="Q29" s="1163"/>
      <c r="R29" s="1163"/>
      <c r="S29" s="1163"/>
      <c r="T29" s="1163"/>
      <c r="U29" s="1163"/>
      <c r="V29" s="1163"/>
      <c r="W29" s="1163"/>
      <c r="X29" s="1163"/>
      <c r="Y29" s="1163"/>
      <c r="Z29" s="1163"/>
      <c r="AA29" s="1163"/>
      <c r="AB29" s="1163"/>
      <c r="AC29" s="1163"/>
      <c r="AD29" s="1163"/>
      <c r="AE29" s="1163"/>
      <c r="AF29" s="1163"/>
      <c r="AG29" s="1163"/>
      <c r="AH29" s="1163"/>
      <c r="AI29" s="1163"/>
      <c r="AJ29" s="1163"/>
      <c r="AK29" s="1163"/>
      <c r="AL29" s="1163"/>
      <c r="AM29" s="1163"/>
      <c r="AN29" s="1163"/>
      <c r="AO29" s="1163"/>
      <c r="AP29" s="1163"/>
      <c r="AQ29" s="1163"/>
      <c r="AR29" s="1163"/>
      <c r="AS29" s="1163"/>
      <c r="AT29" s="1163"/>
      <c r="AU29" s="1163"/>
      <c r="AV29" s="1163"/>
      <c r="AW29" s="1163"/>
      <c r="AX29" s="1163"/>
      <c r="AY29" s="1163"/>
      <c r="AZ29" s="1163"/>
      <c r="BA29" s="1163"/>
      <c r="BB29" s="1163"/>
      <c r="BC29" s="1163"/>
      <c r="BD29" s="1163"/>
      <c r="BE29" s="1163"/>
      <c r="BF29" s="1163"/>
      <c r="BG29" s="1163"/>
      <c r="BH29" s="1163"/>
      <c r="BI29" s="1163"/>
      <c r="BJ29" s="1163"/>
      <c r="BK29" s="1163"/>
      <c r="BL29" s="1163"/>
      <c r="BM29" s="1163"/>
      <c r="BN29" s="1163"/>
      <c r="BO29" s="1163"/>
      <c r="BP29" s="1163"/>
      <c r="BQ29" s="1163"/>
      <c r="BR29" s="1163"/>
      <c r="BS29" s="1163"/>
      <c r="BT29" s="1163"/>
      <c r="BU29" s="1163"/>
      <c r="BV29" s="1163"/>
      <c r="BW29" s="1163"/>
      <c r="BX29" s="1163"/>
      <c r="BY29" s="1163"/>
      <c r="BZ29" s="1163"/>
      <c r="CA29" s="1163"/>
      <c r="CB29" s="1163"/>
      <c r="CC29" s="1163"/>
      <c r="CD29" s="1163"/>
      <c r="CE29" s="1163"/>
      <c r="CF29" s="1163"/>
      <c r="CG29" s="1163"/>
      <c r="CH29" s="1163"/>
      <c r="CI29" s="1163"/>
      <c r="CJ29" s="1163"/>
      <c r="CK29" s="1163"/>
      <c r="CL29" s="1163"/>
      <c r="CM29" s="1163"/>
      <c r="CN29" s="1163"/>
      <c r="CO29" s="1164"/>
    </row>
    <row r="30" spans="1:93" s="699" customFormat="1" ht="14">
      <c r="A30" s="1167" t="s">
        <v>258</v>
      </c>
      <c r="B30" s="1168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68"/>
      <c r="AC30" s="1168"/>
      <c r="AD30" s="1168"/>
      <c r="AE30" s="1168"/>
      <c r="AF30" s="1168"/>
      <c r="AG30" s="1168"/>
      <c r="AH30" s="1168"/>
      <c r="AI30" s="1168"/>
      <c r="AJ30" s="1168"/>
      <c r="AK30" s="1168"/>
      <c r="AL30" s="1168"/>
      <c r="AM30" s="1168"/>
      <c r="AN30" s="1168"/>
      <c r="AO30" s="1168"/>
      <c r="AP30" s="1168"/>
      <c r="AQ30" s="1168"/>
      <c r="AR30" s="1168"/>
      <c r="AS30" s="1168"/>
      <c r="AT30" s="1168"/>
      <c r="AU30" s="1168"/>
      <c r="AV30" s="1168"/>
      <c r="AW30" s="1168" t="s">
        <v>1245</v>
      </c>
      <c r="AX30" s="1168">
        <v>38166.997031906074</v>
      </c>
      <c r="AY30" s="1168">
        <v>37608.706831128111</v>
      </c>
      <c r="AZ30" s="1168">
        <v>39435.217172355449</v>
      </c>
      <c r="BA30" s="1168">
        <v>41549.142311257543</v>
      </c>
      <c r="BB30" s="1168">
        <v>41472.012318525718</v>
      </c>
      <c r="BC30" s="1168">
        <v>43501.551434236259</v>
      </c>
      <c r="BD30" s="1168">
        <v>42990.790408838089</v>
      </c>
      <c r="BE30" s="1168">
        <v>45464.461395057275</v>
      </c>
      <c r="BF30" s="1168">
        <v>43724.198878272597</v>
      </c>
      <c r="BG30" s="1168">
        <v>45162.856603684188</v>
      </c>
      <c r="BH30" s="1168">
        <v>48293.005056268114</v>
      </c>
      <c r="BI30" s="1168">
        <v>49672.253665298573</v>
      </c>
      <c r="BJ30" s="1168">
        <v>46624.68050482087</v>
      </c>
      <c r="BK30" s="1168">
        <v>48266.85643397957</v>
      </c>
      <c r="BL30" s="1168">
        <v>47047.826515575041</v>
      </c>
      <c r="BM30" s="1168">
        <v>48414.254647849026</v>
      </c>
      <c r="BN30" s="1168">
        <v>48200.762142212203</v>
      </c>
      <c r="BO30" s="1168">
        <v>51458.942553154498</v>
      </c>
      <c r="BP30" s="1168">
        <v>48898.146390329741</v>
      </c>
      <c r="BQ30" s="1168">
        <v>51200.027948547562</v>
      </c>
      <c r="BR30" s="1168">
        <v>50236.885881130598</v>
      </c>
      <c r="BS30" s="1168">
        <v>51064.804299686097</v>
      </c>
      <c r="BT30" s="1168">
        <v>51394.462862765737</v>
      </c>
      <c r="BU30" s="1168">
        <v>59121.383891437064</v>
      </c>
      <c r="BV30" s="1168">
        <v>52911.835498072025</v>
      </c>
      <c r="BW30" s="1168">
        <v>54069.582605827316</v>
      </c>
      <c r="BX30" s="1168">
        <v>54028.574706685431</v>
      </c>
      <c r="BY30" s="1168">
        <v>55063.281289048253</v>
      </c>
      <c r="BZ30" s="1168">
        <v>55568.007398314665</v>
      </c>
      <c r="CA30" s="1168">
        <v>57219.238365341364</v>
      </c>
      <c r="CB30" s="1168">
        <v>58621.157208110824</v>
      </c>
      <c r="CC30" s="1168">
        <v>62013.877451581342</v>
      </c>
      <c r="CD30" s="1168">
        <v>60664.958671951252</v>
      </c>
      <c r="CE30" s="1168">
        <v>61868.82766250526</v>
      </c>
      <c r="CF30" s="1168">
        <v>62693.620001968251</v>
      </c>
      <c r="CG30" s="1168">
        <v>65221.118091691213</v>
      </c>
      <c r="CH30" s="1168">
        <v>65546.858428446416</v>
      </c>
      <c r="CI30" s="1168">
        <v>67940.178837102911</v>
      </c>
      <c r="CJ30" s="1168">
        <v>67110.290610511191</v>
      </c>
      <c r="CK30" s="1168">
        <v>70588.830591931284</v>
      </c>
      <c r="CL30" s="1168">
        <v>67867.675178403457</v>
      </c>
      <c r="CM30" s="1168">
        <v>69743.721631830631</v>
      </c>
      <c r="CN30" s="1168">
        <v>69799.239335594699</v>
      </c>
      <c r="CO30" s="1169">
        <v>72382.228705685906</v>
      </c>
    </row>
    <row r="31" spans="1:93" s="699" customFormat="1" ht="14">
      <c r="A31" s="1167" t="s">
        <v>145</v>
      </c>
      <c r="B31" s="1170"/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>
        <v>17.046360081921431</v>
      </c>
      <c r="O31" s="1170">
        <v>17.466679111442971</v>
      </c>
      <c r="P31" s="1170">
        <v>17.666791114429717</v>
      </c>
      <c r="Q31" s="1170">
        <v>17.486807878112227</v>
      </c>
      <c r="R31" s="1170">
        <v>17.427590048273302</v>
      </c>
      <c r="S31" s="1170">
        <v>5.5415217972719981</v>
      </c>
      <c r="T31" s="1170">
        <v>5.4927536231884062</v>
      </c>
      <c r="U31" s="1170">
        <v>5.4702573942963015</v>
      </c>
      <c r="V31" s="1170">
        <v>5.4495473468578606</v>
      </c>
      <c r="W31" s="1170">
        <v>5.2311852780159622</v>
      </c>
      <c r="X31" s="1170">
        <v>5.2621614514856692</v>
      </c>
      <c r="Y31" s="1170">
        <v>5.3510492253383015</v>
      </c>
      <c r="Z31" s="1170">
        <v>5.4435525972330989</v>
      </c>
      <c r="AA31" s="1170">
        <v>5.4880479385136463</v>
      </c>
      <c r="AB31" s="1170">
        <v>5.5312864360668481</v>
      </c>
      <c r="AC31" s="1170">
        <v>5.5732899022801305</v>
      </c>
      <c r="AD31" s="1170">
        <v>5.5244030357253031</v>
      </c>
      <c r="AE31" s="1170">
        <v>6.0115049389889599</v>
      </c>
      <c r="AF31" s="1170">
        <v>6.0426482534524766</v>
      </c>
      <c r="AG31" s="1170">
        <v>5.7990406603826203</v>
      </c>
      <c r="AH31" s="1170">
        <v>5.7638935108153069</v>
      </c>
      <c r="AI31" s="1170">
        <v>5.8099639068139561</v>
      </c>
      <c r="AJ31" s="1170">
        <v>5.9112164813603671</v>
      </c>
      <c r="AK31" s="1170">
        <v>5.9385587450296855</v>
      </c>
      <c r="AL31" s="1170">
        <v>6.0284010840108406</v>
      </c>
      <c r="AM31" s="1170">
        <v>6.1216047709406336</v>
      </c>
      <c r="AN31" s="1170">
        <v>6.1860262484343522</v>
      </c>
      <c r="AO31" s="1170">
        <v>6.0650146549427131</v>
      </c>
      <c r="AP31" s="1170">
        <v>6.0790136692575718</v>
      </c>
      <c r="AQ31" s="1170">
        <v>6.0491377023083048</v>
      </c>
      <c r="AR31" s="1170">
        <v>6.0182946062454006</v>
      </c>
      <c r="AS31" s="1170">
        <v>5.9643752611784375</v>
      </c>
      <c r="AT31" s="1170">
        <v>5.8924313115603946</v>
      </c>
      <c r="AU31" s="1170">
        <v>5.8827789560809061</v>
      </c>
      <c r="AV31" s="1170">
        <v>5.8527119700748127</v>
      </c>
      <c r="AW31" s="1170">
        <v>5.8619861045813089</v>
      </c>
      <c r="AX31" s="1170">
        <v>5.8713949227950799</v>
      </c>
      <c r="AY31" s="1170">
        <v>5.8733677337826444</v>
      </c>
      <c r="AZ31" s="1170">
        <v>5.913337560769393</v>
      </c>
      <c r="BA31" s="1170">
        <v>5.8887951044524165</v>
      </c>
      <c r="BB31" s="1170">
        <v>5.9079504552191402</v>
      </c>
      <c r="BC31" s="1170">
        <v>6.0098983413590146</v>
      </c>
      <c r="BD31" s="1170">
        <v>5.9886089813800654</v>
      </c>
      <c r="BE31" s="1170">
        <v>6.1991029862609288</v>
      </c>
      <c r="BF31" s="1170">
        <v>6.2916046271904706</v>
      </c>
      <c r="BG31" s="1170">
        <v>6.3800128048425586</v>
      </c>
      <c r="BH31" s="1170">
        <v>6.3865551135033938</v>
      </c>
      <c r="BI31" s="1170">
        <v>6.0524511278195483</v>
      </c>
      <c r="BJ31" s="1170">
        <v>6.0613630851321849</v>
      </c>
      <c r="BK31" s="1170">
        <v>6.1872903466269111</v>
      </c>
      <c r="BL31" s="1170">
        <v>6.5830294995028167</v>
      </c>
      <c r="BM31" s="1170">
        <v>6.6546540500637539</v>
      </c>
      <c r="BN31" s="1170">
        <v>6.5967144684575505</v>
      </c>
      <c r="BO31" s="1170">
        <v>6.602785101061313</v>
      </c>
      <c r="BP31" s="1170">
        <v>6.8027705870006301</v>
      </c>
      <c r="BQ31" s="1170">
        <v>7.0092599291036679</v>
      </c>
      <c r="BR31" s="1170">
        <v>7.0154013803123858</v>
      </c>
      <c r="BS31" s="1170">
        <v>7.0649426976197471</v>
      </c>
      <c r="BT31" s="1170">
        <v>6.9741456166419011</v>
      </c>
      <c r="BU31" s="1170">
        <v>7.0204911857767067</v>
      </c>
      <c r="BV31" s="1170">
        <v>7.0095216504194058</v>
      </c>
      <c r="BW31" s="1170">
        <v>7.0056060606060608</v>
      </c>
      <c r="BX31" s="1170">
        <v>7.3962900505902196</v>
      </c>
      <c r="BY31" s="1170">
        <v>7.5869403293883968</v>
      </c>
      <c r="BZ31" s="1170">
        <v>7.3340010015022532</v>
      </c>
      <c r="CA31" s="1170">
        <v>7.2669952413324266</v>
      </c>
      <c r="CB31" s="1170">
        <v>7.2764519716020866</v>
      </c>
      <c r="CC31" s="1170">
        <v>7.4469190140845072</v>
      </c>
      <c r="CD31" s="1170">
        <v>7.6228510975932293</v>
      </c>
      <c r="CE31" s="1170">
        <v>7.671584748022398</v>
      </c>
      <c r="CF31" s="1170">
        <v>7.7300778105715064</v>
      </c>
      <c r="CG31" s="1170">
        <v>7.7330634278002695</v>
      </c>
      <c r="CH31" s="1170">
        <v>7.7238792480115688</v>
      </c>
      <c r="CI31" s="1170">
        <v>7.7420559045798045</v>
      </c>
      <c r="CJ31" s="1170">
        <v>7.722855319536877</v>
      </c>
      <c r="CK31" s="1170">
        <v>7.9996288736314707</v>
      </c>
      <c r="CL31" s="1170">
        <v>8.1067970204841711</v>
      </c>
      <c r="CM31" s="1170">
        <v>8.1384270502521954</v>
      </c>
      <c r="CN31" s="1170">
        <v>8.1418022060198165</v>
      </c>
      <c r="CO31" s="1171">
        <v>8.0970819304152641</v>
      </c>
    </row>
    <row r="32" spans="1:93" s="699" customFormat="1" ht="14">
      <c r="A32" s="1167" t="s">
        <v>259</v>
      </c>
      <c r="B32" s="1170"/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>
        <v>231.75993927213946</v>
      </c>
      <c r="O32" s="1170">
        <v>234.15546815718881</v>
      </c>
      <c r="P32" s="1170">
        <v>235.93368624591878</v>
      </c>
      <c r="Q32" s="1170">
        <v>243.39775166287694</v>
      </c>
      <c r="R32" s="1170">
        <v>247.7907420231183</v>
      </c>
      <c r="S32" s="1170">
        <v>254.0373715620413</v>
      </c>
      <c r="T32" s="1170">
        <v>259.65505725704804</v>
      </c>
      <c r="U32" s="1170">
        <v>2933.9631387077447</v>
      </c>
      <c r="V32" s="1170">
        <v>280.13161589976238</v>
      </c>
      <c r="W32" s="1170">
        <v>295.08890335323429</v>
      </c>
      <c r="X32" s="1170">
        <v>297.56197913175589</v>
      </c>
      <c r="Y32" s="1170">
        <v>301.33509574164049</v>
      </c>
      <c r="Z32" s="1170">
        <v>300.15308024698004</v>
      </c>
      <c r="AA32" s="1170">
        <v>307.5768726062326</v>
      </c>
      <c r="AB32" s="1170">
        <v>317.23469742455364</v>
      </c>
      <c r="AC32" s="1170">
        <v>313.37551837256802</v>
      </c>
      <c r="AD32" s="1170">
        <v>309.37827472805463</v>
      </c>
      <c r="AE32" s="1170">
        <v>306.4042909674518</v>
      </c>
      <c r="AF32" s="1170">
        <v>304.76315191554806</v>
      </c>
      <c r="AG32" s="1170">
        <v>307.2097411491992</v>
      </c>
      <c r="AH32" s="1170">
        <v>309.22605360622066</v>
      </c>
      <c r="AI32" s="1170">
        <v>446.52005626238736</v>
      </c>
      <c r="AJ32" s="1170">
        <v>436.319662509171</v>
      </c>
      <c r="AK32" s="1170">
        <v>436.04427914426816</v>
      </c>
      <c r="AL32" s="1170">
        <v>418.21678611621155</v>
      </c>
      <c r="AM32" s="1170">
        <v>414.29625577578884</v>
      </c>
      <c r="AN32" s="1170">
        <v>414.75165678005374</v>
      </c>
      <c r="AO32" s="1170">
        <v>418.38215808005936</v>
      </c>
      <c r="AP32" s="1170">
        <v>433.13482853044735</v>
      </c>
      <c r="AQ32" s="1170">
        <v>453.17467453867243</v>
      </c>
      <c r="AR32" s="1170">
        <v>467.24739813018169</v>
      </c>
      <c r="AS32" s="1170">
        <v>473.81313630147395</v>
      </c>
      <c r="AT32" s="1170">
        <v>424.57653701380178</v>
      </c>
      <c r="AU32" s="1170">
        <v>431.07489366465188</v>
      </c>
      <c r="AV32" s="1170">
        <v>442.19314274040698</v>
      </c>
      <c r="AW32" s="1170">
        <v>453.67475883144425</v>
      </c>
      <c r="AX32" s="1170">
        <v>443.66680392560568</v>
      </c>
      <c r="AY32" s="1170">
        <v>446.20611892141051</v>
      </c>
      <c r="AZ32" s="1170">
        <v>448.52182355036251</v>
      </c>
      <c r="BA32" s="1170">
        <v>439.59718358631039</v>
      </c>
      <c r="BB32" s="1170">
        <v>441.21832205620859</v>
      </c>
      <c r="BC32" s="1170">
        <v>436.48453407764993</v>
      </c>
      <c r="BD32" s="1170">
        <v>437.25712611587915</v>
      </c>
      <c r="BE32" s="1170">
        <v>443.23201171303072</v>
      </c>
      <c r="BF32" s="1170">
        <v>439.28628170584403</v>
      </c>
      <c r="BG32" s="1170">
        <v>439.58786545111599</v>
      </c>
      <c r="BH32" s="1170">
        <v>442.98802549561793</v>
      </c>
      <c r="BI32" s="1170">
        <v>525.0489346131111</v>
      </c>
      <c r="BJ32" s="1170">
        <v>553.71261880959128</v>
      </c>
      <c r="BK32" s="1170">
        <v>563.50889370270932</v>
      </c>
      <c r="BL32" s="1170">
        <v>563.75799923047316</v>
      </c>
      <c r="BM32" s="1170">
        <v>562.83898488454759</v>
      </c>
      <c r="BN32" s="1170">
        <v>566.48902155057897</v>
      </c>
      <c r="BO32" s="1170">
        <v>569.195568415921</v>
      </c>
      <c r="BP32" s="1170">
        <v>572.70054222024919</v>
      </c>
      <c r="BQ32" s="1170">
        <v>586.20409514428275</v>
      </c>
      <c r="BR32" s="1170">
        <v>598.30309126594693</v>
      </c>
      <c r="BS32" s="1170">
        <v>608.0943358957054</v>
      </c>
      <c r="BT32" s="1170">
        <v>632.96170926842501</v>
      </c>
      <c r="BU32" s="1170">
        <v>647.1027915291528</v>
      </c>
      <c r="BV32" s="1170">
        <v>661.93500008668968</v>
      </c>
      <c r="BW32" s="1170">
        <v>665.50554185052647</v>
      </c>
      <c r="BX32" s="1170">
        <v>678.97517036519321</v>
      </c>
      <c r="BY32" s="1170">
        <v>687.46799541405767</v>
      </c>
      <c r="BZ32" s="1170">
        <v>776.49209731841597</v>
      </c>
      <c r="CA32" s="1170">
        <v>818.55964419862141</v>
      </c>
      <c r="CB32" s="1170">
        <v>829.45871369294605</v>
      </c>
      <c r="CC32" s="1170">
        <v>847.34361780490372</v>
      </c>
      <c r="CD32" s="1170">
        <v>839.2773688203572</v>
      </c>
      <c r="CE32" s="1170">
        <v>833.02463103510411</v>
      </c>
      <c r="CF32" s="1170">
        <v>851.96822182569122</v>
      </c>
      <c r="CG32" s="1170">
        <v>864.82640177490919</v>
      </c>
      <c r="CH32" s="1170">
        <v>885.14045708481456</v>
      </c>
      <c r="CI32" s="1170">
        <v>899.4803051628827</v>
      </c>
      <c r="CJ32" s="1170">
        <v>926.55318355164979</v>
      </c>
      <c r="CK32" s="1170">
        <v>894.98174174174187</v>
      </c>
      <c r="CL32" s="1170">
        <v>924.57255622400783</v>
      </c>
      <c r="CM32" s="1170">
        <v>944.92657057937379</v>
      </c>
      <c r="CN32" s="1170">
        <v>1005.7948181104424</v>
      </c>
      <c r="CO32" s="1171">
        <v>975.71540570732191</v>
      </c>
    </row>
    <row r="33" spans="1:93" s="699" customFormat="1" ht="14">
      <c r="A33" s="1167" t="s">
        <v>262</v>
      </c>
      <c r="B33" s="1168"/>
      <c r="C33" s="1168"/>
      <c r="D33" s="1168"/>
      <c r="E33" s="1168"/>
      <c r="F33" s="1168"/>
      <c r="G33" s="1168"/>
      <c r="H33" s="1168"/>
      <c r="I33" s="1168"/>
      <c r="J33" s="1168"/>
      <c r="K33" s="1168"/>
      <c r="L33" s="1168"/>
      <c r="M33" s="1168"/>
      <c r="N33" s="1168"/>
      <c r="O33" s="1168"/>
      <c r="P33" s="1168"/>
      <c r="Q33" s="1168"/>
      <c r="R33" s="1168"/>
      <c r="S33" s="1168"/>
      <c r="T33" s="1168"/>
      <c r="U33" s="1168"/>
      <c r="V33" s="1168"/>
      <c r="W33" s="1168"/>
      <c r="X33" s="1168"/>
      <c r="Y33" s="1168"/>
      <c r="Z33" s="1168"/>
      <c r="AA33" s="1168"/>
      <c r="AB33" s="1168"/>
      <c r="AC33" s="1168"/>
      <c r="AD33" s="1168"/>
      <c r="AE33" s="1168"/>
      <c r="AF33" s="1168"/>
      <c r="AG33" s="1168"/>
      <c r="AH33" s="1168"/>
      <c r="AI33" s="1168"/>
      <c r="AJ33" s="1168"/>
      <c r="AK33" s="1168"/>
      <c r="AL33" s="1168"/>
      <c r="AM33" s="1168"/>
      <c r="AN33" s="1168"/>
      <c r="AO33" s="1168"/>
      <c r="AP33" s="1168"/>
      <c r="AQ33" s="1168"/>
      <c r="AR33" s="1168"/>
      <c r="AS33" s="1168"/>
      <c r="AT33" s="1168"/>
      <c r="AU33" s="1168"/>
      <c r="AV33" s="1168"/>
      <c r="AW33" s="1168" t="s">
        <v>1245</v>
      </c>
      <c r="AX33" s="1168">
        <v>11076.138289218883</v>
      </c>
      <c r="AY33" s="1168">
        <v>11369.383313305865</v>
      </c>
      <c r="AZ33" s="1168">
        <v>11551.137420726154</v>
      </c>
      <c r="BA33" s="1168">
        <v>11561.088637433708</v>
      </c>
      <c r="BB33" s="1168">
        <v>12278.371760782704</v>
      </c>
      <c r="BC33" s="1168">
        <v>12205.364832074159</v>
      </c>
      <c r="BD33" s="1168">
        <v>12821.110153567744</v>
      </c>
      <c r="BE33" s="1168">
        <v>12831.907018496031</v>
      </c>
      <c r="BF33" s="1168">
        <v>12787.46136994102</v>
      </c>
      <c r="BG33" s="1168">
        <v>13183.556049854129</v>
      </c>
      <c r="BH33" s="1168">
        <v>13266.994883148158</v>
      </c>
      <c r="BI33" s="1168">
        <v>13927.142913454312</v>
      </c>
      <c r="BJ33" s="1168">
        <v>14029.044772256811</v>
      </c>
      <c r="BK33" s="1168">
        <v>14513.757537423571</v>
      </c>
      <c r="BL33" s="1168">
        <v>14096.880857275768</v>
      </c>
      <c r="BM33" s="1168">
        <v>13807.859628869517</v>
      </c>
      <c r="BN33" s="1168">
        <v>14521.491577828865</v>
      </c>
      <c r="BO33" s="1168">
        <v>14844.431799264805</v>
      </c>
      <c r="BP33" s="1168">
        <v>15301.215225582115</v>
      </c>
      <c r="BQ33" s="1168">
        <v>14813.551834320198</v>
      </c>
      <c r="BR33" s="1168">
        <v>15880.969708308119</v>
      </c>
      <c r="BS33" s="1168">
        <v>16206.92243286998</v>
      </c>
      <c r="BT33" s="1168">
        <v>16119.426601933166</v>
      </c>
      <c r="BU33" s="1168">
        <v>15893.284320263545</v>
      </c>
      <c r="BV33" s="1168">
        <v>17230.753647728146</v>
      </c>
      <c r="BW33" s="1168">
        <v>18494.214595483812</v>
      </c>
      <c r="BX33" s="1168">
        <v>19216.155288973365</v>
      </c>
      <c r="BY33" s="1168">
        <v>18824.210923608916</v>
      </c>
      <c r="BZ33" s="1168">
        <v>20815.737404671814</v>
      </c>
      <c r="CA33" s="1168">
        <v>21749.275233720738</v>
      </c>
      <c r="CB33" s="1168">
        <v>23221.230697144907</v>
      </c>
      <c r="CC33" s="1168">
        <v>22843.989496928847</v>
      </c>
      <c r="CD33" s="1168">
        <v>23565.358008034254</v>
      </c>
      <c r="CE33" s="1168">
        <v>24232.826549168953</v>
      </c>
      <c r="CF33" s="1168">
        <v>24834.976127582438</v>
      </c>
      <c r="CG33" s="1168">
        <v>23610.56350852966</v>
      </c>
      <c r="CH33" s="1168">
        <v>24746.295840608953</v>
      </c>
      <c r="CI33" s="1168">
        <v>24733.948116567368</v>
      </c>
      <c r="CJ33" s="1168">
        <v>26547.721068633487</v>
      </c>
      <c r="CK33" s="1168">
        <v>25196.937864530391</v>
      </c>
      <c r="CL33" s="1168">
        <v>26474.225059672088</v>
      </c>
      <c r="CM33" s="1168">
        <v>27120.008328081942</v>
      </c>
      <c r="CN33" s="1168">
        <v>28353.129226511293</v>
      </c>
      <c r="CO33" s="1169">
        <v>28113.153473711278</v>
      </c>
    </row>
    <row r="34" spans="1:93" s="699" customFormat="1" ht="14">
      <c r="A34" s="1167" t="s">
        <v>146</v>
      </c>
      <c r="B34" s="1170"/>
      <c r="C34" s="1170"/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0"/>
      <c r="Y34" s="1170"/>
      <c r="Z34" s="1170"/>
      <c r="AA34" s="1170"/>
      <c r="AB34" s="1170"/>
      <c r="AC34" s="1170"/>
      <c r="AD34" s="1170"/>
      <c r="AE34" s="1170"/>
      <c r="AF34" s="1170"/>
      <c r="AG34" s="1170"/>
      <c r="AH34" s="1170"/>
      <c r="AI34" s="1170"/>
      <c r="AJ34" s="1170"/>
      <c r="AK34" s="1170"/>
      <c r="AL34" s="1170"/>
      <c r="AM34" s="1170"/>
      <c r="AN34" s="1170"/>
      <c r="AO34" s="1170"/>
      <c r="AP34" s="1170"/>
      <c r="AQ34" s="1170"/>
      <c r="AR34" s="1170"/>
      <c r="AS34" s="1170"/>
      <c r="AT34" s="1170"/>
      <c r="AU34" s="1170"/>
      <c r="AV34" s="1170"/>
      <c r="AW34" s="1168" t="s">
        <v>1245</v>
      </c>
      <c r="AX34" s="1170">
        <v>35.537402074055073</v>
      </c>
      <c r="AY34" s="1170">
        <v>36.77936450478294</v>
      </c>
      <c r="AZ34" s="1170">
        <v>37.724815504200663</v>
      </c>
      <c r="BA34" s="1170">
        <v>39.142291877804226</v>
      </c>
      <c r="BB34" s="1170">
        <v>40.245413237187279</v>
      </c>
      <c r="BC34" s="1170">
        <v>40.777837266724774</v>
      </c>
      <c r="BD34" s="1170">
        <v>43.277350679851871</v>
      </c>
      <c r="BE34" s="1170">
        <v>45.325955517327124</v>
      </c>
      <c r="BF34" s="1170">
        <v>44.522620052220823</v>
      </c>
      <c r="BG34" s="1170">
        <v>43.825809096036934</v>
      </c>
      <c r="BH34" s="1170">
        <v>43.028611662818371</v>
      </c>
      <c r="BI34" s="1170">
        <v>42.038648336597937</v>
      </c>
      <c r="BJ34" s="1170">
        <v>42.081002928144599</v>
      </c>
      <c r="BK34" s="1170">
        <v>42.799746184607166</v>
      </c>
      <c r="BL34" s="1170">
        <v>45.253522902230131</v>
      </c>
      <c r="BM34" s="1170">
        <v>45.243581944524273</v>
      </c>
      <c r="BN34" s="1170">
        <v>45.554969388848107</v>
      </c>
      <c r="BO34" s="1170">
        <v>46.619848046100934</v>
      </c>
      <c r="BP34" s="1170">
        <v>48.372418297496253</v>
      </c>
      <c r="BQ34" s="1170">
        <v>50.574701117592632</v>
      </c>
      <c r="BR34" s="1170">
        <v>49.794884761488454</v>
      </c>
      <c r="BS34" s="1170">
        <v>50.453028395004445</v>
      </c>
      <c r="BT34" s="1170">
        <v>51.037496945197482</v>
      </c>
      <c r="BU34" s="1170">
        <v>51.339279469600335</v>
      </c>
      <c r="BV34" s="1170">
        <v>54.857127462676786</v>
      </c>
      <c r="BW34" s="1170">
        <v>54.760209716131072</v>
      </c>
      <c r="BX34" s="1170">
        <v>58.73136545384925</v>
      </c>
      <c r="BY34" s="1170">
        <v>61.460228613870036</v>
      </c>
      <c r="BZ34" s="1170">
        <v>63.336616920481966</v>
      </c>
      <c r="CA34" s="1170">
        <v>65.187281571460787</v>
      </c>
      <c r="CB34" s="1170">
        <v>69.693179686603429</v>
      </c>
      <c r="CC34" s="1170">
        <v>77.016415656263533</v>
      </c>
      <c r="CD34" s="1170">
        <v>77.890378924169255</v>
      </c>
      <c r="CE34" s="1170">
        <v>81.727037346030315</v>
      </c>
      <c r="CF34" s="1170">
        <v>86.68450085179883</v>
      </c>
      <c r="CG34" s="1170">
        <v>90.383039956348426</v>
      </c>
      <c r="CH34" s="1170">
        <v>93.350547091859895</v>
      </c>
      <c r="CI34" s="1170">
        <v>95.134173854352269</v>
      </c>
      <c r="CJ34" s="1170">
        <v>97.204126001823951</v>
      </c>
      <c r="CK34" s="1170">
        <v>102.85563268830019</v>
      </c>
      <c r="CL34" s="1170">
        <v>105.96774579126424</v>
      </c>
      <c r="CM34" s="1170">
        <v>110.48571591193698</v>
      </c>
      <c r="CN34" s="1170">
        <v>112.61471721377156</v>
      </c>
      <c r="CO34" s="1171">
        <v>119.55211885646978</v>
      </c>
    </row>
    <row r="35" spans="1:93" s="699" customFormat="1" ht="14">
      <c r="A35" s="1167" t="s">
        <v>257</v>
      </c>
      <c r="B35" s="1170">
        <v>94.8665492513272</v>
      </c>
      <c r="C35" s="1170">
        <v>95.333365640710994</v>
      </c>
      <c r="D35" s="1170">
        <v>95.468470415046937</v>
      </c>
      <c r="E35" s="1170">
        <v>95.00508953670726</v>
      </c>
      <c r="F35" s="1170">
        <v>95.24643186918226</v>
      </c>
      <c r="G35" s="1170">
        <v>95.086730056856638</v>
      </c>
      <c r="H35" s="1170">
        <v>95.1</v>
      </c>
      <c r="I35" s="1170">
        <v>95.314957041121275</v>
      </c>
      <c r="J35" s="1170">
        <v>95.084396630216872</v>
      </c>
      <c r="K35" s="1170">
        <v>95.034016595284982</v>
      </c>
      <c r="L35" s="1170">
        <v>94.801069457471613</v>
      </c>
      <c r="M35" s="1170">
        <v>94.866409196648377</v>
      </c>
      <c r="N35" s="1170">
        <v>94.809587391256585</v>
      </c>
      <c r="O35" s="1170">
        <v>94.9</v>
      </c>
      <c r="P35" s="1170">
        <v>93.710418860100347</v>
      </c>
      <c r="Q35" s="1170">
        <v>93.425461283167678</v>
      </c>
      <c r="R35" s="1170">
        <v>93.4</v>
      </c>
      <c r="S35" s="1170">
        <v>93.2</v>
      </c>
      <c r="T35" s="1170">
        <v>93.1</v>
      </c>
      <c r="U35" s="1170">
        <v>94.6</v>
      </c>
      <c r="V35" s="1170">
        <v>94.564599390330315</v>
      </c>
      <c r="W35" s="1170">
        <v>93.499451989542678</v>
      </c>
      <c r="X35" s="1170">
        <v>93.565726971300364</v>
      </c>
      <c r="Y35" s="1170">
        <v>93.583792305114514</v>
      </c>
      <c r="Z35" s="1170">
        <v>93.809934901310555</v>
      </c>
      <c r="AA35" s="1170">
        <v>94.12626454382081</v>
      </c>
      <c r="AB35" s="1170">
        <v>94.467158655948225</v>
      </c>
      <c r="AC35" s="1170">
        <v>93.917735297216609</v>
      </c>
      <c r="AD35" s="1170">
        <v>93.565333632318683</v>
      </c>
      <c r="AE35" s="1170">
        <v>92.966322289240864</v>
      </c>
      <c r="AF35" s="1170">
        <v>93.320763218291447</v>
      </c>
      <c r="AG35" s="1170">
        <v>93.811303610629224</v>
      </c>
      <c r="AH35" s="1170">
        <v>94.00567987143971</v>
      </c>
      <c r="AI35" s="1170">
        <v>94.460544167442023</v>
      </c>
      <c r="AJ35" s="1170">
        <v>94.662055247338955</v>
      </c>
      <c r="AK35" s="1170">
        <v>95.168419258801222</v>
      </c>
      <c r="AL35" s="1170">
        <v>94.467158655948225</v>
      </c>
      <c r="AM35" s="1170">
        <v>93.917735297216609</v>
      </c>
      <c r="AN35" s="1170">
        <v>93.566687701186993</v>
      </c>
      <c r="AO35" s="1170">
        <v>92.966322289240864</v>
      </c>
      <c r="AP35" s="1170">
        <v>93.320763218291447</v>
      </c>
      <c r="AQ35" s="1170">
        <v>93.811303610629224</v>
      </c>
      <c r="AR35" s="1170">
        <v>94.00567987143971</v>
      </c>
      <c r="AS35" s="1170">
        <v>94.460544167442023</v>
      </c>
      <c r="AT35" s="1170">
        <v>94.662055247338955</v>
      </c>
      <c r="AU35" s="1170">
        <v>95.168419258801222</v>
      </c>
      <c r="AV35" s="1170">
        <v>95.333731880433987</v>
      </c>
      <c r="AW35" s="1168">
        <v>96.205648463395903</v>
      </c>
      <c r="AX35" s="1170">
        <v>96.410074784067618</v>
      </c>
      <c r="AY35" s="1170">
        <v>96.392537167143303</v>
      </c>
      <c r="AZ35" s="1170">
        <v>96.308654033265412</v>
      </c>
      <c r="BA35" s="1170">
        <v>96.219105896595451</v>
      </c>
      <c r="BB35" s="1170">
        <v>96.074163955855468</v>
      </c>
      <c r="BC35" s="1170">
        <v>96.002295153362013</v>
      </c>
      <c r="BD35" s="1170">
        <v>95.519018377611388</v>
      </c>
      <c r="BE35" s="1170">
        <v>95.333725826615577</v>
      </c>
      <c r="BF35" s="1170">
        <v>94.971054118538191</v>
      </c>
      <c r="BG35" s="1170">
        <v>94.656548205673317</v>
      </c>
      <c r="BH35" s="1170">
        <v>94.422919731601425</v>
      </c>
      <c r="BI35" s="1170">
        <v>94.481241295177838</v>
      </c>
      <c r="BJ35" s="1170">
        <v>94.342500640118899</v>
      </c>
      <c r="BK35" s="1170">
        <v>94.155172790935637</v>
      </c>
      <c r="BL35" s="1170">
        <v>94.046196133990165</v>
      </c>
      <c r="BM35" s="1170">
        <v>94.13325588881888</v>
      </c>
      <c r="BN35" s="1170">
        <v>94.405946234196534</v>
      </c>
      <c r="BO35" s="1170">
        <v>94.482923391286462</v>
      </c>
      <c r="BP35" s="1170">
        <v>94.581861592512595</v>
      </c>
      <c r="BQ35" s="1170">
        <v>94.648378373075531</v>
      </c>
      <c r="BR35" s="1170">
        <v>94.474747014780277</v>
      </c>
      <c r="BS35" s="1170">
        <v>94.324499026217921</v>
      </c>
      <c r="BT35" s="1170">
        <v>94.15083575464206</v>
      </c>
      <c r="BU35" s="1170">
        <v>93.594557822602908</v>
      </c>
      <c r="BV35" s="1170">
        <v>93.655048732787193</v>
      </c>
      <c r="BW35" s="1170">
        <v>93.658568129617606</v>
      </c>
      <c r="BX35" s="1170">
        <v>93.66053747713066</v>
      </c>
      <c r="BY35" s="1170">
        <v>93.374606915696049</v>
      </c>
      <c r="BZ35" s="1170">
        <v>93.590035938486366</v>
      </c>
      <c r="CA35" s="1170">
        <v>93.935934833418557</v>
      </c>
      <c r="CB35" s="1170">
        <v>94.102555266851837</v>
      </c>
      <c r="CC35" s="1170">
        <v>94.308616032656218</v>
      </c>
      <c r="CD35" s="1170">
        <v>94.391281124778871</v>
      </c>
      <c r="CE35" s="1170">
        <v>94.578621280153143</v>
      </c>
      <c r="CF35" s="1170">
        <v>94.504240538446282</v>
      </c>
      <c r="CG35" s="1170">
        <v>94.311892273388239</v>
      </c>
      <c r="CH35" s="1170">
        <v>94.683491769172306</v>
      </c>
      <c r="CI35" s="1170">
        <v>94.501166693929292</v>
      </c>
      <c r="CJ35" s="1170">
        <v>94.411639837958276</v>
      </c>
      <c r="CK35" s="1170">
        <v>94.265888596474895</v>
      </c>
      <c r="CL35" s="1170">
        <v>94.308481457731517</v>
      </c>
      <c r="CM35" s="1170">
        <v>94.261471399308917</v>
      </c>
      <c r="CN35" s="1170">
        <v>94.077987157535887</v>
      </c>
      <c r="CO35" s="1171">
        <v>94.320837713223142</v>
      </c>
    </row>
    <row r="36" spans="1:93" s="699" customFormat="1" ht="14.5" thickBot="1">
      <c r="A36" s="696" t="s">
        <v>757</v>
      </c>
      <c r="B36" s="697"/>
      <c r="C36" s="697"/>
      <c r="D36" s="697"/>
      <c r="E36" s="697"/>
      <c r="F36" s="697"/>
      <c r="G36" s="697"/>
      <c r="H36" s="697"/>
      <c r="I36" s="697"/>
      <c r="J36" s="697"/>
      <c r="K36" s="697"/>
      <c r="L36" s="697"/>
      <c r="M36" s="697"/>
      <c r="N36" s="697"/>
      <c r="O36" s="697"/>
      <c r="P36" s="697"/>
      <c r="Q36" s="697"/>
      <c r="R36" s="697"/>
      <c r="S36" s="697"/>
      <c r="T36" s="697"/>
      <c r="U36" s="697"/>
      <c r="V36" s="697"/>
      <c r="W36" s="697"/>
      <c r="X36" s="697"/>
      <c r="Y36" s="697"/>
      <c r="Z36" s="697"/>
      <c r="AA36" s="697"/>
      <c r="AB36" s="697"/>
      <c r="AC36" s="697"/>
      <c r="AD36" s="697"/>
      <c r="AE36" s="697"/>
      <c r="AF36" s="697"/>
      <c r="AG36" s="697"/>
      <c r="AH36" s="697"/>
      <c r="AI36" s="697"/>
      <c r="AJ36" s="697"/>
      <c r="AK36" s="697"/>
      <c r="AL36" s="697"/>
      <c r="AM36" s="697"/>
      <c r="AN36" s="697"/>
      <c r="AO36" s="697"/>
      <c r="AP36" s="697"/>
      <c r="AQ36" s="697"/>
      <c r="AR36" s="697"/>
      <c r="AS36" s="697"/>
      <c r="AT36" s="697"/>
      <c r="AU36" s="697"/>
      <c r="AV36" s="697"/>
      <c r="AW36" s="697"/>
      <c r="AX36" s="697">
        <v>1</v>
      </c>
      <c r="AY36" s="697">
        <v>44.454731071886016</v>
      </c>
      <c r="AZ36" s="697">
        <v>44.266834765356592</v>
      </c>
      <c r="BA36" s="697">
        <v>44.215551382170069</v>
      </c>
      <c r="BB36" s="697">
        <v>43.332408861037322</v>
      </c>
      <c r="BC36" s="697">
        <v>43.373999889355467</v>
      </c>
      <c r="BD36" s="697">
        <v>42.484396258167031</v>
      </c>
      <c r="BE36" s="697">
        <v>41.560061872466228</v>
      </c>
      <c r="BF36" s="697">
        <v>40.831646644810135</v>
      </c>
      <c r="BG36" s="697">
        <v>39.824360359886867</v>
      </c>
      <c r="BH36" s="697">
        <v>39.698590074759935</v>
      </c>
      <c r="BI36" s="697">
        <v>39.673007141355107</v>
      </c>
      <c r="BJ36" s="697">
        <v>39.054129703845405</v>
      </c>
      <c r="BK36" s="697">
        <v>38.392905021724218</v>
      </c>
      <c r="BL36" s="697">
        <v>37.738092537398472</v>
      </c>
      <c r="BM36" s="697">
        <v>37.09530277932911</v>
      </c>
      <c r="BN36" s="697">
        <v>37.513146940857304</v>
      </c>
      <c r="BO36" s="697">
        <v>37.871910971313049</v>
      </c>
      <c r="BP36" s="697">
        <v>38.01892370974187</v>
      </c>
      <c r="BQ36" s="697">
        <v>37.754086191763527</v>
      </c>
      <c r="BR36" s="697">
        <v>37.122501774786841</v>
      </c>
      <c r="BS36" s="697">
        <v>36.416430724153557</v>
      </c>
      <c r="BT36" s="697">
        <v>35.708246368977292</v>
      </c>
      <c r="BU36" s="697">
        <v>36.096523326048505</v>
      </c>
      <c r="BV36" s="697">
        <v>36.165010584159432</v>
      </c>
      <c r="BW36" s="697">
        <v>36.690810937522762</v>
      </c>
      <c r="BX36" s="697">
        <v>36.963742697010922</v>
      </c>
      <c r="BY36" s="697">
        <v>36.569310669040597</v>
      </c>
      <c r="BZ36" s="697">
        <v>36.878396179987668</v>
      </c>
      <c r="CA36" s="697">
        <v>36.706917240945295</v>
      </c>
      <c r="CB36" s="697">
        <v>35.923307417143839</v>
      </c>
      <c r="CC36" s="697">
        <v>35.603758503734035</v>
      </c>
      <c r="CD36" s="697">
        <v>34.634608706468164</v>
      </c>
      <c r="CE36" s="697">
        <v>33.114257704038344</v>
      </c>
      <c r="CF36" s="697">
        <v>31.443578944343077</v>
      </c>
      <c r="CG36" s="697">
        <v>29.241481815852527</v>
      </c>
      <c r="CH36" s="697">
        <v>28.731435633184777</v>
      </c>
      <c r="CI36" s="697">
        <v>27.94337203861188</v>
      </c>
      <c r="CJ36" s="697">
        <v>27.590919851241413</v>
      </c>
      <c r="CK36" s="697">
        <v>27.091741899517768</v>
      </c>
      <c r="CL36" s="697">
        <v>25.852507486719329</v>
      </c>
      <c r="CM36" s="697">
        <v>25.476258643406553</v>
      </c>
      <c r="CN36" s="697">
        <v>25.394084683813002</v>
      </c>
      <c r="CO36" s="698">
        <v>25.570808593044696</v>
      </c>
    </row>
    <row r="37" spans="1:93" s="107" customFormat="1" ht="14">
      <c r="A37" s="50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88"/>
      <c r="BT37" s="88"/>
      <c r="BU37" s="88"/>
      <c r="BV37" s="88"/>
      <c r="BW37" s="88"/>
      <c r="BX37" s="88"/>
      <c r="BY37" s="88"/>
      <c r="BZ37" s="88"/>
    </row>
    <row r="38" spans="1:93" s="107" customFormat="1" ht="14.9" customHeight="1">
      <c r="A38" s="510" t="s">
        <v>742</v>
      </c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88"/>
      <c r="BT38" s="88"/>
      <c r="BU38" s="88"/>
      <c r="BV38" s="88"/>
      <c r="BW38" s="88"/>
      <c r="BX38" s="88"/>
      <c r="BY38" s="88"/>
      <c r="BZ38" s="88"/>
    </row>
    <row r="39" spans="1:93" s="13" customFormat="1" ht="14.9" customHeight="1">
      <c r="A39" s="510" t="s">
        <v>743</v>
      </c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88"/>
      <c r="BT39" s="88"/>
      <c r="BU39" s="88"/>
      <c r="BV39" s="88"/>
      <c r="BW39" s="88"/>
      <c r="BX39" s="88"/>
      <c r="BY39" s="88"/>
      <c r="BZ39" s="88"/>
    </row>
    <row r="40" spans="1:93" s="13" customFormat="1" ht="14">
      <c r="A40" s="4"/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</row>
    <row r="41" spans="1:93" s="13" customFormat="1" ht="14">
      <c r="A41" s="4"/>
      <c r="B41" s="1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</row>
  </sheetData>
  <sheetProtection sheet="1" objects="1" scenarios="1"/>
  <hyperlinks>
    <hyperlink ref="A4" location="'Índice'!B64" display="Índice!A1" xr:uid="{D447F5A6-69BA-4B5C-BC0E-79437B1E172C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6CC4-37B0-4160-A1FB-857F9D7A54DF}">
  <sheetPr codeName="Plan52">
    <tabColor rgb="FFFFC000"/>
  </sheetPr>
  <dimension ref="A1:AS15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45" s="71" customFormat="1" ht="16.399999999999999" customHeight="1">
      <c r="A1" s="360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/>
      <c r="AL1" s="366"/>
      <c r="AM1" s="366"/>
      <c r="AN1" s="366"/>
      <c r="AO1" s="366"/>
      <c r="AP1" s="366"/>
      <c r="AQ1" s="366"/>
      <c r="AR1" s="366"/>
      <c r="AS1" s="366"/>
    </row>
    <row r="2" spans="1:45" s="71" customFormat="1" ht="33" customHeight="1">
      <c r="A2" s="361" t="s">
        <v>200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</row>
    <row r="3" spans="1:45" s="71" customFormat="1" ht="16.399999999999999" customHeight="1">
      <c r="A3" s="362" t="s">
        <v>1312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</row>
    <row r="4" spans="1:45" s="71" customFormat="1" ht="16.399999999999999" customHeight="1">
      <c r="A4" s="843" t="s">
        <v>531</v>
      </c>
      <c r="B4" s="159" t="s">
        <v>656</v>
      </c>
      <c r="C4" s="159" t="s">
        <v>657</v>
      </c>
      <c r="D4" s="159" t="s">
        <v>658</v>
      </c>
      <c r="E4" s="159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37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86"/>
    </row>
    <row r="6" spans="1:45" s="13" customFormat="1" ht="14">
      <c r="A6" s="178" t="s">
        <v>695</v>
      </c>
      <c r="B6" s="512">
        <v>4947146075.71</v>
      </c>
      <c r="C6" s="512">
        <v>5429952885.1599903</v>
      </c>
      <c r="D6" s="512">
        <v>5517061650.7700005</v>
      </c>
      <c r="E6" s="512">
        <v>5884326525.46</v>
      </c>
      <c r="F6" s="512">
        <v>5321708722.5</v>
      </c>
      <c r="G6" s="512">
        <v>5267728226.7999992</v>
      </c>
      <c r="H6" s="512">
        <v>5583727731.3599997</v>
      </c>
      <c r="I6" s="512">
        <v>5874682964.0900106</v>
      </c>
      <c r="J6" s="512">
        <v>5510884170.9099998</v>
      </c>
      <c r="K6" s="512">
        <v>5992851280.8199997</v>
      </c>
      <c r="L6" s="512">
        <v>5972148525.1100006</v>
      </c>
      <c r="M6" s="512">
        <v>6318231711.46</v>
      </c>
      <c r="N6" s="512">
        <v>6213276553.9300003</v>
      </c>
      <c r="O6" s="512">
        <v>6431500816.3099995</v>
      </c>
      <c r="P6" s="512">
        <v>6562093647.1800003</v>
      </c>
      <c r="Q6" s="512">
        <v>6734544821.5500002</v>
      </c>
      <c r="R6" s="512">
        <v>6548131224.9300003</v>
      </c>
      <c r="S6" s="512">
        <v>6797619755.1599903</v>
      </c>
      <c r="T6" s="512">
        <v>6870768928.3699999</v>
      </c>
      <c r="U6" s="512">
        <v>7235852428.6900005</v>
      </c>
      <c r="V6" s="512">
        <v>6795434177.8299999</v>
      </c>
      <c r="W6" s="512">
        <v>7438842314.6500006</v>
      </c>
      <c r="X6" s="512">
        <v>7466391214.2300005</v>
      </c>
      <c r="Y6" s="512">
        <v>7508003522.9800005</v>
      </c>
      <c r="Z6" s="512">
        <v>7067299560.7399998</v>
      </c>
      <c r="AA6" s="512">
        <v>6965074699.8200006</v>
      </c>
      <c r="AB6" s="512">
        <v>7280554080.9200001</v>
      </c>
      <c r="AC6" s="512">
        <v>7388959990.2199993</v>
      </c>
      <c r="AD6" s="512">
        <v>6877831557.4399996</v>
      </c>
      <c r="AE6" s="512">
        <v>7205720266.560009</v>
      </c>
      <c r="AF6" s="512">
        <v>7437995931.71</v>
      </c>
      <c r="AG6" s="512">
        <v>7821788457.3100004</v>
      </c>
      <c r="AH6" s="512">
        <v>7524544008.3900003</v>
      </c>
      <c r="AI6" s="512">
        <v>7847187710.4899998</v>
      </c>
      <c r="AJ6" s="512">
        <v>8524452873.4700003</v>
      </c>
      <c r="AK6" s="512">
        <v>8436990046.6000099</v>
      </c>
      <c r="AL6" s="512">
        <v>8131702453.6700001</v>
      </c>
      <c r="AM6" s="512">
        <v>8285926556.689991</v>
      </c>
      <c r="AN6" s="512">
        <v>8669894676</v>
      </c>
      <c r="AO6" s="512">
        <v>8743673414.9099903</v>
      </c>
      <c r="AP6" s="512">
        <v>8344382161.04</v>
      </c>
      <c r="AQ6" s="512">
        <v>8844652887.4100094</v>
      </c>
      <c r="AR6" s="512">
        <v>9096155136.0200005</v>
      </c>
      <c r="AS6" s="520">
        <v>9192001687.6000099</v>
      </c>
    </row>
    <row r="7" spans="1:45" s="13" customFormat="1" ht="14">
      <c r="A7" s="178" t="s">
        <v>696</v>
      </c>
      <c r="B7" s="512">
        <v>7184532122.8299999</v>
      </c>
      <c r="C7" s="512">
        <v>7206480336.4400005</v>
      </c>
      <c r="D7" s="512">
        <v>7448239626.8199997</v>
      </c>
      <c r="E7" s="512">
        <v>8020099747.6400099</v>
      </c>
      <c r="F7" s="512">
        <v>7618731651.7299995</v>
      </c>
      <c r="G7" s="512">
        <v>7760015875.4899998</v>
      </c>
      <c r="H7" s="512">
        <v>7849647568.1500006</v>
      </c>
      <c r="I7" s="512">
        <v>8417158441.7300014</v>
      </c>
      <c r="J7" s="512">
        <v>7808180773.8600006</v>
      </c>
      <c r="K7" s="512">
        <v>7973051132.1700001</v>
      </c>
      <c r="L7" s="512">
        <v>8419304725.8500004</v>
      </c>
      <c r="M7" s="512">
        <v>8616596890.8099995</v>
      </c>
      <c r="N7" s="512">
        <v>7456467543.8099995</v>
      </c>
      <c r="O7" s="512">
        <v>7546418553.75</v>
      </c>
      <c r="P7" s="512">
        <v>7559567878.0499992</v>
      </c>
      <c r="Q7" s="512">
        <v>7905781199.7900019</v>
      </c>
      <c r="R7" s="512">
        <v>7431941519.5799999</v>
      </c>
      <c r="S7" s="512">
        <v>7731661317.4199991</v>
      </c>
      <c r="T7" s="512">
        <v>7593092800.4099998</v>
      </c>
      <c r="U7" s="512">
        <v>7922505057.1399908</v>
      </c>
      <c r="V7" s="512">
        <v>7566086835.8199997</v>
      </c>
      <c r="W7" s="512">
        <v>7649481960.3299999</v>
      </c>
      <c r="X7" s="512">
        <v>7710386507.1300001</v>
      </c>
      <c r="Y7" s="512">
        <v>8610873424.8400097</v>
      </c>
      <c r="Z7" s="512">
        <v>7770253869.6799898</v>
      </c>
      <c r="AA7" s="512">
        <v>7850148555.9399996</v>
      </c>
      <c r="AB7" s="512">
        <v>7835351884.6200008</v>
      </c>
      <c r="AC7" s="512">
        <v>8127635963.9099998</v>
      </c>
      <c r="AD7" s="512">
        <v>7736960168.2600002</v>
      </c>
      <c r="AE7" s="512">
        <v>7857265073.48001</v>
      </c>
      <c r="AF7" s="512">
        <v>7914898996.9499998</v>
      </c>
      <c r="AG7" s="512">
        <v>8517092838.1999893</v>
      </c>
      <c r="AH7" s="512">
        <v>8147480046.7299995</v>
      </c>
      <c r="AI7" s="512">
        <v>8248269278.9099998</v>
      </c>
      <c r="AJ7" s="512">
        <v>8346056240.0299997</v>
      </c>
      <c r="AK7" s="512">
        <v>8856921049.3199997</v>
      </c>
      <c r="AL7" s="512">
        <v>8465590445.1199999</v>
      </c>
      <c r="AM7" s="512">
        <v>8810101841.1199989</v>
      </c>
      <c r="AN7" s="512">
        <v>8926242679.9599991</v>
      </c>
      <c r="AO7" s="512">
        <v>9252546655.0700111</v>
      </c>
      <c r="AP7" s="512">
        <v>8878240759.1199989</v>
      </c>
      <c r="AQ7" s="512">
        <v>9245139207.1499996</v>
      </c>
      <c r="AR7" s="512">
        <v>9372695501.1000004</v>
      </c>
      <c r="AS7" s="520">
        <v>9501968322.8600006</v>
      </c>
    </row>
    <row r="8" spans="1:45" s="13" customFormat="1" ht="14">
      <c r="A8" s="178" t="s">
        <v>697</v>
      </c>
      <c r="B8" s="512">
        <v>4281306558.0599999</v>
      </c>
      <c r="C8" s="512">
        <v>4206909946.1299901</v>
      </c>
      <c r="D8" s="512">
        <v>4405919356.1899996</v>
      </c>
      <c r="E8" s="512">
        <v>4643781439.56001</v>
      </c>
      <c r="F8" s="512">
        <v>4629127598.2600002</v>
      </c>
      <c r="G8" s="512">
        <v>4870824978.6700001</v>
      </c>
      <c r="H8" s="512">
        <v>4765034722.7300005</v>
      </c>
      <c r="I8" s="512">
        <v>4967969893.3300018</v>
      </c>
      <c r="J8" s="512">
        <v>4789002408.8500004</v>
      </c>
      <c r="K8" s="512">
        <v>4956149319.2600002</v>
      </c>
      <c r="L8" s="512">
        <v>5282627262.4200001</v>
      </c>
      <c r="M8" s="512">
        <v>5210147682.3199997</v>
      </c>
      <c r="N8" s="512">
        <v>4676129081.8699999</v>
      </c>
      <c r="O8" s="512">
        <v>4816235868.9800005</v>
      </c>
      <c r="P8" s="512">
        <v>4679102385.46</v>
      </c>
      <c r="Q8" s="512">
        <v>4804291731.4700022</v>
      </c>
      <c r="R8" s="512">
        <v>4751197325.1199999</v>
      </c>
      <c r="S8" s="512">
        <v>5034125432.0899992</v>
      </c>
      <c r="T8" s="512">
        <v>4765295997.9700003</v>
      </c>
      <c r="U8" s="512">
        <v>4969500312.7000008</v>
      </c>
      <c r="V8" s="512">
        <v>4866110985.9799995</v>
      </c>
      <c r="W8" s="512">
        <v>4920987528.3500004</v>
      </c>
      <c r="X8" s="512">
        <v>4883501860.7600002</v>
      </c>
      <c r="Y8" s="512">
        <v>5529682157.2100096</v>
      </c>
      <c r="Z8" s="512">
        <v>4919398537.6799898</v>
      </c>
      <c r="AA8" s="512">
        <v>5007681427.8199997</v>
      </c>
      <c r="AB8" s="512">
        <v>4986297159.6800003</v>
      </c>
      <c r="AC8" s="512">
        <v>5059737386.0100002</v>
      </c>
      <c r="AD8" s="512">
        <v>4988590080.1800003</v>
      </c>
      <c r="AE8" s="512">
        <v>4960736308.56001</v>
      </c>
      <c r="AF8" s="512">
        <v>5000003672.3299999</v>
      </c>
      <c r="AG8" s="512">
        <v>5260823265.8499899</v>
      </c>
      <c r="AH8" s="512">
        <v>5188764457.4899998</v>
      </c>
      <c r="AI8" s="512">
        <v>5344817913.8500004</v>
      </c>
      <c r="AJ8" s="512">
        <v>5414942256.7299995</v>
      </c>
      <c r="AK8" s="512">
        <v>5621505771.9499998</v>
      </c>
      <c r="AL8" s="512">
        <v>5617693501.6099997</v>
      </c>
      <c r="AM8" s="512">
        <v>5791492604.79</v>
      </c>
      <c r="AN8" s="512">
        <v>5695751029.5500002</v>
      </c>
      <c r="AO8" s="512">
        <v>6032944995.3700104</v>
      </c>
      <c r="AP8" s="512">
        <v>5880292914.3199997</v>
      </c>
      <c r="AQ8" s="512">
        <v>6074573538.5500002</v>
      </c>
      <c r="AR8" s="512">
        <v>6080595634.3400002</v>
      </c>
      <c r="AS8" s="520">
        <v>6285491785.2299995</v>
      </c>
    </row>
    <row r="9" spans="1:45" s="13" customFormat="1" ht="14">
      <c r="A9" s="517" t="s">
        <v>699</v>
      </c>
      <c r="B9" s="518">
        <v>115.55225043150645</v>
      </c>
      <c r="C9" s="518">
        <v>129.07223959369747</v>
      </c>
      <c r="D9" s="518">
        <v>125.21930622763047</v>
      </c>
      <c r="E9" s="518">
        <v>126.71411439246224</v>
      </c>
      <c r="F9" s="518">
        <v>114.96137467673881</v>
      </c>
      <c r="G9" s="518">
        <v>108.14858365611764</v>
      </c>
      <c r="H9" s="518">
        <v>117.18126008032425</v>
      </c>
      <c r="I9" s="518">
        <v>118.25117885632443</v>
      </c>
      <c r="J9" s="518">
        <v>115.07373979862641</v>
      </c>
      <c r="K9" s="518">
        <v>120.9174884528053</v>
      </c>
      <c r="L9" s="518">
        <v>113.0526200020807</v>
      </c>
      <c r="M9" s="518">
        <v>121.26780461329625</v>
      </c>
      <c r="N9" s="518">
        <v>132.8722207010866</v>
      </c>
      <c r="O9" s="518">
        <v>133.53791199748872</v>
      </c>
      <c r="P9" s="518">
        <v>140.24257446409533</v>
      </c>
      <c r="Q9" s="518">
        <v>140.17768274636779</v>
      </c>
      <c r="R9" s="518">
        <v>137.82065397093598</v>
      </c>
      <c r="S9" s="518">
        <v>135.03079823614661</v>
      </c>
      <c r="T9" s="518">
        <v>144.18346586018842</v>
      </c>
      <c r="U9" s="518">
        <v>145.60523137906108</v>
      </c>
      <c r="V9" s="518">
        <v>139.64815429423356</v>
      </c>
      <c r="W9" s="518">
        <v>151.16564046940866</v>
      </c>
      <c r="X9" s="518">
        <v>152.89010687646251</v>
      </c>
      <c r="Y9" s="518">
        <v>135.77640286594971</v>
      </c>
      <c r="Z9" s="518">
        <v>143.66186245347322</v>
      </c>
      <c r="AA9" s="518">
        <v>139.08781539348271</v>
      </c>
      <c r="AB9" s="518">
        <v>146.01123534697712</v>
      </c>
      <c r="AC9" s="518">
        <v>146.034456465077</v>
      </c>
      <c r="AD9" s="518">
        <v>137.87125113298205</v>
      </c>
      <c r="AE9" s="518">
        <v>145.25505526520655</v>
      </c>
      <c r="AF9" s="518">
        <v>148.75980937517787</v>
      </c>
      <c r="AG9" s="518">
        <v>148.67993205710241</v>
      </c>
      <c r="AH9" s="518">
        <v>145.01610296702319</v>
      </c>
      <c r="AI9" s="518">
        <v>146.81861640516547</v>
      </c>
      <c r="AJ9" s="518">
        <v>157.42463112834349</v>
      </c>
      <c r="AK9" s="518">
        <v>150.0841658599484</v>
      </c>
      <c r="AL9" s="518">
        <v>144.75162184158853</v>
      </c>
      <c r="AM9" s="518">
        <v>143.07065763732319</v>
      </c>
      <c r="AN9" s="518">
        <v>152.21688291886198</v>
      </c>
      <c r="AO9" s="518">
        <v>144.93209239633927</v>
      </c>
      <c r="AP9" s="518">
        <v>141.90419223367803</v>
      </c>
      <c r="AQ9" s="518">
        <v>145.60121515166028</v>
      </c>
      <c r="AR9" s="518">
        <v>149.59315966761068</v>
      </c>
      <c r="AS9" s="521">
        <v>146.24156711492154</v>
      </c>
    </row>
    <row r="10" spans="1:45" s="13" customFormat="1" ht="14.5" thickBot="1">
      <c r="A10" s="519" t="s">
        <v>698</v>
      </c>
      <c r="B10" s="466">
        <v>68.858291550950852</v>
      </c>
      <c r="C10" s="466">
        <v>75.348195397177548</v>
      </c>
      <c r="D10" s="466">
        <v>74.072021406291555</v>
      </c>
      <c r="E10" s="466">
        <v>73.369742404906106</v>
      </c>
      <c r="F10" s="466">
        <v>69.85032372536169</v>
      </c>
      <c r="G10" s="466">
        <v>67.882956830515155</v>
      </c>
      <c r="H10" s="466">
        <v>71.133483164467322</v>
      </c>
      <c r="I10" s="466">
        <v>69.794135452707138</v>
      </c>
      <c r="J10" s="466">
        <v>70.578337394021105</v>
      </c>
      <c r="K10" s="466">
        <v>75.163838554098731</v>
      </c>
      <c r="L10" s="466">
        <v>70.933987063962235</v>
      </c>
      <c r="M10" s="466">
        <v>73.326300296102829</v>
      </c>
      <c r="N10" s="466">
        <v>83.327346594406677</v>
      </c>
      <c r="O10" s="466">
        <v>85.225869337899752</v>
      </c>
      <c r="P10" s="466">
        <v>86.805142212344293</v>
      </c>
      <c r="Q10" s="466">
        <v>85.185064592084686</v>
      </c>
      <c r="R10" s="466">
        <v>88.107948746346622</v>
      </c>
      <c r="S10" s="466">
        <v>87.919264386871873</v>
      </c>
      <c r="T10" s="466">
        <v>90.487092795691936</v>
      </c>
      <c r="U10" s="466">
        <v>91.332884946142642</v>
      </c>
      <c r="V10" s="466">
        <v>89.814382590198264</v>
      </c>
      <c r="W10" s="466">
        <v>97.246354109044631</v>
      </c>
      <c r="X10" s="466">
        <v>96.835498548946006</v>
      </c>
      <c r="Y10" s="466">
        <v>87.192125032536978</v>
      </c>
      <c r="Z10" s="466">
        <v>90.95326458144487</v>
      </c>
      <c r="AA10" s="466">
        <v>88.7253871718098</v>
      </c>
      <c r="AB10" s="466">
        <v>92.919299453684872</v>
      </c>
      <c r="AC10" s="466">
        <v>90.91155193256661</v>
      </c>
      <c r="AD10" s="466">
        <v>88.895786043406574</v>
      </c>
      <c r="AE10" s="466">
        <v>91.707740532782751</v>
      </c>
      <c r="AF10" s="466">
        <v>93.974615905726992</v>
      </c>
      <c r="AG10" s="466">
        <v>91.836364894703493</v>
      </c>
      <c r="AH10" s="466">
        <v>92.354248985365544</v>
      </c>
      <c r="AI10" s="466">
        <v>95.137385130653712</v>
      </c>
      <c r="AJ10" s="466">
        <v>102.13749618154213</v>
      </c>
      <c r="AK10" s="466">
        <v>95.258724782781812</v>
      </c>
      <c r="AL10" s="466">
        <v>96.055939705393257</v>
      </c>
      <c r="AM10" s="466">
        <v>94.050292563208643</v>
      </c>
      <c r="AN10" s="466">
        <v>97.128153321043825</v>
      </c>
      <c r="AO10" s="466">
        <v>94.500181851218443</v>
      </c>
      <c r="AP10" s="466">
        <v>93.986887576442399</v>
      </c>
      <c r="AQ10" s="466">
        <v>95.668141811966862</v>
      </c>
      <c r="AR10" s="466">
        <v>97.049510836583295</v>
      </c>
      <c r="AS10" s="498">
        <v>96.737869200065973</v>
      </c>
    </row>
    <row r="11" spans="1:45" s="13" customFormat="1" ht="14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12" spans="1:45" s="13" customFormat="1" ht="14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</row>
    <row r="13" spans="1:45" s="13" customFormat="1" ht="14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</row>
    <row r="14" spans="1:45" s="13" customFormat="1" ht="14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</row>
    <row r="15" spans="1:45" s="13" customFormat="1" ht="14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</row>
  </sheetData>
  <sheetProtection sheet="1" objects="1" scenarios="1"/>
  <hyperlinks>
    <hyperlink ref="A4" location="Índice!A1" display="Índice!A1" xr:uid="{4CFBA91D-8CE1-4AC1-A2E5-50644E48C2C4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4A2DF-F7DF-42A8-AF08-299CE5D360D5}">
  <sheetPr codeName="Plan66">
    <tabColor rgb="FFFFC000"/>
  </sheetPr>
  <dimension ref="A1:AS19"/>
  <sheetViews>
    <sheetView showGridLines="0" zoomScaleNormal="100" workbookViewId="0">
      <pane xSplit="1" ySplit="5" topLeftCell="AK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4" customWidth="1"/>
    <col min="2" max="236" width="12.54296875" customWidth="1"/>
  </cols>
  <sheetData>
    <row r="1" spans="1:45" s="5" customFormat="1" ht="16.399999999999999" customHeight="1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52"/>
      <c r="AL1" s="169"/>
      <c r="AM1" s="169"/>
      <c r="AN1" s="169"/>
      <c r="AO1" s="169"/>
      <c r="AP1" s="169"/>
      <c r="AQ1" s="169"/>
      <c r="AR1" s="169"/>
      <c r="AS1" s="169"/>
    </row>
    <row r="2" spans="1:45" s="5" customFormat="1" ht="33" customHeight="1">
      <c r="A2" s="642" t="s">
        <v>19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</row>
    <row r="3" spans="1:45" s="5" customFormat="1" ht="16.399999999999999" customHeight="1">
      <c r="A3" s="643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</row>
    <row r="4" spans="1:45" s="5" customFormat="1" ht="16.399999999999999" customHeight="1">
      <c r="A4" s="843" t="s">
        <v>531</v>
      </c>
      <c r="B4" s="158" t="s">
        <v>656</v>
      </c>
      <c r="C4" s="158" t="s">
        <v>657</v>
      </c>
      <c r="D4" s="158" t="s">
        <v>658</v>
      </c>
      <c r="E4" s="158" t="s">
        <v>659</v>
      </c>
      <c r="F4" s="159" t="s">
        <v>1269</v>
      </c>
      <c r="G4" s="159" t="s">
        <v>1270</v>
      </c>
      <c r="H4" s="159" t="s">
        <v>1271</v>
      </c>
      <c r="I4" s="159" t="s">
        <v>1272</v>
      </c>
      <c r="J4" s="159" t="s">
        <v>1273</v>
      </c>
      <c r="K4" s="159" t="s">
        <v>1274</v>
      </c>
      <c r="L4" s="159" t="s">
        <v>1275</v>
      </c>
      <c r="M4" s="159" t="s">
        <v>1276</v>
      </c>
      <c r="N4" s="159" t="s">
        <v>972</v>
      </c>
      <c r="O4" s="159" t="s">
        <v>973</v>
      </c>
      <c r="P4" s="159" t="s">
        <v>974</v>
      </c>
      <c r="Q4" s="159" t="s">
        <v>975</v>
      </c>
      <c r="R4" s="159" t="s">
        <v>1277</v>
      </c>
      <c r="S4" s="159" t="s">
        <v>1278</v>
      </c>
      <c r="T4" s="159" t="s">
        <v>1279</v>
      </c>
      <c r="U4" s="159" t="s">
        <v>1280</v>
      </c>
      <c r="V4" s="159" t="s">
        <v>1019</v>
      </c>
      <c r="W4" s="159" t="s">
        <v>1020</v>
      </c>
      <c r="X4" s="159" t="s">
        <v>1021</v>
      </c>
      <c r="Y4" s="159" t="s">
        <v>889</v>
      </c>
      <c r="Z4" s="159" t="s">
        <v>911</v>
      </c>
      <c r="AA4" s="159" t="s">
        <v>913</v>
      </c>
      <c r="AB4" s="159" t="s">
        <v>915</v>
      </c>
      <c r="AC4" s="159" t="s">
        <v>1281</v>
      </c>
      <c r="AD4" s="159" t="s">
        <v>1282</v>
      </c>
      <c r="AE4" s="159" t="s">
        <v>1283</v>
      </c>
      <c r="AF4" s="159" t="s">
        <v>1284</v>
      </c>
      <c r="AG4" s="159" t="s">
        <v>1285</v>
      </c>
      <c r="AH4" s="159" t="s">
        <v>1286</v>
      </c>
      <c r="AI4" s="159" t="s">
        <v>1287</v>
      </c>
      <c r="AJ4" s="159" t="s">
        <v>1288</v>
      </c>
      <c r="AK4" s="159" t="s">
        <v>1289</v>
      </c>
      <c r="AL4" s="159" t="s">
        <v>1076</v>
      </c>
      <c r="AM4" s="159" t="s">
        <v>1078</v>
      </c>
      <c r="AN4" s="159" t="s">
        <v>1080</v>
      </c>
      <c r="AO4" s="159" t="s">
        <v>1082</v>
      </c>
      <c r="AP4" s="159" t="s">
        <v>1145</v>
      </c>
      <c r="AQ4" s="159" t="s">
        <v>1146</v>
      </c>
      <c r="AR4" s="159" t="s">
        <v>1147</v>
      </c>
      <c r="AS4" s="156" t="s">
        <v>1148</v>
      </c>
    </row>
    <row r="5" spans="1:45" s="13" customFormat="1" ht="4.5" customHeight="1">
      <c r="A5" s="700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5"/>
    </row>
    <row r="6" spans="1:45" s="4" customFormat="1" ht="14">
      <c r="A6" s="149" t="s">
        <v>19</v>
      </c>
      <c r="B6" s="201">
        <v>-2903225564.77</v>
      </c>
      <c r="C6" s="299">
        <v>-2999570390.31001</v>
      </c>
      <c r="D6" s="299">
        <v>-3042320270.6300006</v>
      </c>
      <c r="E6" s="299">
        <v>-3376318308.0799994</v>
      </c>
      <c r="F6" s="299">
        <v>-2989604053.4699998</v>
      </c>
      <c r="G6" s="299">
        <v>-2889190896.8200002</v>
      </c>
      <c r="H6" s="299">
        <v>-3084612845.4200001</v>
      </c>
      <c r="I6" s="299">
        <v>-3449188548.3999996</v>
      </c>
      <c r="J6" s="299">
        <v>-3019178365.0100002</v>
      </c>
      <c r="K6" s="299">
        <v>-3016901812.9099998</v>
      </c>
      <c r="L6" s="299">
        <v>-3136677463.4299998</v>
      </c>
      <c r="M6" s="299">
        <v>-3406449208.4900002</v>
      </c>
      <c r="N6" s="299" t="e">
        <v>#N/A</v>
      </c>
      <c r="O6" s="299" t="e">
        <v>#N/A</v>
      </c>
      <c r="P6" s="299" t="e">
        <v>#N/A</v>
      </c>
      <c r="Q6" s="299" t="e">
        <v>#N/A</v>
      </c>
      <c r="R6" s="299" t="e">
        <v>#N/A</v>
      </c>
      <c r="S6" s="299" t="e">
        <v>#N/A</v>
      </c>
      <c r="T6" s="299" t="e">
        <v>#N/A</v>
      </c>
      <c r="U6" s="299" t="e">
        <v>#N/A</v>
      </c>
      <c r="V6" s="299">
        <v>-2699975849.8400006</v>
      </c>
      <c r="W6" s="299">
        <v>-2728494431.9800005</v>
      </c>
      <c r="X6" s="299">
        <v>-2826884646.3699994</v>
      </c>
      <c r="Y6" s="299">
        <v>-3081191267.6300001</v>
      </c>
      <c r="Z6" s="299">
        <v>-2850855176.9300003</v>
      </c>
      <c r="AA6" s="299">
        <v>-2842466606.1800003</v>
      </c>
      <c r="AB6" s="299">
        <v>-2849054364.98</v>
      </c>
      <c r="AC6" s="299">
        <v>-3067898165.71</v>
      </c>
      <c r="AD6" s="299">
        <v>-2748369369.1500001</v>
      </c>
      <c r="AE6" s="299">
        <v>-2896529090.7399998</v>
      </c>
      <c r="AF6" s="299">
        <v>-2914894494.2199998</v>
      </c>
      <c r="AG6" s="299">
        <v>-3256269410.7799997</v>
      </c>
      <c r="AH6" s="299">
        <v>-2958715465.8200002</v>
      </c>
      <c r="AI6" s="299">
        <v>-2903451219.6999998</v>
      </c>
      <c r="AJ6" s="299">
        <v>-2931113264.1099997</v>
      </c>
      <c r="AK6" s="299">
        <v>-3235416275.6500006</v>
      </c>
      <c r="AL6" s="299">
        <v>-2847896348.2099996</v>
      </c>
      <c r="AM6" s="299">
        <v>-3018610106.54</v>
      </c>
      <c r="AN6" s="299">
        <v>-3230491250.9200001</v>
      </c>
      <c r="AO6" s="299">
        <v>-3219601994.3699999</v>
      </c>
      <c r="AP6" s="299">
        <v>-2997947379.6199999</v>
      </c>
      <c r="AQ6" s="299">
        <v>-3170566581.7699995</v>
      </c>
      <c r="AR6" s="299">
        <v>-3292099830.9100003</v>
      </c>
      <c r="AS6" s="306">
        <v>-3216476290.1199999</v>
      </c>
    </row>
    <row r="7" spans="1:45" s="4" customFormat="1" ht="14">
      <c r="A7" s="176" t="s">
        <v>430</v>
      </c>
      <c r="B7" s="300">
        <v>-521594000</v>
      </c>
      <c r="C7" s="300">
        <v>-539323000</v>
      </c>
      <c r="D7" s="300">
        <v>-568015000</v>
      </c>
      <c r="E7" s="300">
        <v>-597568000</v>
      </c>
      <c r="F7" s="300">
        <v>-667685000</v>
      </c>
      <c r="G7" s="300">
        <v>-643314918.10000014</v>
      </c>
      <c r="H7" s="300">
        <v>-692415000</v>
      </c>
      <c r="I7" s="300">
        <v>-603483172.81999993</v>
      </c>
      <c r="J7" s="300">
        <v>-679245000</v>
      </c>
      <c r="K7" s="300">
        <v>-625050000</v>
      </c>
      <c r="L7" s="300">
        <v>-659838000</v>
      </c>
      <c r="M7" s="300">
        <v>-600045000</v>
      </c>
      <c r="N7" s="161">
        <v>-720434743.07000005</v>
      </c>
      <c r="O7" s="161">
        <v>-707543403.31000006</v>
      </c>
      <c r="P7" s="161">
        <v>-680795892.67000008</v>
      </c>
      <c r="Q7" s="161">
        <v>-687495290.03999996</v>
      </c>
      <c r="R7" s="161">
        <v>-645131060.60000002</v>
      </c>
      <c r="S7" s="161">
        <v>-633764982.63</v>
      </c>
      <c r="T7" s="161">
        <v>-659968062.02999997</v>
      </c>
      <c r="U7" s="161">
        <v>-678490316.62000012</v>
      </c>
      <c r="V7" s="161">
        <v>-664034835.54999995</v>
      </c>
      <c r="W7" s="161">
        <v>-675820432.91000009</v>
      </c>
      <c r="X7" s="161">
        <v>-646287744.0999999</v>
      </c>
      <c r="Y7" s="161">
        <v>-654543554.15999985</v>
      </c>
      <c r="Z7" s="161">
        <v>-668985000</v>
      </c>
      <c r="AA7" s="161">
        <v>-667479000</v>
      </c>
      <c r="AB7" s="161">
        <v>-639828000</v>
      </c>
      <c r="AC7" s="161">
        <v>-668316000</v>
      </c>
      <c r="AD7" s="161">
        <v>-682965000</v>
      </c>
      <c r="AE7" s="161">
        <v>-665802000</v>
      </c>
      <c r="AF7" s="161">
        <v>-676042000</v>
      </c>
      <c r="AG7" s="161">
        <v>-694437000</v>
      </c>
      <c r="AH7" s="161">
        <v>-687560000</v>
      </c>
      <c r="AI7" s="161">
        <v>-670953000</v>
      </c>
      <c r="AJ7" s="161">
        <v>-674830000</v>
      </c>
      <c r="AK7" s="161">
        <v>-683508000</v>
      </c>
      <c r="AL7" s="161">
        <v>-685783000</v>
      </c>
      <c r="AM7" s="161">
        <v>-686475000</v>
      </c>
      <c r="AN7" s="161">
        <v>-686351000</v>
      </c>
      <c r="AO7" s="161">
        <v>-728550000</v>
      </c>
      <c r="AP7" s="161">
        <v>-683249000</v>
      </c>
      <c r="AQ7" s="161">
        <v>-709920000</v>
      </c>
      <c r="AR7" s="161">
        <v>-705085000</v>
      </c>
      <c r="AS7" s="151">
        <v>-747304000</v>
      </c>
    </row>
    <row r="8" spans="1:45" s="50" customFormat="1" ht="14">
      <c r="A8" s="176" t="s">
        <v>429</v>
      </c>
      <c r="B8" s="300">
        <v>-272114326.18000007</v>
      </c>
      <c r="C8" s="300">
        <v>-280085947.97999978</v>
      </c>
      <c r="D8" s="300">
        <v>-301978782.1500001</v>
      </c>
      <c r="E8" s="300">
        <v>-307802822.53999996</v>
      </c>
      <c r="F8" s="300">
        <v>-311639884.81000006</v>
      </c>
      <c r="G8" s="300">
        <v>-317425475.39999998</v>
      </c>
      <c r="H8" s="300">
        <v>-330871880.99000001</v>
      </c>
      <c r="I8" s="300">
        <v>-333468064</v>
      </c>
      <c r="J8" s="300">
        <v>-335774221.52999997</v>
      </c>
      <c r="K8" s="300">
        <v>-338261080.86999989</v>
      </c>
      <c r="L8" s="300">
        <v>-345426146.30000007</v>
      </c>
      <c r="M8" s="300">
        <v>-356886612.55000007</v>
      </c>
      <c r="N8" s="161">
        <v>-352113830.82000005</v>
      </c>
      <c r="O8" s="161">
        <v>-354968281.7700001</v>
      </c>
      <c r="P8" s="161">
        <v>-360658249.68000007</v>
      </c>
      <c r="Q8" s="161">
        <v>-364614976.31999993</v>
      </c>
      <c r="R8" s="161">
        <v>-366507190.83000004</v>
      </c>
      <c r="S8" s="161">
        <v>-369581821.64999998</v>
      </c>
      <c r="T8" s="161">
        <v>-376378047.52999997</v>
      </c>
      <c r="U8" s="161">
        <v>-385537064.13000011</v>
      </c>
      <c r="V8" s="161">
        <v>-389751674.76999998</v>
      </c>
      <c r="W8" s="161">
        <v>-397232702.87</v>
      </c>
      <c r="X8" s="161">
        <v>-377616970.38999999</v>
      </c>
      <c r="Y8" s="161">
        <v>-422736036.07999992</v>
      </c>
      <c r="Z8" s="161">
        <v>-409319176.93000001</v>
      </c>
      <c r="AA8" s="161">
        <v>-415945606.18000001</v>
      </c>
      <c r="AB8" s="161">
        <v>-436550364.98000014</v>
      </c>
      <c r="AC8" s="161">
        <v>-450477165.7099998</v>
      </c>
      <c r="AD8" s="161">
        <v>-442155369.15000004</v>
      </c>
      <c r="AE8" s="161">
        <v>-442287090.73999995</v>
      </c>
      <c r="AF8" s="161">
        <v>-447952494.21999991</v>
      </c>
      <c r="AG8" s="161">
        <v>-470231410.77999997</v>
      </c>
      <c r="AH8" s="161">
        <v>-465909112.74000001</v>
      </c>
      <c r="AI8" s="161">
        <v>-467047379.69000006</v>
      </c>
      <c r="AJ8" s="161">
        <v>-470423404.4599998</v>
      </c>
      <c r="AK8" s="161">
        <v>-492384328.3900001</v>
      </c>
      <c r="AL8" s="161">
        <v>-508586272.63999999</v>
      </c>
      <c r="AM8" s="161">
        <v>-521133985.43000007</v>
      </c>
      <c r="AN8" s="161">
        <v>-543471724.44000018</v>
      </c>
      <c r="AO8" s="161">
        <v>-552084388.83999968</v>
      </c>
      <c r="AP8" s="161">
        <v>-553505672.63000011</v>
      </c>
      <c r="AQ8" s="161">
        <v>-564028288.75999975</v>
      </c>
      <c r="AR8" s="161">
        <v>-595698830.91000032</v>
      </c>
      <c r="AS8" s="151">
        <v>-331625290.11999989</v>
      </c>
    </row>
    <row r="9" spans="1:45" s="50" customFormat="1" ht="14">
      <c r="A9" s="176" t="s">
        <v>934</v>
      </c>
      <c r="B9" s="300">
        <v>-540260088.79999995</v>
      </c>
      <c r="C9" s="300">
        <v>-531848211.52999997</v>
      </c>
      <c r="D9" s="300">
        <v>-581253791.55999994</v>
      </c>
      <c r="E9" s="300">
        <v>-629455462.28000021</v>
      </c>
      <c r="F9" s="300">
        <v>-559913020.39999998</v>
      </c>
      <c r="G9" s="300">
        <v>-541249137.13</v>
      </c>
      <c r="H9" s="300">
        <v>-575489255.31999993</v>
      </c>
      <c r="I9" s="300">
        <v>-626302453.5</v>
      </c>
      <c r="J9" s="300">
        <v>-542286411.45000005</v>
      </c>
      <c r="K9" s="300">
        <v>-567375252.53999996</v>
      </c>
      <c r="L9" s="300">
        <v>-626799501.66000009</v>
      </c>
      <c r="M9" s="300">
        <v>-634370942.55999994</v>
      </c>
      <c r="N9" s="161">
        <v>-549934099.41999996</v>
      </c>
      <c r="O9" s="161">
        <v>-562497529.87</v>
      </c>
      <c r="P9" s="161">
        <v>-607432787.34000015</v>
      </c>
      <c r="Q9" s="161">
        <v>-638865507.3499999</v>
      </c>
      <c r="R9" s="161">
        <v>-544533638.92999995</v>
      </c>
      <c r="S9" s="161">
        <v>-513510188.11000001</v>
      </c>
      <c r="T9" s="161">
        <v>-531625705.80999994</v>
      </c>
      <c r="U9" s="161">
        <v>-563520189.99000025</v>
      </c>
      <c r="V9" s="161">
        <v>-482749802.04000002</v>
      </c>
      <c r="W9" s="161">
        <v>-485262663.38000005</v>
      </c>
      <c r="X9" s="161">
        <v>-508084839.94000006</v>
      </c>
      <c r="Y9" s="161">
        <v>-532573096.70000005</v>
      </c>
      <c r="Z9" s="161">
        <v>-465795000</v>
      </c>
      <c r="AA9" s="161">
        <v>-576439000</v>
      </c>
      <c r="AB9" s="161">
        <v>-476108000</v>
      </c>
      <c r="AC9" s="161">
        <v>-472222000</v>
      </c>
      <c r="AD9" s="161">
        <v>-439368000</v>
      </c>
      <c r="AE9" s="161">
        <v>-433652000</v>
      </c>
      <c r="AF9" s="161">
        <v>-440512000</v>
      </c>
      <c r="AG9" s="161">
        <v>-490194000</v>
      </c>
      <c r="AH9" s="161">
        <v>-434000000</v>
      </c>
      <c r="AI9" s="161">
        <v>-467567000</v>
      </c>
      <c r="AJ9" s="161">
        <v>-490885000</v>
      </c>
      <c r="AK9" s="161">
        <v>-493812000</v>
      </c>
      <c r="AL9" s="161">
        <v>-345187560.32999998</v>
      </c>
      <c r="AM9" s="161">
        <v>-377417501.00000006</v>
      </c>
      <c r="AN9" s="161">
        <v>-383528170.46999991</v>
      </c>
      <c r="AO9" s="161">
        <v>-372306160.20000005</v>
      </c>
      <c r="AP9" s="161">
        <v>-368071000</v>
      </c>
      <c r="AQ9" s="161">
        <v>-389726000</v>
      </c>
      <c r="AR9" s="161">
        <v>-408258000</v>
      </c>
      <c r="AS9" s="151">
        <v>-408490000</v>
      </c>
    </row>
    <row r="10" spans="1:45" s="4" customFormat="1" ht="14">
      <c r="A10" s="176" t="s">
        <v>431</v>
      </c>
      <c r="B10" s="300">
        <v>-538946499.90999997</v>
      </c>
      <c r="C10" s="300">
        <v>-531429403.57000005</v>
      </c>
      <c r="D10" s="300">
        <v>-523625217.70000005</v>
      </c>
      <c r="E10" s="300">
        <v>-555334445.76999974</v>
      </c>
      <c r="F10" s="300">
        <v>-470224429.56</v>
      </c>
      <c r="G10" s="300">
        <v>-472864679.58999997</v>
      </c>
      <c r="H10" s="300">
        <v>-488183128.29000008</v>
      </c>
      <c r="I10" s="300">
        <v>-521397797.28999996</v>
      </c>
      <c r="J10" s="300">
        <v>-501513636.88999999</v>
      </c>
      <c r="K10" s="300">
        <v>-444848637.81000006</v>
      </c>
      <c r="L10" s="300">
        <v>-466577006.87999988</v>
      </c>
      <c r="M10" s="300">
        <v>-519951665.07999992</v>
      </c>
      <c r="N10" s="161" t="e">
        <v>#N/A</v>
      </c>
      <c r="O10" s="161" t="e">
        <v>#N/A</v>
      </c>
      <c r="P10" s="161" t="e">
        <v>#N/A</v>
      </c>
      <c r="Q10" s="161" t="e">
        <v>#N/A</v>
      </c>
      <c r="R10" s="161" t="e">
        <v>#N/A</v>
      </c>
      <c r="S10" s="161" t="e">
        <v>#N/A</v>
      </c>
      <c r="T10" s="161" t="e">
        <v>#N/A</v>
      </c>
      <c r="U10" s="161" t="e">
        <v>#N/A</v>
      </c>
      <c r="V10" s="161">
        <v>-301559822.20999998</v>
      </c>
      <c r="W10" s="161">
        <v>-320760331.88999993</v>
      </c>
      <c r="X10" s="161">
        <v>-326289228.37</v>
      </c>
      <c r="Y10" s="161">
        <v>-365950977.79000008</v>
      </c>
      <c r="Z10" s="161">
        <v>-326128000</v>
      </c>
      <c r="AA10" s="161">
        <v>-316674000</v>
      </c>
      <c r="AB10" s="161">
        <v>-375333000</v>
      </c>
      <c r="AC10" s="161">
        <v>-364393000</v>
      </c>
      <c r="AD10" s="161">
        <v>-345151000</v>
      </c>
      <c r="AE10" s="161">
        <v>-339422000</v>
      </c>
      <c r="AF10" s="161">
        <v>-367445000</v>
      </c>
      <c r="AG10" s="161">
        <v>-442842000</v>
      </c>
      <c r="AH10" s="161">
        <v>-321179353.08000004</v>
      </c>
      <c r="AI10" s="161">
        <v>-339784546.74999988</v>
      </c>
      <c r="AJ10" s="161">
        <v>-358232617.5</v>
      </c>
      <c r="AK10" s="161">
        <v>-393705482.67000008</v>
      </c>
      <c r="AL10" s="161">
        <v>-331192763.87</v>
      </c>
      <c r="AM10" s="161">
        <v>-333814574.19999993</v>
      </c>
      <c r="AN10" s="161">
        <v>-371157038.09000003</v>
      </c>
      <c r="AO10" s="161">
        <v>-405812314.40999997</v>
      </c>
      <c r="AP10" s="161">
        <v>-344956000</v>
      </c>
      <c r="AQ10" s="161">
        <v>-393058000</v>
      </c>
      <c r="AR10" s="161">
        <v>-358870000</v>
      </c>
      <c r="AS10" s="151">
        <v>-412794000</v>
      </c>
    </row>
    <row r="11" spans="1:45" s="50" customFormat="1" ht="14">
      <c r="A11" s="176" t="s">
        <v>933</v>
      </c>
      <c r="B11" s="300">
        <v>-551219151.09000003</v>
      </c>
      <c r="C11" s="300">
        <v>-570699794.88</v>
      </c>
      <c r="D11" s="300">
        <v>-541624904.33000016</v>
      </c>
      <c r="E11" s="300">
        <v>-575056204.19999981</v>
      </c>
      <c r="F11" s="300">
        <v>-573910000</v>
      </c>
      <c r="G11" s="300">
        <v>-477184883.32999992</v>
      </c>
      <c r="H11" s="300">
        <v>-502760000</v>
      </c>
      <c r="I11" s="300">
        <v>-366585116.67000008</v>
      </c>
      <c r="J11" s="300">
        <v>-463955000</v>
      </c>
      <c r="K11" s="300">
        <v>-509514000</v>
      </c>
      <c r="L11" s="300">
        <v>-479347000</v>
      </c>
      <c r="M11" s="300">
        <v>-660486000</v>
      </c>
      <c r="N11" s="161" t="e">
        <v>#N/A</v>
      </c>
      <c r="O11" s="161" t="e">
        <v>#N/A</v>
      </c>
      <c r="P11" s="161" t="e">
        <v>#N/A</v>
      </c>
      <c r="Q11" s="161" t="e">
        <v>#N/A</v>
      </c>
      <c r="R11" s="161" t="e">
        <v>#N/A</v>
      </c>
      <c r="S11" s="161" t="e">
        <v>#N/A</v>
      </c>
      <c r="T11" s="161" t="e">
        <v>#N/A</v>
      </c>
      <c r="U11" s="161" t="e">
        <v>#N/A</v>
      </c>
      <c r="V11" s="161">
        <v>-304216699.04000002</v>
      </c>
      <c r="W11" s="161">
        <v>-284853338.19999999</v>
      </c>
      <c r="X11" s="161">
        <v>-307747507.08999991</v>
      </c>
      <c r="Y11" s="161">
        <v>-309641906.42000008</v>
      </c>
      <c r="Z11" s="161">
        <v>-319141000</v>
      </c>
      <c r="AA11" s="161">
        <v>-272878000</v>
      </c>
      <c r="AB11" s="161">
        <v>-292623000</v>
      </c>
      <c r="AC11" s="161">
        <v>-288319000</v>
      </c>
      <c r="AD11" s="161">
        <v>-242353000</v>
      </c>
      <c r="AE11" s="161">
        <v>-270294000</v>
      </c>
      <c r="AF11" s="161">
        <v>-241845000</v>
      </c>
      <c r="AG11" s="161">
        <v>-302118000</v>
      </c>
      <c r="AH11" s="161">
        <v>-275051000</v>
      </c>
      <c r="AI11" s="161">
        <v>-281502293.25999999</v>
      </c>
      <c r="AJ11" s="161">
        <v>-281373242.77999997</v>
      </c>
      <c r="AK11" s="161">
        <v>-320455463.96000004</v>
      </c>
      <c r="AL11" s="161">
        <v>-349635839.91999996</v>
      </c>
      <c r="AM11" s="161">
        <v>-348154244.90999997</v>
      </c>
      <c r="AN11" s="161">
        <v>-452280383.72000003</v>
      </c>
      <c r="AO11" s="161">
        <v>-429201531.45000005</v>
      </c>
      <c r="AP11" s="161">
        <v>-430546000</v>
      </c>
      <c r="AQ11" s="161">
        <v>-347414000</v>
      </c>
      <c r="AR11" s="161">
        <v>-447563000</v>
      </c>
      <c r="AS11" s="151">
        <v>-459344000</v>
      </c>
    </row>
    <row r="12" spans="1:45" s="50" customFormat="1" ht="14">
      <c r="A12" s="176" t="s">
        <v>932</v>
      </c>
      <c r="B12" s="300">
        <v>0</v>
      </c>
      <c r="C12" s="300">
        <v>0</v>
      </c>
      <c r="D12" s="300">
        <v>0</v>
      </c>
      <c r="E12" s="300">
        <v>0</v>
      </c>
      <c r="F12" s="300">
        <v>0</v>
      </c>
      <c r="G12" s="300">
        <v>0</v>
      </c>
      <c r="H12" s="300">
        <v>0</v>
      </c>
      <c r="I12" s="300">
        <v>0</v>
      </c>
      <c r="J12" s="300">
        <v>0</v>
      </c>
      <c r="K12" s="300">
        <v>0</v>
      </c>
      <c r="L12" s="300">
        <v>0</v>
      </c>
      <c r="M12" s="300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  <c r="T12" s="161">
        <v>0</v>
      </c>
      <c r="U12" s="161">
        <v>0</v>
      </c>
      <c r="V12" s="161">
        <v>0</v>
      </c>
      <c r="W12" s="161">
        <v>0</v>
      </c>
      <c r="X12" s="161">
        <v>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0</v>
      </c>
      <c r="AF12" s="161">
        <v>-362295000</v>
      </c>
      <c r="AG12" s="161">
        <v>-128556000</v>
      </c>
      <c r="AH12" s="161">
        <v>-139520000</v>
      </c>
      <c r="AI12" s="161">
        <v>-139519000</v>
      </c>
      <c r="AJ12" s="161">
        <v>-147508000</v>
      </c>
      <c r="AK12" s="161">
        <v>-147509000</v>
      </c>
      <c r="AL12" s="161">
        <v>-150681000</v>
      </c>
      <c r="AM12" s="161">
        <v>-142291000</v>
      </c>
      <c r="AN12" s="161">
        <v>-154689000</v>
      </c>
      <c r="AO12" s="161">
        <v>-154690000</v>
      </c>
      <c r="AP12" s="161">
        <v>-145855706.99000001</v>
      </c>
      <c r="AQ12" s="161">
        <v>-158525293.00999999</v>
      </c>
      <c r="AR12" s="161">
        <v>-166763000</v>
      </c>
      <c r="AS12" s="151">
        <v>-138760000</v>
      </c>
    </row>
    <row r="13" spans="1:45" s="50" customFormat="1" ht="14">
      <c r="A13" s="176" t="s">
        <v>507</v>
      </c>
      <c r="B13" s="300">
        <v>-136106092.77000001</v>
      </c>
      <c r="C13" s="300">
        <v>-174265293.46000001</v>
      </c>
      <c r="D13" s="300">
        <v>-149274559.08000004</v>
      </c>
      <c r="E13" s="300">
        <v>-225523323.02999997</v>
      </c>
      <c r="F13" s="300">
        <v>-103915975.36</v>
      </c>
      <c r="G13" s="300">
        <v>-99306289.790000007</v>
      </c>
      <c r="H13" s="300">
        <v>-156618664.11999997</v>
      </c>
      <c r="I13" s="300">
        <v>-279505593.81999993</v>
      </c>
      <c r="J13" s="300">
        <v>-118312291.59999999</v>
      </c>
      <c r="K13" s="300">
        <v>-128251811.95000002</v>
      </c>
      <c r="L13" s="300">
        <v>-140398180.57999998</v>
      </c>
      <c r="M13" s="300">
        <v>-179423534.46000004</v>
      </c>
      <c r="N13" s="161">
        <v>-83553811.989999995</v>
      </c>
      <c r="O13" s="161">
        <v>-96333588.359999999</v>
      </c>
      <c r="P13" s="161">
        <v>-165478269.00000003</v>
      </c>
      <c r="Q13" s="161">
        <v>-212457935.51999998</v>
      </c>
      <c r="R13" s="161">
        <v>-98541840.709999993</v>
      </c>
      <c r="S13" s="161">
        <v>-143101542.88</v>
      </c>
      <c r="T13" s="161">
        <v>-157481228.06</v>
      </c>
      <c r="U13" s="161">
        <v>-197509860.26999998</v>
      </c>
      <c r="V13" s="161">
        <v>-115903843.59999999</v>
      </c>
      <c r="W13" s="161">
        <v>-107777884.97999999</v>
      </c>
      <c r="X13" s="161">
        <v>-194839124.55000001</v>
      </c>
      <c r="Y13" s="161">
        <v>-233040938.18999994</v>
      </c>
      <c r="Z13" s="161">
        <v>-125963000</v>
      </c>
      <c r="AA13" s="161">
        <v>-132704000</v>
      </c>
      <c r="AB13" s="161">
        <v>-105005000</v>
      </c>
      <c r="AC13" s="161">
        <v>-236025000</v>
      </c>
      <c r="AD13" s="161">
        <v>-87009000</v>
      </c>
      <c r="AE13" s="161">
        <v>-154798000</v>
      </c>
      <c r="AF13" s="161">
        <v>-178283000</v>
      </c>
      <c r="AG13" s="161">
        <v>-227436000</v>
      </c>
      <c r="AH13" s="161">
        <v>-122586000</v>
      </c>
      <c r="AI13" s="161">
        <v>-180192000</v>
      </c>
      <c r="AJ13" s="161">
        <v>-128286000</v>
      </c>
      <c r="AK13" s="161">
        <v>-229746000</v>
      </c>
      <c r="AL13" s="161">
        <v>-134602000</v>
      </c>
      <c r="AM13" s="161">
        <v>-188703000</v>
      </c>
      <c r="AN13" s="161">
        <v>-277982000</v>
      </c>
      <c r="AO13" s="161">
        <v>-180306000</v>
      </c>
      <c r="AP13" s="161">
        <v>-185695000</v>
      </c>
      <c r="AQ13" s="161">
        <v>-198421000</v>
      </c>
      <c r="AR13" s="161">
        <v>-275845000</v>
      </c>
      <c r="AS13" s="151">
        <v>-225061000</v>
      </c>
    </row>
    <row r="14" spans="1:45" s="50" customFormat="1" ht="14.5" thickBot="1">
      <c r="A14" s="302" t="s">
        <v>49</v>
      </c>
      <c r="B14" s="303">
        <v>-342985406.01999998</v>
      </c>
      <c r="C14" s="303">
        <v>-371918738.89000988</v>
      </c>
      <c r="D14" s="303">
        <v>-376548015.81000042</v>
      </c>
      <c r="E14" s="303">
        <v>-485578050.25999975</v>
      </c>
      <c r="F14" s="303">
        <v>-302315743.33999968</v>
      </c>
      <c r="G14" s="303">
        <v>-337845513.48000002</v>
      </c>
      <c r="H14" s="303">
        <v>-338274916.70000029</v>
      </c>
      <c r="I14" s="303">
        <v>-718446350.30000019</v>
      </c>
      <c r="J14" s="303">
        <v>-378091803.54000044</v>
      </c>
      <c r="K14" s="303">
        <v>-403601029.74000025</v>
      </c>
      <c r="L14" s="303">
        <v>-418291628.00999975</v>
      </c>
      <c r="M14" s="303">
        <v>-455285453.84000015</v>
      </c>
      <c r="N14" s="304" t="e">
        <v>#N/A</v>
      </c>
      <c r="O14" s="304" t="e">
        <v>#N/A</v>
      </c>
      <c r="P14" s="304" t="e">
        <v>#N/A</v>
      </c>
      <c r="Q14" s="304" t="e">
        <v>#N/A</v>
      </c>
      <c r="R14" s="304" t="e">
        <v>#N/A</v>
      </c>
      <c r="S14" s="304" t="e">
        <v>#N/A</v>
      </c>
      <c r="T14" s="304" t="e">
        <v>#N/A</v>
      </c>
      <c r="U14" s="304" t="e">
        <v>#N/A</v>
      </c>
      <c r="V14" s="304">
        <v>-441759172.63000059</v>
      </c>
      <c r="W14" s="304">
        <v>-456787077.75000048</v>
      </c>
      <c r="X14" s="304">
        <v>-466019231.92999983</v>
      </c>
      <c r="Y14" s="304">
        <v>-562704758.28999996</v>
      </c>
      <c r="Z14" s="304">
        <v>-535524000</v>
      </c>
      <c r="AA14" s="304">
        <v>-460347000</v>
      </c>
      <c r="AB14" s="304">
        <v>-523607000</v>
      </c>
      <c r="AC14" s="304">
        <v>-588146000</v>
      </c>
      <c r="AD14" s="304">
        <v>-509368000</v>
      </c>
      <c r="AE14" s="304">
        <v>-590274000</v>
      </c>
      <c r="AF14" s="304">
        <v>-200520000</v>
      </c>
      <c r="AG14" s="304">
        <v>-500455000</v>
      </c>
      <c r="AH14" s="304">
        <v>-512910000</v>
      </c>
      <c r="AI14" s="304">
        <v>-356886000</v>
      </c>
      <c r="AJ14" s="304">
        <v>-379574999.36999989</v>
      </c>
      <c r="AK14" s="304">
        <v>-474296000.63000011</v>
      </c>
      <c r="AL14" s="304">
        <v>-342227911.44999999</v>
      </c>
      <c r="AM14" s="304">
        <v>-420620801.00000006</v>
      </c>
      <c r="AN14" s="304">
        <v>-361031934.19999981</v>
      </c>
      <c r="AO14" s="304">
        <v>-396651599.47000003</v>
      </c>
      <c r="AP14" s="304">
        <v>-286069000</v>
      </c>
      <c r="AQ14" s="304">
        <v>-409474000</v>
      </c>
      <c r="AR14" s="304">
        <v>-334017000</v>
      </c>
      <c r="AS14" s="307">
        <v>-493098000</v>
      </c>
    </row>
    <row r="15" spans="1:45" s="4" customFormat="1" ht="14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45" s="4" customFormat="1" ht="14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3:22" s="4" customFormat="1" ht="14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3:22" s="4" customFormat="1" ht="14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3:22" s="4" customFormat="1" ht="1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</sheetData>
  <sheetProtection sheet="1" objects="1" scenarios="1"/>
  <hyperlinks>
    <hyperlink ref="A4" location="'Índice'!B66" display="Índice!A1" xr:uid="{AFA41C02-60B8-4398-8173-A722B59C572C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D70-7297-4D66-A91E-3747F4948C92}">
  <sheetPr codeName="Plan78">
    <tabColor rgb="FFFFC000"/>
  </sheetPr>
  <dimension ref="A1:BA36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53" s="701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</row>
    <row r="2" spans="1:53" s="701" customFormat="1" ht="33" customHeight="1">
      <c r="A2" s="154" t="s">
        <v>985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</row>
    <row r="3" spans="1:53" s="701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</row>
    <row r="4" spans="1:53" s="701" customFormat="1" ht="16.399999999999999" customHeight="1">
      <c r="A4" s="843" t="s">
        <v>531</v>
      </c>
      <c r="B4" s="158" t="s">
        <v>612</v>
      </c>
      <c r="C4" s="158" t="s">
        <v>982</v>
      </c>
      <c r="D4" s="158" t="s">
        <v>983</v>
      </c>
      <c r="E4" s="158" t="s">
        <v>984</v>
      </c>
      <c r="F4" s="159" t="s">
        <v>647</v>
      </c>
      <c r="G4" s="159" t="s">
        <v>648</v>
      </c>
      <c r="H4" s="159" t="s">
        <v>649</v>
      </c>
      <c r="I4" s="159" t="s">
        <v>650</v>
      </c>
      <c r="J4" s="159" t="s">
        <v>656</v>
      </c>
      <c r="K4" s="159" t="s">
        <v>657</v>
      </c>
      <c r="L4" s="159" t="s">
        <v>658</v>
      </c>
      <c r="M4" s="159" t="s">
        <v>659</v>
      </c>
      <c r="N4" s="159" t="s">
        <v>1269</v>
      </c>
      <c r="O4" s="159" t="s">
        <v>1270</v>
      </c>
      <c r="P4" s="159" t="s">
        <v>1271</v>
      </c>
      <c r="Q4" s="159" t="s">
        <v>1272</v>
      </c>
      <c r="R4" s="159" t="s">
        <v>1273</v>
      </c>
      <c r="S4" s="159" t="s">
        <v>1274</v>
      </c>
      <c r="T4" s="159" t="s">
        <v>1275</v>
      </c>
      <c r="U4" s="159" t="s">
        <v>1276</v>
      </c>
      <c r="V4" s="159" t="s">
        <v>972</v>
      </c>
      <c r="W4" s="159" t="s">
        <v>973</v>
      </c>
      <c r="X4" s="159" t="s">
        <v>974</v>
      </c>
      <c r="Y4" s="159" t="s">
        <v>975</v>
      </c>
      <c r="Z4" s="159" t="s">
        <v>1277</v>
      </c>
      <c r="AA4" s="159" t="s">
        <v>1278</v>
      </c>
      <c r="AB4" s="159" t="s">
        <v>1279</v>
      </c>
      <c r="AC4" s="159" t="s">
        <v>1280</v>
      </c>
      <c r="AD4" s="159" t="s">
        <v>1019</v>
      </c>
      <c r="AE4" s="159" t="s">
        <v>1020</v>
      </c>
      <c r="AF4" s="159" t="s">
        <v>1021</v>
      </c>
      <c r="AG4" s="159" t="s">
        <v>889</v>
      </c>
      <c r="AH4" s="159" t="s">
        <v>911</v>
      </c>
      <c r="AI4" s="159" t="s">
        <v>913</v>
      </c>
      <c r="AJ4" s="159" t="s">
        <v>915</v>
      </c>
      <c r="AK4" s="159" t="s">
        <v>1281</v>
      </c>
      <c r="AL4" s="159" t="s">
        <v>1282</v>
      </c>
      <c r="AM4" s="159" t="s">
        <v>1283</v>
      </c>
      <c r="AN4" s="159" t="s">
        <v>1284</v>
      </c>
      <c r="AO4" s="159" t="s">
        <v>1285</v>
      </c>
      <c r="AP4" s="159" t="s">
        <v>1286</v>
      </c>
      <c r="AQ4" s="159" t="s">
        <v>1287</v>
      </c>
      <c r="AR4" s="159" t="s">
        <v>1288</v>
      </c>
      <c r="AS4" s="159" t="s">
        <v>1289</v>
      </c>
      <c r="AT4" s="159" t="s">
        <v>1076</v>
      </c>
      <c r="AU4" s="159" t="s">
        <v>1078</v>
      </c>
      <c r="AV4" s="159" t="s">
        <v>1080</v>
      </c>
      <c r="AW4" s="159" t="s">
        <v>1082</v>
      </c>
      <c r="AX4" s="159" t="s">
        <v>1145</v>
      </c>
      <c r="AY4" s="159" t="s">
        <v>1146</v>
      </c>
      <c r="AZ4" s="159" t="s">
        <v>1147</v>
      </c>
      <c r="BA4" s="156" t="s">
        <v>1148</v>
      </c>
    </row>
    <row r="5" spans="1:53" s="702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86"/>
    </row>
    <row r="6" spans="1:53" s="706" customFormat="1" ht="13">
      <c r="A6" s="703" t="s">
        <v>986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4"/>
      <c r="AN6" s="704"/>
      <c r="AO6" s="704"/>
      <c r="AP6" s="704"/>
      <c r="AQ6" s="704"/>
      <c r="AR6" s="704"/>
      <c r="AS6" s="704"/>
      <c r="AT6" s="704"/>
      <c r="AU6" s="704"/>
      <c r="AV6" s="704"/>
      <c r="AW6" s="704"/>
      <c r="AX6" s="704"/>
      <c r="AY6" s="704"/>
      <c r="AZ6" s="704"/>
      <c r="BA6" s="705"/>
    </row>
    <row r="7" spans="1:53" s="706" customFormat="1" ht="13">
      <c r="A7" s="707" t="s">
        <v>987</v>
      </c>
      <c r="B7" s="308">
        <v>425.71300000000002</v>
      </c>
      <c r="C7" s="308">
        <v>425.71300000000002</v>
      </c>
      <c r="D7" s="308">
        <v>425.71300000000002</v>
      </c>
      <c r="E7" s="308">
        <v>425.71300000000002</v>
      </c>
      <c r="F7" s="308">
        <v>425.71300000000002</v>
      </c>
      <c r="G7" s="308">
        <v>425.71300000000002</v>
      </c>
      <c r="H7" s="308">
        <v>425.71300000000002</v>
      </c>
      <c r="I7" s="308">
        <v>425.71300000000002</v>
      </c>
      <c r="J7" s="308">
        <v>425.71300000000002</v>
      </c>
      <c r="K7" s="308">
        <v>425.71300000000002</v>
      </c>
      <c r="L7" s="308">
        <v>425.71300000000002</v>
      </c>
      <c r="M7" s="308">
        <v>425.71300000000002</v>
      </c>
      <c r="N7" s="308">
        <v>425.71300000000002</v>
      </c>
      <c r="O7" s="308">
        <v>425.71300000000002</v>
      </c>
      <c r="P7" s="308">
        <v>425.71300000000002</v>
      </c>
      <c r="Q7" s="308">
        <v>425.71300000000002</v>
      </c>
      <c r="R7" s="308">
        <v>425.71300000000002</v>
      </c>
      <c r="S7" s="308">
        <v>425.71300000000002</v>
      </c>
      <c r="T7" s="308">
        <v>425.71300000000002</v>
      </c>
      <c r="U7" s="308">
        <v>425.71300000000002</v>
      </c>
      <c r="V7" s="308">
        <v>425.71300000000002</v>
      </c>
      <c r="W7" s="308">
        <v>425.71300000000002</v>
      </c>
      <c r="X7" s="308">
        <v>425.71300000000002</v>
      </c>
      <c r="Y7" s="308">
        <v>425.71300000000002</v>
      </c>
      <c r="Z7" s="308">
        <v>425.71300000000002</v>
      </c>
      <c r="AA7" s="308">
        <v>0</v>
      </c>
      <c r="AB7" s="308">
        <v>0</v>
      </c>
      <c r="AC7" s="308">
        <v>0</v>
      </c>
      <c r="AD7" s="308">
        <v>0</v>
      </c>
      <c r="AE7" s="308">
        <v>0</v>
      </c>
      <c r="AF7" s="308">
        <v>0</v>
      </c>
      <c r="AG7" s="308">
        <v>0</v>
      </c>
      <c r="AH7" s="308">
        <v>0</v>
      </c>
      <c r="AI7" s="308">
        <v>0</v>
      </c>
      <c r="AJ7" s="308">
        <v>0</v>
      </c>
      <c r="AK7" s="308">
        <v>0</v>
      </c>
      <c r="AL7" s="308">
        <v>0</v>
      </c>
      <c r="AM7" s="308">
        <v>0</v>
      </c>
      <c r="AN7" s="308">
        <v>0</v>
      </c>
      <c r="AO7" s="308">
        <v>0</v>
      </c>
      <c r="AP7" s="308">
        <v>0</v>
      </c>
      <c r="AQ7" s="308">
        <v>0</v>
      </c>
      <c r="AR7" s="308">
        <v>0</v>
      </c>
      <c r="AS7" s="308">
        <v>0</v>
      </c>
      <c r="AT7" s="308">
        <v>0</v>
      </c>
      <c r="AU7" s="308">
        <v>0</v>
      </c>
      <c r="AV7" s="308">
        <v>0</v>
      </c>
      <c r="AW7" s="308">
        <v>0</v>
      </c>
      <c r="AX7" s="308">
        <v>0</v>
      </c>
      <c r="AY7" s="308">
        <v>0</v>
      </c>
      <c r="AZ7" s="308">
        <v>0</v>
      </c>
      <c r="BA7" s="309">
        <v>0</v>
      </c>
    </row>
    <row r="8" spans="1:53" s="706" customFormat="1" ht="13">
      <c r="A8" s="708" t="s">
        <v>988</v>
      </c>
      <c r="B8" s="308">
        <v>-97.651761980000003</v>
      </c>
      <c r="C8" s="308">
        <v>-109.65176198</v>
      </c>
      <c r="D8" s="308">
        <v>-121.65176198</v>
      </c>
      <c r="E8" s="308">
        <v>-134.84200000000001</v>
      </c>
      <c r="F8" s="308">
        <v>-148.48500000000001</v>
      </c>
      <c r="G8" s="308">
        <v>-162.12700000000001</v>
      </c>
      <c r="H8" s="308">
        <v>-175.77</v>
      </c>
      <c r="I8" s="308">
        <v>-189.41200000000001</v>
      </c>
      <c r="J8" s="308">
        <v>-203.59299999999999</v>
      </c>
      <c r="K8" s="308">
        <v>-217.774</v>
      </c>
      <c r="L8" s="308">
        <v>-231.95500000000001</v>
      </c>
      <c r="M8" s="308">
        <v>-246.13499999999999</v>
      </c>
      <c r="N8" s="308">
        <v>-260.63099999999997</v>
      </c>
      <c r="O8" s="308">
        <v>-275.12599999999998</v>
      </c>
      <c r="P8" s="308">
        <v>-289.62099999999998</v>
      </c>
      <c r="Q8" s="308">
        <v>-304.11599999999999</v>
      </c>
      <c r="R8" s="308">
        <v>-319.233</v>
      </c>
      <c r="S8" s="308">
        <v>-334.34899999999999</v>
      </c>
      <c r="T8" s="308">
        <v>-349.46600000000001</v>
      </c>
      <c r="U8" s="308">
        <v>-364.58100000000002</v>
      </c>
      <c r="V8" s="308">
        <v>-379.86399999999998</v>
      </c>
      <c r="W8" s="308">
        <v>-395.14600000000002</v>
      </c>
      <c r="X8" s="308">
        <v>-410.43099999999998</v>
      </c>
      <c r="Y8" s="308">
        <v>-425.71300000000002</v>
      </c>
      <c r="Z8" s="308">
        <v>-425.71300000000002</v>
      </c>
      <c r="AA8" s="308">
        <v>0</v>
      </c>
      <c r="AB8" s="308">
        <v>0</v>
      </c>
      <c r="AC8" s="308">
        <v>0</v>
      </c>
      <c r="AD8" s="308">
        <v>0</v>
      </c>
      <c r="AE8" s="308">
        <v>0</v>
      </c>
      <c r="AF8" s="308">
        <v>0</v>
      </c>
      <c r="AG8" s="308">
        <v>0</v>
      </c>
      <c r="AH8" s="308">
        <v>0</v>
      </c>
      <c r="AI8" s="308">
        <v>0</v>
      </c>
      <c r="AJ8" s="308">
        <v>0</v>
      </c>
      <c r="AK8" s="308">
        <v>0</v>
      </c>
      <c r="AL8" s="308">
        <v>0</v>
      </c>
      <c r="AM8" s="308">
        <v>0</v>
      </c>
      <c r="AN8" s="308">
        <v>0</v>
      </c>
      <c r="AO8" s="308">
        <v>0</v>
      </c>
      <c r="AP8" s="308">
        <v>0</v>
      </c>
      <c r="AQ8" s="308">
        <v>0</v>
      </c>
      <c r="AR8" s="308">
        <v>0</v>
      </c>
      <c r="AS8" s="308">
        <v>0</v>
      </c>
      <c r="AT8" s="308">
        <v>0</v>
      </c>
      <c r="AU8" s="308">
        <v>0</v>
      </c>
      <c r="AV8" s="308">
        <v>0</v>
      </c>
      <c r="AW8" s="308">
        <v>0</v>
      </c>
      <c r="AX8" s="308">
        <v>0</v>
      </c>
      <c r="AY8" s="308">
        <v>0</v>
      </c>
      <c r="AZ8" s="308">
        <v>0</v>
      </c>
      <c r="BA8" s="309">
        <v>0</v>
      </c>
    </row>
    <row r="9" spans="1:53" s="706" customFormat="1" ht="13">
      <c r="A9" s="708" t="s">
        <v>989</v>
      </c>
      <c r="B9" s="308">
        <v>-12</v>
      </c>
      <c r="C9" s="308">
        <v>-12</v>
      </c>
      <c r="D9" s="308">
        <v>-12</v>
      </c>
      <c r="E9" s="308">
        <v>-13.19023802000001</v>
      </c>
      <c r="F9" s="308">
        <v>-13.643000000000001</v>
      </c>
      <c r="G9" s="308">
        <v>-13.641999999999999</v>
      </c>
      <c r="H9" s="308">
        <v>-13.643000000000001</v>
      </c>
      <c r="I9" s="308">
        <v>-13.641999999999999</v>
      </c>
      <c r="J9" s="308">
        <v>-14.180999999999999</v>
      </c>
      <c r="K9" s="308">
        <v>-14.180999999999999</v>
      </c>
      <c r="L9" s="308">
        <v>-14.180999999999999</v>
      </c>
      <c r="M9" s="308">
        <v>-14.18</v>
      </c>
      <c r="N9" s="308">
        <v>-14.494999999999999</v>
      </c>
      <c r="O9" s="308">
        <v>-14.496</v>
      </c>
      <c r="P9" s="308">
        <v>-14.494999999999999</v>
      </c>
      <c r="Q9" s="308">
        <v>-14.494999999999999</v>
      </c>
      <c r="R9" s="308">
        <v>-15.117000000000001</v>
      </c>
      <c r="S9" s="308">
        <v>-15.117000000000001</v>
      </c>
      <c r="T9" s="308">
        <v>-15.117000000000001</v>
      </c>
      <c r="U9" s="308">
        <v>-15.115</v>
      </c>
      <c r="V9" s="308">
        <v>-15.282999999999999</v>
      </c>
      <c r="W9" s="308">
        <v>-15.282</v>
      </c>
      <c r="X9" s="308">
        <v>-15.285</v>
      </c>
      <c r="Y9" s="308">
        <v>-15.282</v>
      </c>
      <c r="Z9" s="308">
        <v>0</v>
      </c>
      <c r="AA9" s="308">
        <v>0</v>
      </c>
      <c r="AB9" s="308">
        <v>0</v>
      </c>
      <c r="AC9" s="308">
        <v>0</v>
      </c>
      <c r="AD9" s="308">
        <v>0</v>
      </c>
      <c r="AE9" s="308">
        <v>0</v>
      </c>
      <c r="AF9" s="308">
        <v>0</v>
      </c>
      <c r="AG9" s="308">
        <v>0</v>
      </c>
      <c r="AH9" s="308">
        <v>0</v>
      </c>
      <c r="AI9" s="308">
        <v>0</v>
      </c>
      <c r="AJ9" s="308">
        <v>0</v>
      </c>
      <c r="AK9" s="308">
        <v>0</v>
      </c>
      <c r="AL9" s="308">
        <v>0</v>
      </c>
      <c r="AM9" s="308">
        <v>0</v>
      </c>
      <c r="AN9" s="308">
        <v>0</v>
      </c>
      <c r="AO9" s="308">
        <v>0</v>
      </c>
      <c r="AP9" s="308">
        <v>0</v>
      </c>
      <c r="AQ9" s="308">
        <v>0</v>
      </c>
      <c r="AR9" s="308">
        <v>0</v>
      </c>
      <c r="AS9" s="308">
        <v>0</v>
      </c>
      <c r="AT9" s="308">
        <v>0</v>
      </c>
      <c r="AU9" s="308">
        <v>0</v>
      </c>
      <c r="AV9" s="308">
        <v>0</v>
      </c>
      <c r="AW9" s="308">
        <v>0</v>
      </c>
      <c r="AX9" s="308">
        <v>0</v>
      </c>
      <c r="AY9" s="308">
        <v>0</v>
      </c>
      <c r="AZ9" s="308">
        <v>0</v>
      </c>
      <c r="BA9" s="309">
        <v>0</v>
      </c>
    </row>
    <row r="10" spans="1:53" s="706" customFormat="1" ht="13">
      <c r="A10" s="707" t="s">
        <v>990</v>
      </c>
      <c r="B10" s="308">
        <v>328.06123802000002</v>
      </c>
      <c r="C10" s="308">
        <v>316.06123802000002</v>
      </c>
      <c r="D10" s="308">
        <v>304.06123802000002</v>
      </c>
      <c r="E10" s="308">
        <v>290.87099999999998</v>
      </c>
      <c r="F10" s="308">
        <v>277.22800000000001</v>
      </c>
      <c r="G10" s="308">
        <v>263.58600000000001</v>
      </c>
      <c r="H10" s="308">
        <v>249.94300000000001</v>
      </c>
      <c r="I10" s="308">
        <v>236.30099999999999</v>
      </c>
      <c r="J10" s="308">
        <v>222.12</v>
      </c>
      <c r="K10" s="308">
        <v>207.93899999999999</v>
      </c>
      <c r="L10" s="308">
        <v>193.75800000000001</v>
      </c>
      <c r="M10" s="308">
        <v>179.578</v>
      </c>
      <c r="N10" s="308">
        <v>165.08199999999999</v>
      </c>
      <c r="O10" s="308">
        <v>150.58699999999999</v>
      </c>
      <c r="P10" s="308">
        <v>136.09200000000001</v>
      </c>
      <c r="Q10" s="308">
        <v>121.59699999999999</v>
      </c>
      <c r="R10" s="308">
        <v>106.479</v>
      </c>
      <c r="S10" s="308">
        <v>91.364000000000004</v>
      </c>
      <c r="T10" s="308">
        <v>76.247</v>
      </c>
      <c r="U10" s="308">
        <v>61.131999999999998</v>
      </c>
      <c r="V10" s="308">
        <v>45.848999999999997</v>
      </c>
      <c r="W10" s="308">
        <v>30.567</v>
      </c>
      <c r="X10" s="308">
        <v>15.282</v>
      </c>
      <c r="Y10" s="308">
        <v>0</v>
      </c>
      <c r="Z10" s="308">
        <v>0</v>
      </c>
      <c r="AA10" s="308">
        <v>0</v>
      </c>
      <c r="AB10" s="308">
        <v>0</v>
      </c>
      <c r="AC10" s="308">
        <v>0</v>
      </c>
      <c r="AD10" s="308">
        <v>0</v>
      </c>
      <c r="AE10" s="308">
        <v>0</v>
      </c>
      <c r="AF10" s="308">
        <v>0</v>
      </c>
      <c r="AG10" s="308">
        <v>0</v>
      </c>
      <c r="AH10" s="308">
        <v>0</v>
      </c>
      <c r="AI10" s="308">
        <v>0</v>
      </c>
      <c r="AJ10" s="308">
        <v>0</v>
      </c>
      <c r="AK10" s="308">
        <v>0</v>
      </c>
      <c r="AL10" s="308">
        <v>0</v>
      </c>
      <c r="AM10" s="308">
        <v>0</v>
      </c>
      <c r="AN10" s="308">
        <v>0</v>
      </c>
      <c r="AO10" s="308">
        <v>0</v>
      </c>
      <c r="AP10" s="308">
        <v>0</v>
      </c>
      <c r="AQ10" s="308">
        <v>0</v>
      </c>
      <c r="AR10" s="308">
        <v>0</v>
      </c>
      <c r="AS10" s="308">
        <v>0</v>
      </c>
      <c r="AT10" s="308">
        <v>0</v>
      </c>
      <c r="AU10" s="308">
        <v>0</v>
      </c>
      <c r="AV10" s="308">
        <v>0</v>
      </c>
      <c r="AW10" s="308">
        <v>0</v>
      </c>
      <c r="AX10" s="308">
        <v>0</v>
      </c>
      <c r="AY10" s="308">
        <v>0</v>
      </c>
      <c r="AZ10" s="308">
        <v>0</v>
      </c>
      <c r="BA10" s="309">
        <v>0</v>
      </c>
    </row>
    <row r="11" spans="1:53" s="706" customFormat="1" ht="13">
      <c r="A11" s="703" t="s">
        <v>625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9"/>
    </row>
    <row r="12" spans="1:53" s="706" customFormat="1" ht="13">
      <c r="A12" s="707" t="s">
        <v>987</v>
      </c>
      <c r="B12" s="308">
        <v>370</v>
      </c>
      <c r="C12" s="308">
        <v>370</v>
      </c>
      <c r="D12" s="308">
        <v>370</v>
      </c>
      <c r="E12" s="308">
        <v>369.96499999999997</v>
      </c>
      <c r="F12" s="308">
        <v>371.53</v>
      </c>
      <c r="G12" s="308">
        <v>384.39600000000002</v>
      </c>
      <c r="H12" s="308">
        <v>366.50200000000001</v>
      </c>
      <c r="I12" s="308">
        <v>349.20699999999999</v>
      </c>
      <c r="J12" s="308">
        <v>298.86399999999998</v>
      </c>
      <c r="K12" s="308">
        <v>291.65199999999999</v>
      </c>
      <c r="L12" s="308">
        <v>302.51799999999997</v>
      </c>
      <c r="M12" s="308">
        <v>314.62</v>
      </c>
      <c r="N12" s="308">
        <v>343.37</v>
      </c>
      <c r="O12" s="308">
        <v>331.61099999999999</v>
      </c>
      <c r="P12" s="308">
        <v>371.47699999999998</v>
      </c>
      <c r="Q12" s="308">
        <v>315.74200000000002</v>
      </c>
      <c r="R12" s="308">
        <v>290.09300000000002</v>
      </c>
      <c r="S12" s="308">
        <v>278.25799999999998</v>
      </c>
      <c r="T12" s="308">
        <v>277.58800000000002</v>
      </c>
      <c r="U12" s="308">
        <v>274.89800000000002</v>
      </c>
      <c r="V12" s="308">
        <v>274.96699999999998</v>
      </c>
      <c r="W12" s="308">
        <v>272.85199999999998</v>
      </c>
      <c r="X12" s="308">
        <v>267.61700000000002</v>
      </c>
      <c r="Y12" s="308">
        <v>265.75099999999998</v>
      </c>
      <c r="Z12" s="308">
        <v>263</v>
      </c>
      <c r="AA12" s="308">
        <v>255.626</v>
      </c>
      <c r="AB12" s="308">
        <v>793.50400000000002</v>
      </c>
      <c r="AC12" s="308">
        <v>818.16700000000003</v>
      </c>
      <c r="AD12" s="308">
        <v>745.85799999999995</v>
      </c>
      <c r="AE12" s="308">
        <v>726.346</v>
      </c>
      <c r="AF12" s="308">
        <v>641.649</v>
      </c>
      <c r="AG12" s="308">
        <v>616.29100000000005</v>
      </c>
      <c r="AH12" s="308">
        <v>682.24099999999999</v>
      </c>
      <c r="AI12" s="308">
        <v>667.91</v>
      </c>
      <c r="AJ12" s="308">
        <v>650.14200000000005</v>
      </c>
      <c r="AK12" s="308">
        <v>593.77599999999995</v>
      </c>
      <c r="AL12" s="308">
        <v>594.01900000000001</v>
      </c>
      <c r="AM12" s="308">
        <v>550.84799999999996</v>
      </c>
      <c r="AN12" s="308">
        <v>563.13800000000003</v>
      </c>
      <c r="AO12" s="308">
        <v>560.15499999999997</v>
      </c>
      <c r="AP12" s="308">
        <v>511.459</v>
      </c>
      <c r="AQ12" s="308">
        <v>507.87200000000001</v>
      </c>
      <c r="AR12" s="308">
        <v>487.37144396000002</v>
      </c>
      <c r="AS12" s="308">
        <v>459.51</v>
      </c>
      <c r="AT12" s="308">
        <v>439.60300000000001</v>
      </c>
      <c r="AU12" s="308">
        <v>419.14100000000002</v>
      </c>
      <c r="AV12" s="308">
        <v>402.94799999999998</v>
      </c>
      <c r="AW12" s="308">
        <v>373.94799999999998</v>
      </c>
      <c r="AX12" s="308">
        <v>373.38600000000002</v>
      </c>
      <c r="AY12" s="308">
        <v>374.286</v>
      </c>
      <c r="AZ12" s="308">
        <v>372.74700000000001</v>
      </c>
      <c r="BA12" s="309">
        <v>373.98399999999998</v>
      </c>
    </row>
    <row r="13" spans="1:53" s="706" customFormat="1" ht="13">
      <c r="A13" s="708" t="s">
        <v>991</v>
      </c>
      <c r="B13" s="308">
        <v>0</v>
      </c>
      <c r="C13" s="308">
        <v>44</v>
      </c>
      <c r="D13" s="308">
        <v>32</v>
      </c>
      <c r="E13" s="308">
        <v>18.65100000000001</v>
      </c>
      <c r="F13" s="308">
        <v>-17.125</v>
      </c>
      <c r="G13" s="308">
        <v>12.866</v>
      </c>
      <c r="H13" s="308">
        <v>-17.893999999999998</v>
      </c>
      <c r="I13" s="308">
        <v>-17.295000000000002</v>
      </c>
      <c r="J13" s="308">
        <v>-50.343000000000004</v>
      </c>
      <c r="K13" s="308">
        <v>-7.2119999999999997</v>
      </c>
      <c r="L13" s="308">
        <v>10.866</v>
      </c>
      <c r="M13" s="308">
        <v>12.102</v>
      </c>
      <c r="N13" s="308">
        <v>28.75</v>
      </c>
      <c r="O13" s="308">
        <v>-11.759</v>
      </c>
      <c r="P13" s="308">
        <v>39.866</v>
      </c>
      <c r="Q13" s="308">
        <v>-55.734999999999999</v>
      </c>
      <c r="R13" s="308">
        <v>-25.649000000000001</v>
      </c>
      <c r="S13" s="308">
        <v>-11.835000000000001</v>
      </c>
      <c r="T13" s="308">
        <v>-0.67</v>
      </c>
      <c r="U13" s="308">
        <v>-2.6880000000000002</v>
      </c>
      <c r="V13" s="308">
        <v>6.7000000000000004E-2</v>
      </c>
      <c r="W13" s="308">
        <v>-2.1150000000000002</v>
      </c>
      <c r="X13" s="308">
        <v>-5.2350000000000003</v>
      </c>
      <c r="Y13" s="308">
        <v>-1.8660000000000001</v>
      </c>
      <c r="Z13" s="308">
        <v>-2.7509999999999999</v>
      </c>
      <c r="AA13" s="308">
        <v>-7.3739999999999997</v>
      </c>
      <c r="AB13" s="308">
        <v>-68.536000000000001</v>
      </c>
      <c r="AC13" s="308">
        <v>24.663</v>
      </c>
      <c r="AD13" s="308">
        <v>-72.143000000000001</v>
      </c>
      <c r="AE13" s="308">
        <v>-19.512</v>
      </c>
      <c r="AF13" s="308">
        <v>-84.697000000000003</v>
      </c>
      <c r="AG13" s="308">
        <v>-25.358000000000001</v>
      </c>
      <c r="AH13" s="308">
        <v>65.95</v>
      </c>
      <c r="AI13" s="308">
        <v>-14.331</v>
      </c>
      <c r="AJ13" s="308">
        <v>-17.768000000000001</v>
      </c>
      <c r="AK13" s="308">
        <v>-56.366</v>
      </c>
      <c r="AL13" s="308">
        <v>0.24299999999999999</v>
      </c>
      <c r="AM13" s="308">
        <v>-43.170999999999999</v>
      </c>
      <c r="AN13" s="308">
        <v>12.29</v>
      </c>
      <c r="AO13" s="308">
        <v>-2.9830000000000001</v>
      </c>
      <c r="AP13" s="308">
        <v>-48.695999999999998</v>
      </c>
      <c r="AQ13" s="308">
        <v>-3.5870000000000002</v>
      </c>
      <c r="AR13" s="308">
        <v>-20.499050750000002</v>
      </c>
      <c r="AS13" s="308">
        <v>-27.861443960000003</v>
      </c>
      <c r="AT13" s="308">
        <v>-19.907</v>
      </c>
      <c r="AU13" s="308">
        <v>-20.462</v>
      </c>
      <c r="AV13" s="308">
        <v>-16.193000000000001</v>
      </c>
      <c r="AW13" s="308">
        <v>-29</v>
      </c>
      <c r="AX13" s="308">
        <v>-0.56200000000000006</v>
      </c>
      <c r="AY13" s="308">
        <v>0.9</v>
      </c>
      <c r="AZ13" s="308">
        <v>-1.5389999999999999</v>
      </c>
      <c r="BA13" s="309">
        <v>1.2370000000000001</v>
      </c>
    </row>
    <row r="14" spans="1:53" s="706" customFormat="1" ht="13">
      <c r="A14" s="708" t="s">
        <v>988</v>
      </c>
      <c r="B14" s="308">
        <v>-27</v>
      </c>
      <c r="C14" s="308">
        <v>-42</v>
      </c>
      <c r="D14" s="308">
        <v>-57</v>
      </c>
      <c r="E14" s="308">
        <v>-73</v>
      </c>
      <c r="F14" s="308">
        <v>-83</v>
      </c>
      <c r="G14" s="308">
        <v>-93.093000000000004</v>
      </c>
      <c r="H14" s="308">
        <v>-103.34699999999999</v>
      </c>
      <c r="I14" s="308">
        <v>-112.69</v>
      </c>
      <c r="J14" s="308">
        <v>-120.21299999999999</v>
      </c>
      <c r="K14" s="308">
        <v>-127.276</v>
      </c>
      <c r="L14" s="308">
        <v>-134.375</v>
      </c>
      <c r="M14" s="308">
        <v>-142.041</v>
      </c>
      <c r="N14" s="308">
        <v>-150.71</v>
      </c>
      <c r="O14" s="308">
        <v>-159.63399999999999</v>
      </c>
      <c r="P14" s="308">
        <v>-169.88</v>
      </c>
      <c r="Q14" s="308">
        <v>-179.43899999999999</v>
      </c>
      <c r="R14" s="308">
        <v>-185.922</v>
      </c>
      <c r="S14" s="308">
        <v>-191.773</v>
      </c>
      <c r="T14" s="308">
        <v>-197.07300000000001</v>
      </c>
      <c r="U14" s="308">
        <v>-202.24100000000001</v>
      </c>
      <c r="V14" s="308">
        <v>-206.75399999999999</v>
      </c>
      <c r="W14" s="308">
        <v>-211.298</v>
      </c>
      <c r="X14" s="308">
        <v>-215.345</v>
      </c>
      <c r="Y14" s="308">
        <v>-219.44800000000001</v>
      </c>
      <c r="Z14" s="308">
        <v>-223.167</v>
      </c>
      <c r="AA14" s="308">
        <v>-226.61799999999999</v>
      </c>
      <c r="AB14" s="308">
        <v>-229.25700000000001</v>
      </c>
      <c r="AC14" s="308">
        <v>-245.358</v>
      </c>
      <c r="AD14" s="308">
        <v>-256.90499999999997</v>
      </c>
      <c r="AE14" s="308">
        <v>-266.08499999999998</v>
      </c>
      <c r="AF14" s="308">
        <v>-274.59699999999998</v>
      </c>
      <c r="AG14" s="308">
        <v>-282.572</v>
      </c>
      <c r="AH14" s="308">
        <v>-289.584</v>
      </c>
      <c r="AI14" s="308">
        <v>-297.05399999999997</v>
      </c>
      <c r="AJ14" s="308">
        <v>-303.94</v>
      </c>
      <c r="AK14" s="308">
        <v>-310.24200000000002</v>
      </c>
      <c r="AL14" s="308">
        <v>-316.07799999999997</v>
      </c>
      <c r="AM14" s="308">
        <v>-321.25700000000001</v>
      </c>
      <c r="AN14" s="308">
        <v>-326.291</v>
      </c>
      <c r="AO14" s="308">
        <v>-331.512</v>
      </c>
      <c r="AP14" s="308">
        <v>-335.94799999999998</v>
      </c>
      <c r="AQ14" s="308">
        <v>-339.82799999999997</v>
      </c>
      <c r="AR14" s="308">
        <v>-343.38589073999998</v>
      </c>
      <c r="AS14" s="308">
        <v>-346.35300000000001</v>
      </c>
      <c r="AT14" s="308">
        <v>-348.798</v>
      </c>
      <c r="AU14" s="308">
        <v>-350.75700000000001</v>
      </c>
      <c r="AV14" s="308">
        <v>-352.18599999999998</v>
      </c>
      <c r="AW14" s="308">
        <v>-353.255</v>
      </c>
      <c r="AX14" s="308">
        <v>-353.81</v>
      </c>
      <c r="AY14" s="308">
        <v>-354.37</v>
      </c>
      <c r="AZ14" s="308">
        <v>-354.92399999999998</v>
      </c>
      <c r="BA14" s="309">
        <v>-355.483</v>
      </c>
    </row>
    <row r="15" spans="1:53" s="706" customFormat="1" ht="13">
      <c r="A15" s="708" t="s">
        <v>992</v>
      </c>
      <c r="B15" s="308">
        <v>-14</v>
      </c>
      <c r="C15" s="308">
        <v>-14</v>
      </c>
      <c r="D15" s="308">
        <v>-16</v>
      </c>
      <c r="E15" s="308">
        <v>-16.039000000000001</v>
      </c>
      <c r="F15" s="308">
        <v>-10</v>
      </c>
      <c r="G15" s="308">
        <v>-10.096</v>
      </c>
      <c r="H15" s="308">
        <v>-10.254</v>
      </c>
      <c r="I15" s="308">
        <v>-9.343</v>
      </c>
      <c r="J15" s="308">
        <v>-7.5229999999999997</v>
      </c>
      <c r="K15" s="308">
        <v>-7.0629999999999997</v>
      </c>
      <c r="L15" s="308">
        <v>-7.0990000000000002</v>
      </c>
      <c r="M15" s="308">
        <v>-7.6660000000000004</v>
      </c>
      <c r="N15" s="308">
        <v>-8.6709999999999994</v>
      </c>
      <c r="O15" s="308">
        <v>-8.9220000000000006</v>
      </c>
      <c r="P15" s="308">
        <v>-10.246</v>
      </c>
      <c r="Q15" s="308">
        <v>-9.5589999999999993</v>
      </c>
      <c r="R15" s="308">
        <v>-6.4829999999999997</v>
      </c>
      <c r="S15" s="308">
        <v>-5.851</v>
      </c>
      <c r="T15" s="308">
        <v>-5.3</v>
      </c>
      <c r="U15" s="308">
        <v>-5.1680000000000001</v>
      </c>
      <c r="V15" s="308">
        <v>-4.5110000000000001</v>
      </c>
      <c r="W15" s="308">
        <v>-4.5439999999999996</v>
      </c>
      <c r="X15" s="308">
        <v>-4.0469999999999997</v>
      </c>
      <c r="Y15" s="308">
        <v>-4.1029999999999998</v>
      </c>
      <c r="Z15" s="308">
        <v>-3.7189999999999999</v>
      </c>
      <c r="AA15" s="308">
        <v>-3.4510000000000001</v>
      </c>
      <c r="AB15" s="308">
        <v>-2.6389999999999998</v>
      </c>
      <c r="AC15" s="308">
        <v>-16.100999999999999</v>
      </c>
      <c r="AD15" s="308">
        <v>-11.712</v>
      </c>
      <c r="AE15" s="308">
        <v>-9.18</v>
      </c>
      <c r="AF15" s="308">
        <v>-8.5120000000000005</v>
      </c>
      <c r="AG15" s="308">
        <v>-7.9749999999999996</v>
      </c>
      <c r="AH15" s="308">
        <v>-7.0119999999999996</v>
      </c>
      <c r="AI15" s="308">
        <v>-7.47</v>
      </c>
      <c r="AJ15" s="308">
        <v>-6.8860000000000001</v>
      </c>
      <c r="AK15" s="308">
        <v>-6.3019999999999996</v>
      </c>
      <c r="AL15" s="308">
        <v>-5.8360000000000003</v>
      </c>
      <c r="AM15" s="308">
        <v>-5.1790000000000003</v>
      </c>
      <c r="AN15" s="308">
        <v>-5.0339999999999998</v>
      </c>
      <c r="AO15" s="308">
        <v>-5.2210000000000001</v>
      </c>
      <c r="AP15" s="308">
        <v>-4.4359999999999999</v>
      </c>
      <c r="AQ15" s="308">
        <v>-3.88</v>
      </c>
      <c r="AR15" s="308">
        <v>-3.5590000000000002</v>
      </c>
      <c r="AS15" s="308">
        <v>-2.9670000000000001</v>
      </c>
      <c r="AT15" s="308">
        <v>-2.4449999999999998</v>
      </c>
      <c r="AU15" s="308">
        <v>-1.9590000000000001</v>
      </c>
      <c r="AV15" s="308">
        <v>-1.429</v>
      </c>
      <c r="AW15" s="308">
        <v>-1.069</v>
      </c>
      <c r="AX15" s="308">
        <v>-0.55500000000000005</v>
      </c>
      <c r="AY15" s="308">
        <v>-0.56000000000000005</v>
      </c>
      <c r="AZ15" s="308">
        <v>-0.55400000000000005</v>
      </c>
      <c r="BA15" s="309">
        <v>-0.55900000000000005</v>
      </c>
    </row>
    <row r="16" spans="1:53" s="706" customFormat="1" ht="13">
      <c r="A16" s="707" t="s">
        <v>990</v>
      </c>
      <c r="B16" s="308">
        <v>343</v>
      </c>
      <c r="C16" s="308">
        <v>372</v>
      </c>
      <c r="D16" s="308">
        <v>345</v>
      </c>
      <c r="E16" s="308">
        <v>315.61599999999999</v>
      </c>
      <c r="F16" s="308">
        <v>288.53221331000003</v>
      </c>
      <c r="G16" s="308">
        <v>291.30200000000002</v>
      </c>
      <c r="H16" s="308">
        <v>263.15499999999997</v>
      </c>
      <c r="I16" s="308">
        <v>236.517</v>
      </c>
      <c r="J16" s="308">
        <v>178.65100000000001</v>
      </c>
      <c r="K16" s="308">
        <v>164.376</v>
      </c>
      <c r="L16" s="308">
        <v>168.143</v>
      </c>
      <c r="M16" s="308">
        <v>172.57900000000001</v>
      </c>
      <c r="N16" s="308">
        <v>192.66</v>
      </c>
      <c r="O16" s="308">
        <v>171.977</v>
      </c>
      <c r="P16" s="308">
        <v>201.59700000000001</v>
      </c>
      <c r="Q16" s="308">
        <v>136.303</v>
      </c>
      <c r="R16" s="308">
        <v>104.17100000000001</v>
      </c>
      <c r="S16" s="308">
        <v>86.484999999999999</v>
      </c>
      <c r="T16" s="308">
        <v>80.515000000000001</v>
      </c>
      <c r="U16" s="308">
        <v>72.656999999999996</v>
      </c>
      <c r="V16" s="308">
        <v>68.212999999999994</v>
      </c>
      <c r="W16" s="308">
        <v>61.554000000000002</v>
      </c>
      <c r="X16" s="308">
        <v>52.271999999999998</v>
      </c>
      <c r="Y16" s="308">
        <v>46.302999999999997</v>
      </c>
      <c r="Z16" s="308">
        <v>39.832999999999998</v>
      </c>
      <c r="AA16" s="308">
        <v>29.007999999999999</v>
      </c>
      <c r="AB16" s="308">
        <v>564.24699999999996</v>
      </c>
      <c r="AC16" s="308">
        <v>572.80899999999997</v>
      </c>
      <c r="AD16" s="308">
        <v>488.95299999999997</v>
      </c>
      <c r="AE16" s="308">
        <v>460.26100000000002</v>
      </c>
      <c r="AF16" s="308">
        <v>367.05200000000002</v>
      </c>
      <c r="AG16" s="308">
        <v>333.71899999999999</v>
      </c>
      <c r="AH16" s="308">
        <v>392.65699999999998</v>
      </c>
      <c r="AI16" s="308">
        <v>370.85599999999999</v>
      </c>
      <c r="AJ16" s="308">
        <v>346.202</v>
      </c>
      <c r="AK16" s="308">
        <v>283.53399999999999</v>
      </c>
      <c r="AL16" s="308">
        <v>277.94099999999997</v>
      </c>
      <c r="AM16" s="308">
        <v>229.59100000000001</v>
      </c>
      <c r="AN16" s="308">
        <v>236.84700000000001</v>
      </c>
      <c r="AO16" s="308">
        <v>228.643</v>
      </c>
      <c r="AP16" s="308">
        <v>175.511</v>
      </c>
      <c r="AQ16" s="308">
        <v>168.04400000000001</v>
      </c>
      <c r="AR16" s="308">
        <v>143.98555322000001</v>
      </c>
      <c r="AS16" s="308">
        <v>113.157</v>
      </c>
      <c r="AT16" s="308">
        <v>90.805000000000007</v>
      </c>
      <c r="AU16" s="308">
        <v>68.384</v>
      </c>
      <c r="AV16" s="308">
        <v>50.762</v>
      </c>
      <c r="AW16" s="308">
        <v>20.693000000000001</v>
      </c>
      <c r="AX16" s="308">
        <v>19.576000000000001</v>
      </c>
      <c r="AY16" s="308">
        <v>19.916</v>
      </c>
      <c r="AZ16" s="308">
        <v>17.823</v>
      </c>
      <c r="BA16" s="309">
        <v>18.501000000000001</v>
      </c>
    </row>
    <row r="17" spans="1:53" s="706" customFormat="1" ht="13">
      <c r="A17" s="703" t="s">
        <v>993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9"/>
    </row>
    <row r="18" spans="1:53" s="706" customFormat="1" ht="13">
      <c r="A18" s="707" t="s">
        <v>987</v>
      </c>
      <c r="B18" s="308">
        <v>1002.12367026</v>
      </c>
      <c r="C18" s="308">
        <v>1002.12367026</v>
      </c>
      <c r="D18" s="308">
        <v>1002.12367026</v>
      </c>
      <c r="E18" s="308">
        <v>1002.12367026</v>
      </c>
      <c r="F18" s="308">
        <v>1002.12367026</v>
      </c>
      <c r="G18" s="308">
        <v>1002.123</v>
      </c>
      <c r="H18" s="308">
        <v>1002.123</v>
      </c>
      <c r="I18" s="308">
        <v>1002.123</v>
      </c>
      <c r="J18" s="308">
        <v>1002.123</v>
      </c>
      <c r="K18" s="308">
        <v>1002.123</v>
      </c>
      <c r="L18" s="308">
        <v>1002.123</v>
      </c>
      <c r="M18" s="308">
        <v>1002.123</v>
      </c>
      <c r="N18" s="308">
        <v>1002.123</v>
      </c>
      <c r="O18" s="308">
        <v>1002.123</v>
      </c>
      <c r="P18" s="308">
        <v>1002.123</v>
      </c>
      <c r="Q18" s="308">
        <v>1002.123</v>
      </c>
      <c r="R18" s="308">
        <v>1002.123</v>
      </c>
      <c r="S18" s="308">
        <v>1002.123</v>
      </c>
      <c r="T18" s="308">
        <v>1002.123</v>
      </c>
      <c r="U18" s="308">
        <v>1002.123</v>
      </c>
      <c r="V18" s="308">
        <v>1002.123</v>
      </c>
      <c r="W18" s="308">
        <v>1002.123</v>
      </c>
      <c r="X18" s="308">
        <v>1002.123</v>
      </c>
      <c r="Y18" s="308">
        <v>1002.123</v>
      </c>
      <c r="Z18" s="308">
        <v>1002.123</v>
      </c>
      <c r="AA18" s="308">
        <v>1002.123</v>
      </c>
      <c r="AB18" s="308">
        <v>1002.123</v>
      </c>
      <c r="AC18" s="308">
        <v>1002.123</v>
      </c>
      <c r="AD18" s="308">
        <v>1002.123</v>
      </c>
      <c r="AE18" s="308">
        <v>1002.1234216099998</v>
      </c>
      <c r="AF18" s="308">
        <v>1002.123</v>
      </c>
      <c r="AG18" s="308">
        <v>1002.1234216099998</v>
      </c>
      <c r="AH18" s="308">
        <v>1002.1234216099998</v>
      </c>
      <c r="AI18" s="308">
        <v>1002.1234216099998</v>
      </c>
      <c r="AJ18" s="308">
        <v>1002.1234216099998</v>
      </c>
      <c r="AK18" s="308">
        <v>1002.1234216099998</v>
      </c>
      <c r="AL18" s="308">
        <v>1002.1234216099998</v>
      </c>
      <c r="AM18" s="308">
        <v>1002.1234216099998</v>
      </c>
      <c r="AN18" s="308">
        <v>1002.1234216099998</v>
      </c>
      <c r="AO18" s="308">
        <v>1002.1234216099998</v>
      </c>
      <c r="AP18" s="308">
        <v>1002.1234216099998</v>
      </c>
      <c r="AQ18" s="308">
        <v>1002.1234216099998</v>
      </c>
      <c r="AR18" s="308">
        <v>1002.1234216099998</v>
      </c>
      <c r="AS18" s="308">
        <v>1002.1234216099998</v>
      </c>
      <c r="AT18" s="308">
        <v>1002.1234216099998</v>
      </c>
      <c r="AU18" s="308">
        <v>1002.1234216099998</v>
      </c>
      <c r="AV18" s="308">
        <v>1002.1234216099998</v>
      </c>
      <c r="AW18" s="308">
        <v>1002.1234216099998</v>
      </c>
      <c r="AX18" s="308">
        <v>1002.1234216099998</v>
      </c>
      <c r="AY18" s="308">
        <v>1002.1234216099998</v>
      </c>
      <c r="AZ18" s="308">
        <v>1002.1234216099998</v>
      </c>
      <c r="BA18" s="309">
        <v>1002.1234216099998</v>
      </c>
    </row>
    <row r="19" spans="1:53" s="709" customFormat="1" ht="13">
      <c r="A19" s="708" t="s">
        <v>988</v>
      </c>
      <c r="B19" s="308">
        <v>-143.30761704</v>
      </c>
      <c r="C19" s="308">
        <v>-155.30761704</v>
      </c>
      <c r="D19" s="308">
        <v>-173.30761704</v>
      </c>
      <c r="E19" s="308">
        <v>-191.30761704</v>
      </c>
      <c r="F19" s="308">
        <v>-213.375</v>
      </c>
      <c r="G19" s="308">
        <v>-234.39699999999999</v>
      </c>
      <c r="H19" s="308">
        <v>-255.41800000000001</v>
      </c>
      <c r="I19" s="308">
        <v>-276.43900000000002</v>
      </c>
      <c r="J19" s="308">
        <v>-300.53800000000001</v>
      </c>
      <c r="K19" s="308">
        <v>-324.63600000000002</v>
      </c>
      <c r="L19" s="308">
        <v>-348.73500000000001</v>
      </c>
      <c r="M19" s="308">
        <v>-372.83300000000003</v>
      </c>
      <c r="N19" s="308">
        <v>-396.29700000000003</v>
      </c>
      <c r="O19" s="308">
        <v>-419.762</v>
      </c>
      <c r="P19" s="308">
        <v>-443.226</v>
      </c>
      <c r="Q19" s="308">
        <v>-466.69</v>
      </c>
      <c r="R19" s="308">
        <v>-493.608</v>
      </c>
      <c r="S19" s="308">
        <v>-520.52499999999998</v>
      </c>
      <c r="T19" s="308">
        <v>-547.44200000000001</v>
      </c>
      <c r="U19" s="308">
        <v>-574.36</v>
      </c>
      <c r="V19" s="308">
        <v>-605.23900000000003</v>
      </c>
      <c r="W19" s="308">
        <v>-636.11800000000005</v>
      </c>
      <c r="X19" s="308">
        <v>-666.99800000000005</v>
      </c>
      <c r="Y19" s="308">
        <v>-697.87699999999995</v>
      </c>
      <c r="Z19" s="308">
        <v>-733.30100000000004</v>
      </c>
      <c r="AA19" s="308">
        <v>-768.726</v>
      </c>
      <c r="AB19" s="308">
        <v>-804.15</v>
      </c>
      <c r="AC19" s="308">
        <v>-839.57399999999996</v>
      </c>
      <c r="AD19" s="308">
        <v>-880.21100000000001</v>
      </c>
      <c r="AE19" s="308">
        <v>-920.84900000000005</v>
      </c>
      <c r="AF19" s="308">
        <v>-961.48599999999999</v>
      </c>
      <c r="AG19" s="308">
        <v>-1002.12342298</v>
      </c>
      <c r="AH19" s="308">
        <v>-1002.12342298</v>
      </c>
      <c r="AI19" s="308">
        <v>-1002.12342298</v>
      </c>
      <c r="AJ19" s="308">
        <v>-1002.12342298</v>
      </c>
      <c r="AK19" s="308">
        <v>-1002.12342298</v>
      </c>
      <c r="AL19" s="308">
        <v>-1002.12342298</v>
      </c>
      <c r="AM19" s="308">
        <v>-1002.12342298</v>
      </c>
      <c r="AN19" s="308">
        <v>-1002.12342298</v>
      </c>
      <c r="AO19" s="308">
        <v>-1002.12342298</v>
      </c>
      <c r="AP19" s="308">
        <v>-1002.12342298</v>
      </c>
      <c r="AQ19" s="308">
        <v>-1002.12342298</v>
      </c>
      <c r="AR19" s="308">
        <v>-1002.12342298</v>
      </c>
      <c r="AS19" s="308">
        <v>-1002.12342298</v>
      </c>
      <c r="AT19" s="308">
        <v>-1002.12342298</v>
      </c>
      <c r="AU19" s="308">
        <v>-1002.12342298</v>
      </c>
      <c r="AV19" s="308">
        <v>-1002.12342298</v>
      </c>
      <c r="AW19" s="308">
        <v>-1002.12342298</v>
      </c>
      <c r="AX19" s="308">
        <v>-1002.12342298</v>
      </c>
      <c r="AY19" s="308">
        <v>-1002.12342298</v>
      </c>
      <c r="AZ19" s="308">
        <v>-1002.12342298</v>
      </c>
      <c r="BA19" s="309">
        <v>-1002.12342298</v>
      </c>
    </row>
    <row r="20" spans="1:53" s="709" customFormat="1" ht="13">
      <c r="A20" s="708" t="s">
        <v>992</v>
      </c>
      <c r="B20" s="308">
        <v>-24</v>
      </c>
      <c r="C20" s="308">
        <v>-12</v>
      </c>
      <c r="D20" s="308">
        <v>-18</v>
      </c>
      <c r="E20" s="308">
        <v>-18</v>
      </c>
      <c r="F20" s="308">
        <v>-21</v>
      </c>
      <c r="G20" s="308">
        <v>-21.021999999999998</v>
      </c>
      <c r="H20" s="308">
        <v>-21.020706530000027</v>
      </c>
      <c r="I20" s="308">
        <v>-21.021000000000001</v>
      </c>
      <c r="J20" s="308">
        <v>-24.099</v>
      </c>
      <c r="K20" s="308">
        <v>-24.097999999999999</v>
      </c>
      <c r="L20" s="308">
        <v>-24.099</v>
      </c>
      <c r="M20" s="308">
        <v>-24.097999999999999</v>
      </c>
      <c r="N20" s="308">
        <v>-23.463999999999999</v>
      </c>
      <c r="O20" s="308">
        <v>-23.465</v>
      </c>
      <c r="P20" s="308">
        <v>-23.463999999999999</v>
      </c>
      <c r="Q20" s="308">
        <v>-23.463999999999999</v>
      </c>
      <c r="R20" s="308">
        <v>-26.917999999999999</v>
      </c>
      <c r="S20" s="308">
        <v>-26.917000000000002</v>
      </c>
      <c r="T20" s="308">
        <v>-26.917000000000002</v>
      </c>
      <c r="U20" s="308">
        <v>-26.917999999999999</v>
      </c>
      <c r="V20" s="308">
        <v>-30.879000000000001</v>
      </c>
      <c r="W20" s="308">
        <v>-30.879000000000001</v>
      </c>
      <c r="X20" s="308">
        <v>-30.88</v>
      </c>
      <c r="Y20" s="308">
        <v>-30.879000000000001</v>
      </c>
      <c r="Z20" s="308">
        <v>-35.423999999999999</v>
      </c>
      <c r="AA20" s="308">
        <v>-35.423999999999999</v>
      </c>
      <c r="AB20" s="308">
        <v>-35.423999999999999</v>
      </c>
      <c r="AC20" s="308">
        <v>-35.423999999999999</v>
      </c>
      <c r="AD20" s="308">
        <v>-40.637</v>
      </c>
      <c r="AE20" s="308">
        <v>-40.637</v>
      </c>
      <c r="AF20" s="308">
        <v>-40.637</v>
      </c>
      <c r="AG20" s="308">
        <v>-40.637</v>
      </c>
      <c r="AH20" s="308" t="s">
        <v>40</v>
      </c>
      <c r="AI20" s="308">
        <v>0</v>
      </c>
      <c r="AJ20" s="308">
        <v>0</v>
      </c>
      <c r="AK20" s="308">
        <v>0</v>
      </c>
      <c r="AL20" s="308">
        <v>0</v>
      </c>
      <c r="AM20" s="308">
        <v>0</v>
      </c>
      <c r="AN20" s="308">
        <v>0</v>
      </c>
      <c r="AO20" s="308">
        <v>0</v>
      </c>
      <c r="AP20" s="308">
        <v>0</v>
      </c>
      <c r="AQ20" s="308">
        <v>0</v>
      </c>
      <c r="AR20" s="308">
        <v>0</v>
      </c>
      <c r="AS20" s="308">
        <v>0</v>
      </c>
      <c r="AT20" s="308">
        <v>0</v>
      </c>
      <c r="AU20" s="308">
        <v>0</v>
      </c>
      <c r="AV20" s="308">
        <v>0</v>
      </c>
      <c r="AW20" s="308">
        <v>0</v>
      </c>
      <c r="AX20" s="308">
        <v>0</v>
      </c>
      <c r="AY20" s="308">
        <v>0</v>
      </c>
      <c r="AZ20" s="308">
        <v>0</v>
      </c>
      <c r="BA20" s="309">
        <v>0</v>
      </c>
    </row>
    <row r="21" spans="1:53" s="709" customFormat="1" ht="13">
      <c r="A21" s="707" t="s">
        <v>990</v>
      </c>
      <c r="B21" s="308">
        <v>858.81605322000007</v>
      </c>
      <c r="C21" s="308">
        <v>846.81605322000007</v>
      </c>
      <c r="D21" s="308">
        <v>828.81605322000007</v>
      </c>
      <c r="E21" s="308">
        <v>810.81605322000007</v>
      </c>
      <c r="F21" s="308">
        <v>788.74824864999994</v>
      </c>
      <c r="G21" s="308">
        <v>767.726</v>
      </c>
      <c r="H21" s="308">
        <v>746.70500000000004</v>
      </c>
      <c r="I21" s="308">
        <v>725.68399999999997</v>
      </c>
      <c r="J21" s="308">
        <v>701.58500000000004</v>
      </c>
      <c r="K21" s="308">
        <v>677.48699999999997</v>
      </c>
      <c r="L21" s="308">
        <v>653.38800000000003</v>
      </c>
      <c r="M21" s="308">
        <v>629.29</v>
      </c>
      <c r="N21" s="308">
        <v>605.82600000000002</v>
      </c>
      <c r="O21" s="308">
        <v>582.36099999999999</v>
      </c>
      <c r="P21" s="308">
        <v>558.89700000000005</v>
      </c>
      <c r="Q21" s="308">
        <v>535.43299999999999</v>
      </c>
      <c r="R21" s="308">
        <v>508.51499999999999</v>
      </c>
      <c r="S21" s="308">
        <v>481.59800000000001</v>
      </c>
      <c r="T21" s="308">
        <v>454.68099999999998</v>
      </c>
      <c r="U21" s="308">
        <v>427.76299999999998</v>
      </c>
      <c r="V21" s="308">
        <v>396.88400000000001</v>
      </c>
      <c r="W21" s="308">
        <v>366.005</v>
      </c>
      <c r="X21" s="308">
        <v>335.125</v>
      </c>
      <c r="Y21" s="308">
        <v>304.24599999999998</v>
      </c>
      <c r="Z21" s="308">
        <v>268.822</v>
      </c>
      <c r="AA21" s="308">
        <v>233.39699999999999</v>
      </c>
      <c r="AB21" s="308">
        <v>197.97300000000001</v>
      </c>
      <c r="AC21" s="308">
        <v>162.54900000000001</v>
      </c>
      <c r="AD21" s="308">
        <v>121.91200000000001</v>
      </c>
      <c r="AE21" s="308">
        <v>81.274000000000001</v>
      </c>
      <c r="AF21" s="308">
        <v>40.637</v>
      </c>
      <c r="AG21" s="308">
        <v>0</v>
      </c>
      <c r="AH21" s="308" t="s">
        <v>40</v>
      </c>
      <c r="AI21" s="308">
        <v>0</v>
      </c>
      <c r="AJ21" s="308">
        <v>0</v>
      </c>
      <c r="AK21" s="308">
        <v>0</v>
      </c>
      <c r="AL21" s="308">
        <v>0</v>
      </c>
      <c r="AM21" s="308">
        <v>0</v>
      </c>
      <c r="AN21" s="308">
        <v>0</v>
      </c>
      <c r="AO21" s="308">
        <v>0</v>
      </c>
      <c r="AP21" s="308">
        <v>0</v>
      </c>
      <c r="AQ21" s="308">
        <v>0</v>
      </c>
      <c r="AR21" s="308">
        <v>0</v>
      </c>
      <c r="AS21" s="308">
        <v>0</v>
      </c>
      <c r="AT21" s="308">
        <v>0</v>
      </c>
      <c r="AU21" s="308">
        <v>0</v>
      </c>
      <c r="AV21" s="308">
        <v>0</v>
      </c>
      <c r="AW21" s="308">
        <v>0</v>
      </c>
      <c r="AX21" s="308">
        <v>0</v>
      </c>
      <c r="AY21" s="308">
        <v>0</v>
      </c>
      <c r="AZ21" s="308">
        <v>0</v>
      </c>
      <c r="BA21" s="309">
        <v>0</v>
      </c>
    </row>
    <row r="22" spans="1:53" s="709" customFormat="1" ht="13">
      <c r="A22" s="703" t="s">
        <v>994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9"/>
    </row>
    <row r="23" spans="1:53" s="709" customFormat="1" ht="13">
      <c r="A23" s="707" t="s">
        <v>987</v>
      </c>
      <c r="B23" s="308">
        <v>820.35879388645003</v>
      </c>
      <c r="C23" s="308">
        <v>928.35879388645003</v>
      </c>
      <c r="D23" s="308">
        <v>928.35879388645003</v>
      </c>
      <c r="E23" s="308">
        <v>928.10984161645001</v>
      </c>
      <c r="F23" s="308">
        <v>951.14184161645005</v>
      </c>
      <c r="G23" s="308">
        <v>954.54758740645002</v>
      </c>
      <c r="H23" s="308">
        <v>928.25358740644992</v>
      </c>
      <c r="I23" s="308">
        <v>891.29458740644998</v>
      </c>
      <c r="J23" s="308">
        <v>890.14258740644993</v>
      </c>
      <c r="K23" s="308">
        <v>1248.1975874064499</v>
      </c>
      <c r="L23" s="308">
        <v>1330.73258740645</v>
      </c>
      <c r="M23" s="308">
        <v>1355.6035874064498</v>
      </c>
      <c r="N23" s="308">
        <v>1426.6505874064501</v>
      </c>
      <c r="O23" s="308">
        <v>1306.93799181645</v>
      </c>
      <c r="P23" s="308">
        <v>1425.7189918164499</v>
      </c>
      <c r="Q23" s="308">
        <v>1405.9939918164498</v>
      </c>
      <c r="R23" s="308">
        <v>193.792</v>
      </c>
      <c r="S23" s="308">
        <v>190.023</v>
      </c>
      <c r="T23" s="308">
        <v>190.40799999999999</v>
      </c>
      <c r="U23" s="308">
        <v>190.54900000000001</v>
      </c>
      <c r="V23" s="308">
        <v>190.54900000000001</v>
      </c>
      <c r="W23" s="308">
        <v>190.54900000000001</v>
      </c>
      <c r="X23" s="308">
        <v>190.54900000000001</v>
      </c>
      <c r="Y23" s="308">
        <v>190.54900000000001</v>
      </c>
      <c r="Z23" s="308">
        <v>190.54900000000001</v>
      </c>
      <c r="AA23" s="308">
        <v>190.54900000000001</v>
      </c>
      <c r="AB23" s="308">
        <v>190.45599999999999</v>
      </c>
      <c r="AC23" s="308">
        <v>190.45599999999999</v>
      </c>
      <c r="AD23" s="308">
        <v>190.54900000000001</v>
      </c>
      <c r="AE23" s="308">
        <v>190.54900000000001</v>
      </c>
      <c r="AF23" s="308">
        <v>171.09100000000001</v>
      </c>
      <c r="AG23" s="308">
        <v>171.09100000000001</v>
      </c>
      <c r="AH23" s="308">
        <v>171.09100000000001</v>
      </c>
      <c r="AI23" s="308">
        <v>171.09100000000001</v>
      </c>
      <c r="AJ23" s="308">
        <v>171.09100000000001</v>
      </c>
      <c r="AK23" s="308">
        <v>171.09100000000001</v>
      </c>
      <c r="AL23" s="308">
        <v>171.09100000000001</v>
      </c>
      <c r="AM23" s="308">
        <v>171.09100000000001</v>
      </c>
      <c r="AN23" s="308">
        <v>171.09100000000001</v>
      </c>
      <c r="AO23" s="308">
        <v>171.09100000000001</v>
      </c>
      <c r="AP23" s="308">
        <v>171.09100000000001</v>
      </c>
      <c r="AQ23" s="308">
        <v>171.09100000000001</v>
      </c>
      <c r="AR23" s="308">
        <v>171.09100000000001</v>
      </c>
      <c r="AS23" s="308">
        <v>171.09100000000001</v>
      </c>
      <c r="AT23" s="308">
        <v>171.09100000000001</v>
      </c>
      <c r="AU23" s="308">
        <v>171.09100000000001</v>
      </c>
      <c r="AV23" s="308">
        <v>171.09100000000001</v>
      </c>
      <c r="AW23" s="308">
        <v>171.09100000000001</v>
      </c>
      <c r="AX23" s="308">
        <v>171.09100000000001</v>
      </c>
      <c r="AY23" s="308">
        <v>171.09100000000001</v>
      </c>
      <c r="AZ23" s="308">
        <v>171.09100000000001</v>
      </c>
      <c r="BA23" s="309">
        <v>171.09100000000001</v>
      </c>
    </row>
    <row r="24" spans="1:53" s="706" customFormat="1" ht="13">
      <c r="A24" s="708" t="s">
        <v>995</v>
      </c>
      <c r="B24" s="308">
        <v>0</v>
      </c>
      <c r="C24" s="308">
        <v>0</v>
      </c>
      <c r="D24" s="308">
        <v>0</v>
      </c>
      <c r="E24" s="308">
        <v>0</v>
      </c>
      <c r="F24" s="308">
        <v>-0.55900000000000005</v>
      </c>
      <c r="G24" s="308">
        <v>3.4060000000000001</v>
      </c>
      <c r="H24" s="308">
        <v>0.29799999999999999</v>
      </c>
      <c r="I24" s="308">
        <v>1.7330000000000001</v>
      </c>
      <c r="J24" s="308">
        <v>-1.1519999999999999</v>
      </c>
      <c r="K24" s="308">
        <v>-0.85899999999999999</v>
      </c>
      <c r="L24" s="308">
        <v>31.427000000000003</v>
      </c>
      <c r="M24" s="308">
        <v>24.874000000000002</v>
      </c>
      <c r="N24" s="308">
        <v>71.05</v>
      </c>
      <c r="O24" s="308">
        <v>-20.015000000000001</v>
      </c>
      <c r="P24" s="308">
        <v>118.80200000000001</v>
      </c>
      <c r="Q24" s="308">
        <v>182.101</v>
      </c>
      <c r="R24" s="308">
        <v>-3.831</v>
      </c>
      <c r="S24" s="308">
        <v>-3.7690000000000001</v>
      </c>
      <c r="T24" s="308">
        <v>0.38500000000000001</v>
      </c>
      <c r="U24" s="308">
        <v>0.14099999999999999</v>
      </c>
      <c r="V24" s="308">
        <v>0</v>
      </c>
      <c r="W24" s="308">
        <v>0</v>
      </c>
      <c r="X24" s="308">
        <v>0</v>
      </c>
      <c r="Y24" s="308">
        <v>0</v>
      </c>
      <c r="Z24" s="308">
        <v>0</v>
      </c>
      <c r="AA24" s="308">
        <v>0</v>
      </c>
      <c r="AB24" s="308">
        <v>0</v>
      </c>
      <c r="AC24" s="308">
        <v>0</v>
      </c>
      <c r="AD24" s="308">
        <v>0</v>
      </c>
      <c r="AE24" s="308">
        <v>0</v>
      </c>
      <c r="AF24" s="308">
        <v>0</v>
      </c>
      <c r="AG24" s="308">
        <v>0</v>
      </c>
      <c r="AH24" s="308">
        <v>0</v>
      </c>
      <c r="AI24" s="308">
        <v>0</v>
      </c>
      <c r="AJ24" s="308">
        <v>0</v>
      </c>
      <c r="AK24" s="308">
        <v>0</v>
      </c>
      <c r="AL24" s="308">
        <v>0</v>
      </c>
      <c r="AM24" s="308">
        <v>0</v>
      </c>
      <c r="AN24" s="308">
        <v>0</v>
      </c>
      <c r="AO24" s="308">
        <v>0</v>
      </c>
      <c r="AP24" s="308">
        <v>0</v>
      </c>
      <c r="AQ24" s="308">
        <v>0</v>
      </c>
      <c r="AR24" s="308">
        <v>0</v>
      </c>
      <c r="AS24" s="308">
        <v>0</v>
      </c>
      <c r="AT24" s="308">
        <v>0</v>
      </c>
      <c r="AU24" s="308">
        <v>0</v>
      </c>
      <c r="AV24" s="308">
        <v>0</v>
      </c>
      <c r="AW24" s="308">
        <v>0</v>
      </c>
      <c r="AX24" s="308">
        <v>0</v>
      </c>
      <c r="AY24" s="308">
        <v>0</v>
      </c>
      <c r="AZ24" s="308">
        <v>0</v>
      </c>
      <c r="BA24" s="309">
        <v>0</v>
      </c>
    </row>
    <row r="25" spans="1:53" s="706" customFormat="1" ht="13">
      <c r="A25" s="708" t="s">
        <v>988</v>
      </c>
      <c r="B25" s="308">
        <v>-322.19991280360205</v>
      </c>
      <c r="C25" s="308">
        <v>-371.19991280360205</v>
      </c>
      <c r="D25" s="308">
        <v>-413.19991280360205</v>
      </c>
      <c r="E25" s="308">
        <v>-443.99377577644998</v>
      </c>
      <c r="F25" s="308">
        <v>-465.99865835500003</v>
      </c>
      <c r="G25" s="308">
        <v>-509.74221527645</v>
      </c>
      <c r="H25" s="308">
        <v>-518.14574586644994</v>
      </c>
      <c r="I25" s="308">
        <v>-556.0632764564499</v>
      </c>
      <c r="J25" s="308">
        <v>-565.82096168644989</v>
      </c>
      <c r="K25" s="308">
        <v>-580.55264691644982</v>
      </c>
      <c r="L25" s="308">
        <v>-594.65633214644981</v>
      </c>
      <c r="M25" s="308">
        <v>-612.74901737644996</v>
      </c>
      <c r="N25" s="308">
        <v>-634.24774235394989</v>
      </c>
      <c r="O25" s="308">
        <v>-655.77546733144993</v>
      </c>
      <c r="P25" s="308">
        <v>-678.84719230894984</v>
      </c>
      <c r="Q25" s="308">
        <v>-713.27091728645007</v>
      </c>
      <c r="R25" s="308">
        <v>-104.809</v>
      </c>
      <c r="S25" s="308">
        <v>-108.398</v>
      </c>
      <c r="T25" s="308">
        <v>-111.91800000000001</v>
      </c>
      <c r="U25" s="308">
        <v>-147.661</v>
      </c>
      <c r="V25" s="308">
        <v>-149.809</v>
      </c>
      <c r="W25" s="308">
        <v>-151.95700000000002</v>
      </c>
      <c r="X25" s="308">
        <v>-154.10600000000002</v>
      </c>
      <c r="Y25" s="308">
        <v>-156.25299999999999</v>
      </c>
      <c r="Z25" s="308">
        <v>-158.40200000000002</v>
      </c>
      <c r="AA25" s="308">
        <v>-160.54999999999998</v>
      </c>
      <c r="AB25" s="308">
        <v>-162.69800000000001</v>
      </c>
      <c r="AC25" s="308">
        <v>-164.846</v>
      </c>
      <c r="AD25" s="308">
        <v>-174.01300000000001</v>
      </c>
      <c r="AE25" s="308">
        <v>-180.99600000000001</v>
      </c>
      <c r="AF25" s="308">
        <v>-169.17599999999999</v>
      </c>
      <c r="AG25" s="308">
        <v>-171.09100000000001</v>
      </c>
      <c r="AH25" s="308">
        <v>-171.09100000000001</v>
      </c>
      <c r="AI25" s="308">
        <v>-171.09100000000001</v>
      </c>
      <c r="AJ25" s="308">
        <v>-171.09100000000001</v>
      </c>
      <c r="AK25" s="308">
        <v>-171.09100000000001</v>
      </c>
      <c r="AL25" s="308">
        <v>-171.09100000000001</v>
      </c>
      <c r="AM25" s="308">
        <v>-171.09100000000001</v>
      </c>
      <c r="AN25" s="308">
        <v>-171.09100000000001</v>
      </c>
      <c r="AO25" s="308">
        <v>-171.09100000000001</v>
      </c>
      <c r="AP25" s="308">
        <v>-171.09100000000001</v>
      </c>
      <c r="AQ25" s="308">
        <v>-171.09100000000001</v>
      </c>
      <c r="AR25" s="308">
        <v>-171.09100000000001</v>
      </c>
      <c r="AS25" s="308">
        <v>-171.09100000000001</v>
      </c>
      <c r="AT25" s="308">
        <v>-171.09100000000001</v>
      </c>
      <c r="AU25" s="308">
        <v>-171.09100000000001</v>
      </c>
      <c r="AV25" s="308">
        <v>-171.09100000000001</v>
      </c>
      <c r="AW25" s="308">
        <v>-171.09100000000001</v>
      </c>
      <c r="AX25" s="308">
        <v>-171.09100000000001</v>
      </c>
      <c r="AY25" s="308">
        <v>-171.09100000000001</v>
      </c>
      <c r="AZ25" s="308">
        <v>-171.09100000000001</v>
      </c>
      <c r="BA25" s="309">
        <v>-171.09100000000001</v>
      </c>
    </row>
    <row r="26" spans="1:53" s="706" customFormat="1" ht="13">
      <c r="A26" s="708" t="s">
        <v>992</v>
      </c>
      <c r="B26" s="308">
        <v>498.15888108284798</v>
      </c>
      <c r="C26" s="308">
        <v>575.15888108284798</v>
      </c>
      <c r="D26" s="308">
        <v>538.15888108284798</v>
      </c>
      <c r="E26" s="308">
        <v>507.11606584000003</v>
      </c>
      <c r="F26" s="308">
        <v>485.14316316144999</v>
      </c>
      <c r="G26" s="308">
        <v>444.80399999999997</v>
      </c>
      <c r="H26" s="308">
        <v>410.10699999999997</v>
      </c>
      <c r="I26" s="308">
        <v>335.23099999999999</v>
      </c>
      <c r="J26" s="308">
        <v>324.322</v>
      </c>
      <c r="K26" s="308">
        <v>667.64499999999998</v>
      </c>
      <c r="L26" s="308">
        <v>736.077</v>
      </c>
      <c r="M26" s="308">
        <v>742.85500000000002</v>
      </c>
      <c r="N26" s="308">
        <v>792.40300000000002</v>
      </c>
      <c r="O26" s="308">
        <v>651.16300000000001</v>
      </c>
      <c r="P26" s="308">
        <v>746.87200000000007</v>
      </c>
      <c r="Q26" s="308">
        <v>692.72299999999996</v>
      </c>
      <c r="R26" s="308">
        <v>88.984000000000009</v>
      </c>
      <c r="S26" s="308">
        <v>81.625</v>
      </c>
      <c r="T26" s="308">
        <v>78.490000000000009</v>
      </c>
      <c r="U26" s="308">
        <v>42.888000000000005</v>
      </c>
      <c r="V26" s="308">
        <v>40.74</v>
      </c>
      <c r="W26" s="308">
        <v>38.591999999999999</v>
      </c>
      <c r="X26" s="308">
        <v>36.442999999999998</v>
      </c>
      <c r="Y26" s="308">
        <v>34.295999999999999</v>
      </c>
      <c r="Z26" s="308">
        <v>32.147000000000006</v>
      </c>
      <c r="AA26" s="308">
        <v>29.999000000000002</v>
      </c>
      <c r="AB26" s="308">
        <v>27.758000000000003</v>
      </c>
      <c r="AC26" s="308">
        <v>25.61</v>
      </c>
      <c r="AD26" s="308">
        <v>16.536000000000001</v>
      </c>
      <c r="AE26" s="308">
        <v>9.5530000000000008</v>
      </c>
      <c r="AF26" s="308">
        <v>1.915</v>
      </c>
      <c r="AG26" s="308">
        <v>0</v>
      </c>
      <c r="AH26" s="308">
        <v>0</v>
      </c>
      <c r="AI26" s="308">
        <v>0</v>
      </c>
      <c r="AJ26" s="308">
        <v>0</v>
      </c>
      <c r="AK26" s="308">
        <v>0</v>
      </c>
      <c r="AL26" s="308">
        <v>0</v>
      </c>
      <c r="AM26" s="308">
        <v>0</v>
      </c>
      <c r="AN26" s="308">
        <v>0</v>
      </c>
      <c r="AO26" s="308">
        <v>0</v>
      </c>
      <c r="AP26" s="308">
        <v>0</v>
      </c>
      <c r="AQ26" s="308">
        <v>0</v>
      </c>
      <c r="AR26" s="308">
        <v>0</v>
      </c>
      <c r="AS26" s="308">
        <v>0</v>
      </c>
      <c r="AT26" s="308">
        <v>0</v>
      </c>
      <c r="AU26" s="308">
        <v>0</v>
      </c>
      <c r="AV26" s="308">
        <v>0</v>
      </c>
      <c r="AW26" s="308">
        <v>0</v>
      </c>
      <c r="AX26" s="308">
        <v>0</v>
      </c>
      <c r="AY26" s="308">
        <v>0</v>
      </c>
      <c r="AZ26" s="308">
        <v>0</v>
      </c>
      <c r="BA26" s="309">
        <v>0</v>
      </c>
    </row>
    <row r="27" spans="1:53" s="706" customFormat="1" ht="13.5" thickBot="1">
      <c r="A27" s="710" t="s">
        <v>990</v>
      </c>
      <c r="B27" s="711">
        <v>-49.667152919999999</v>
      </c>
      <c r="C27" s="711">
        <v>-49</v>
      </c>
      <c r="D27" s="711">
        <v>-42</v>
      </c>
      <c r="E27" s="711">
        <v>-30.793862972847954</v>
      </c>
      <c r="F27" s="711">
        <v>-21.643937008550019</v>
      </c>
      <c r="G27" s="711">
        <v>-43.61778868999999</v>
      </c>
      <c r="H27" s="711">
        <v>-36.832388540000004</v>
      </c>
      <c r="I27" s="711">
        <v>-37.917673819999997</v>
      </c>
      <c r="J27" s="711">
        <v>-9.7576852300000105</v>
      </c>
      <c r="K27" s="711">
        <v>-14.729685230000003</v>
      </c>
      <c r="L27" s="711">
        <v>-14.103685229999996</v>
      </c>
      <c r="M27" s="711">
        <v>-20.728685230000004</v>
      </c>
      <c r="N27" s="711">
        <v>-21.498724977499993</v>
      </c>
      <c r="O27" s="711">
        <v>-21.527724977499997</v>
      </c>
      <c r="P27" s="711">
        <v>-23.071724977500008</v>
      </c>
      <c r="Q27" s="711">
        <v>-34.42272497750001</v>
      </c>
      <c r="R27" s="711">
        <v>-3.7559999999999998</v>
      </c>
      <c r="S27" s="711">
        <v>-3.5880000000000001</v>
      </c>
      <c r="T27" s="711">
        <v>-3.5199999999999996</v>
      </c>
      <c r="U27" s="711">
        <v>-35.743000000000002</v>
      </c>
      <c r="V27" s="711">
        <v>-2.1480000000000001</v>
      </c>
      <c r="W27" s="711">
        <v>-2.1480000000000001</v>
      </c>
      <c r="X27" s="711">
        <v>-2.149</v>
      </c>
      <c r="Y27" s="711">
        <v>-2.1480000000000001</v>
      </c>
      <c r="Z27" s="711">
        <v>-2.1480000000000001</v>
      </c>
      <c r="AA27" s="711">
        <v>-2.1480000000000001</v>
      </c>
      <c r="AB27" s="711">
        <v>-2.1480000000000001</v>
      </c>
      <c r="AC27" s="711">
        <v>-2.149</v>
      </c>
      <c r="AD27" s="711">
        <v>-8.9809999999999999</v>
      </c>
      <c r="AE27" s="711">
        <v>-6.9830000000000005</v>
      </c>
      <c r="AF27" s="711">
        <v>-1.67</v>
      </c>
      <c r="AG27" s="711">
        <v>-1.915</v>
      </c>
      <c r="AH27" s="711">
        <v>0</v>
      </c>
      <c r="AI27" s="711">
        <v>0</v>
      </c>
      <c r="AJ27" s="711">
        <v>0</v>
      </c>
      <c r="AK27" s="711">
        <v>0</v>
      </c>
      <c r="AL27" s="711">
        <v>0</v>
      </c>
      <c r="AM27" s="711">
        <v>0</v>
      </c>
      <c r="AN27" s="711">
        <v>0</v>
      </c>
      <c r="AO27" s="711">
        <v>0</v>
      </c>
      <c r="AP27" s="711">
        <v>0</v>
      </c>
      <c r="AQ27" s="711">
        <v>0</v>
      </c>
      <c r="AR27" s="711">
        <v>0</v>
      </c>
      <c r="AS27" s="711">
        <v>0</v>
      </c>
      <c r="AT27" s="711">
        <v>0</v>
      </c>
      <c r="AU27" s="711">
        <v>0</v>
      </c>
      <c r="AV27" s="711">
        <v>0</v>
      </c>
      <c r="AW27" s="711">
        <v>0</v>
      </c>
      <c r="AX27" s="711">
        <v>0</v>
      </c>
      <c r="AY27" s="711">
        <v>0</v>
      </c>
      <c r="AZ27" s="711">
        <v>0</v>
      </c>
      <c r="BA27" s="712">
        <v>0</v>
      </c>
    </row>
    <row r="28" spans="1:53" s="706" customFormat="1" ht="13" thickTop="1">
      <c r="C28" s="713"/>
      <c r="D28" s="713"/>
      <c r="E28" s="713"/>
      <c r="F28" s="713"/>
      <c r="G28" s="713"/>
      <c r="H28" s="713"/>
      <c r="I28" s="713"/>
      <c r="J28" s="713"/>
      <c r="K28" s="713"/>
      <c r="L28" s="713"/>
      <c r="M28" s="713"/>
      <c r="N28" s="713"/>
      <c r="O28" s="713"/>
      <c r="P28" s="713"/>
      <c r="Q28" s="713"/>
      <c r="R28" s="713"/>
      <c r="S28" s="713"/>
      <c r="T28" s="713"/>
      <c r="U28" s="713"/>
      <c r="V28" s="713"/>
      <c r="W28" s="713"/>
      <c r="X28" s="713"/>
      <c r="Y28" s="713"/>
      <c r="Z28" s="713"/>
      <c r="AA28" s="713"/>
      <c r="AB28" s="713"/>
      <c r="AC28" s="713"/>
      <c r="AD28" s="713"/>
    </row>
    <row r="29" spans="1:53" s="706" customFormat="1">
      <c r="C29" s="713"/>
      <c r="D29" s="713"/>
      <c r="E29" s="713"/>
      <c r="F29" s="713"/>
      <c r="G29" s="713"/>
      <c r="H29" s="713"/>
      <c r="I29" s="713"/>
      <c r="J29" s="713"/>
      <c r="K29" s="713"/>
      <c r="L29" s="713"/>
      <c r="M29" s="713"/>
      <c r="N29" s="713"/>
      <c r="O29" s="713"/>
      <c r="P29" s="713"/>
      <c r="Q29" s="713"/>
      <c r="R29" s="713"/>
      <c r="S29" s="713"/>
      <c r="T29" s="713"/>
      <c r="U29" s="713"/>
      <c r="V29" s="713"/>
      <c r="W29" s="713"/>
      <c r="X29" s="713"/>
      <c r="Y29" s="713"/>
      <c r="Z29" s="713"/>
      <c r="AA29" s="713"/>
      <c r="AB29" s="713"/>
      <c r="AC29" s="713"/>
      <c r="AD29" s="713"/>
      <c r="AW29" s="714"/>
      <c r="AX29" s="714"/>
      <c r="AY29" s="714"/>
    </row>
    <row r="30" spans="1:53" s="706" customFormat="1">
      <c r="C30" s="713"/>
      <c r="D30" s="713"/>
      <c r="E30" s="713"/>
      <c r="F30" s="713"/>
      <c r="G30" s="713"/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3"/>
      <c r="S30" s="713"/>
      <c r="T30" s="713"/>
      <c r="U30" s="713"/>
      <c r="V30" s="713"/>
      <c r="W30" s="713"/>
      <c r="X30" s="713"/>
      <c r="Y30" s="713"/>
      <c r="Z30" s="713"/>
      <c r="AA30" s="713"/>
      <c r="AB30" s="713"/>
      <c r="AC30" s="713"/>
      <c r="AD30" s="713"/>
    </row>
    <row r="31" spans="1:53" s="706" customFormat="1">
      <c r="A31" s="715"/>
      <c r="C31" s="713"/>
      <c r="D31" s="713"/>
      <c r="E31" s="713"/>
      <c r="F31" s="713"/>
      <c r="G31" s="713"/>
      <c r="H31" s="713"/>
      <c r="I31" s="713"/>
      <c r="J31" s="713"/>
      <c r="K31" s="713"/>
      <c r="L31" s="713"/>
      <c r="M31" s="713"/>
      <c r="N31" s="713"/>
      <c r="O31" s="713"/>
      <c r="P31" s="713"/>
      <c r="Q31" s="713"/>
      <c r="R31" s="713"/>
      <c r="S31" s="713"/>
      <c r="T31" s="713"/>
      <c r="U31" s="713"/>
      <c r="V31" s="713"/>
      <c r="W31" s="713"/>
      <c r="X31" s="713"/>
      <c r="Y31" s="713"/>
      <c r="Z31" s="713"/>
      <c r="AA31" s="713"/>
      <c r="AB31" s="713"/>
      <c r="AC31" s="713"/>
      <c r="AD31" s="713"/>
    </row>
    <row r="32" spans="1:53" s="706" customFormat="1">
      <c r="A32" s="715"/>
      <c r="C32" s="713"/>
      <c r="D32" s="713"/>
      <c r="E32" s="713"/>
      <c r="F32" s="713"/>
      <c r="G32" s="713"/>
      <c r="H32" s="713"/>
      <c r="I32" s="713"/>
      <c r="J32" s="713"/>
      <c r="K32" s="713"/>
      <c r="L32" s="713"/>
      <c r="M32" s="713"/>
      <c r="N32" s="713"/>
      <c r="O32" s="713"/>
      <c r="P32" s="713"/>
      <c r="Q32" s="713"/>
      <c r="R32" s="713"/>
      <c r="S32" s="713"/>
      <c r="T32" s="713"/>
      <c r="U32" s="713"/>
      <c r="V32" s="713"/>
      <c r="W32" s="713"/>
      <c r="X32" s="713"/>
      <c r="Y32" s="713"/>
      <c r="Z32" s="713"/>
      <c r="AA32" s="713"/>
      <c r="AB32" s="713"/>
      <c r="AC32" s="713"/>
      <c r="AD32" s="713"/>
    </row>
    <row r="36" ht="59.15" customHeight="1"/>
  </sheetData>
  <sheetProtection sheet="1" objects="1" scenarios="1"/>
  <hyperlinks>
    <hyperlink ref="A4" location="Índice!A1" display="Índice!A1" xr:uid="{AF9443EC-4C8F-4C75-82F8-AD34D787A1C3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86BC-BA52-4A91-80B2-2290067C6BDD}">
  <sheetPr codeName="Plan79">
    <tabColor rgb="FFFFC000"/>
  </sheetPr>
  <dimension ref="A1:BA51"/>
  <sheetViews>
    <sheetView showGridLines="0" showRowColHeaders="0" zoomScaleNormal="100" workbookViewId="0">
      <pane xSplit="1" ySplit="5" topLeftCell="AS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53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</row>
    <row r="2" spans="1:53" s="5" customFormat="1" ht="33" customHeight="1">
      <c r="A2" s="154" t="s">
        <v>996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</row>
    <row r="3" spans="1:53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</row>
    <row r="4" spans="1:53" s="5" customFormat="1" ht="16.399999999999999" customHeight="1">
      <c r="A4" s="843" t="s">
        <v>531</v>
      </c>
      <c r="B4" s="159" t="s">
        <v>612</v>
      </c>
      <c r="C4" s="159" t="s">
        <v>982</v>
      </c>
      <c r="D4" s="159" t="s">
        <v>983</v>
      </c>
      <c r="E4" s="159" t="s">
        <v>984</v>
      </c>
      <c r="F4" s="159" t="s">
        <v>647</v>
      </c>
      <c r="G4" s="159" t="s">
        <v>648</v>
      </c>
      <c r="H4" s="159" t="s">
        <v>649</v>
      </c>
      <c r="I4" s="159" t="s">
        <v>650</v>
      </c>
      <c r="J4" s="159" t="s">
        <v>656</v>
      </c>
      <c r="K4" s="159" t="s">
        <v>657</v>
      </c>
      <c r="L4" s="159" t="s">
        <v>658</v>
      </c>
      <c r="M4" s="159" t="s">
        <v>659</v>
      </c>
      <c r="N4" s="159" t="s">
        <v>1269</v>
      </c>
      <c r="O4" s="159" t="s">
        <v>1270</v>
      </c>
      <c r="P4" s="159" t="s">
        <v>1271</v>
      </c>
      <c r="Q4" s="159" t="s">
        <v>1272</v>
      </c>
      <c r="R4" s="159" t="s">
        <v>1273</v>
      </c>
      <c r="S4" s="159" t="s">
        <v>1274</v>
      </c>
      <c r="T4" s="159" t="s">
        <v>1275</v>
      </c>
      <c r="U4" s="159" t="s">
        <v>1276</v>
      </c>
      <c r="V4" s="159" t="s">
        <v>972</v>
      </c>
      <c r="W4" s="159" t="s">
        <v>973</v>
      </c>
      <c r="X4" s="159" t="s">
        <v>974</v>
      </c>
      <c r="Y4" s="159" t="s">
        <v>975</v>
      </c>
      <c r="Z4" s="159" t="s">
        <v>1277</v>
      </c>
      <c r="AA4" s="159" t="s">
        <v>1278</v>
      </c>
      <c r="AB4" s="159" t="s">
        <v>1279</v>
      </c>
      <c r="AC4" s="159" t="s">
        <v>1280</v>
      </c>
      <c r="AD4" s="159" t="s">
        <v>1019</v>
      </c>
      <c r="AE4" s="159" t="s">
        <v>1020</v>
      </c>
      <c r="AF4" s="159" t="s">
        <v>1021</v>
      </c>
      <c r="AG4" s="159" t="s">
        <v>889</v>
      </c>
      <c r="AH4" s="159" t="s">
        <v>911</v>
      </c>
      <c r="AI4" s="159" t="s">
        <v>913</v>
      </c>
      <c r="AJ4" s="159" t="s">
        <v>915</v>
      </c>
      <c r="AK4" s="159" t="s">
        <v>1281</v>
      </c>
      <c r="AL4" s="159" t="s">
        <v>1282</v>
      </c>
      <c r="AM4" s="159" t="s">
        <v>1283</v>
      </c>
      <c r="AN4" s="159" t="s">
        <v>1284</v>
      </c>
      <c r="AO4" s="159" t="s">
        <v>1285</v>
      </c>
      <c r="AP4" s="159" t="s">
        <v>1286</v>
      </c>
      <c r="AQ4" s="159" t="s">
        <v>1287</v>
      </c>
      <c r="AR4" s="159" t="s">
        <v>1288</v>
      </c>
      <c r="AS4" s="159" t="s">
        <v>1289</v>
      </c>
      <c r="AT4" s="159" t="s">
        <v>1076</v>
      </c>
      <c r="AU4" s="159" t="s">
        <v>1078</v>
      </c>
      <c r="AV4" s="159" t="s">
        <v>1080</v>
      </c>
      <c r="AW4" s="159" t="s">
        <v>1082</v>
      </c>
      <c r="AX4" s="159" t="s">
        <v>1145</v>
      </c>
      <c r="AY4" s="159" t="s">
        <v>1146</v>
      </c>
      <c r="AZ4" s="159" t="s">
        <v>1147</v>
      </c>
      <c r="BA4" s="156" t="s">
        <v>1148</v>
      </c>
    </row>
    <row r="5" spans="1:53" s="13" customFormat="1" ht="4.5" customHeight="1">
      <c r="A5" s="267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186"/>
    </row>
    <row r="6" spans="1:53" s="4" customFormat="1" ht="14">
      <c r="A6" s="716" t="s">
        <v>997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4"/>
      <c r="AN6" s="704"/>
      <c r="AO6" s="704"/>
      <c r="AP6" s="704"/>
      <c r="AQ6" s="704"/>
      <c r="AR6" s="704"/>
      <c r="AS6" s="704"/>
      <c r="AT6" s="704"/>
      <c r="AU6" s="704"/>
      <c r="AV6" s="704"/>
      <c r="AW6" s="704"/>
      <c r="AX6" s="704"/>
      <c r="AY6" s="704"/>
      <c r="AZ6" s="704"/>
      <c r="BA6" s="705"/>
    </row>
    <row r="7" spans="1:53" s="4" customFormat="1" ht="14">
      <c r="A7" s="707" t="s">
        <v>998</v>
      </c>
      <c r="B7" s="310">
        <v>6027.015492239997</v>
      </c>
      <c r="C7" s="310">
        <v>5565.4844922399961</v>
      </c>
      <c r="D7" s="310">
        <v>5145.1844922399951</v>
      </c>
      <c r="E7" s="310">
        <v>5593.3004922399959</v>
      </c>
      <c r="F7" s="310">
        <v>5418.4954922399957</v>
      </c>
      <c r="G7" s="310">
        <v>5227.7124922399953</v>
      </c>
      <c r="H7" s="310">
        <v>4744.7704922399953</v>
      </c>
      <c r="I7" s="310">
        <v>4299.1284922399955</v>
      </c>
      <c r="J7" s="310">
        <v>4535.492492239996</v>
      </c>
      <c r="K7" s="310">
        <v>6505.0184922399958</v>
      </c>
      <c r="L7" s="310">
        <v>6149.6414922399954</v>
      </c>
      <c r="M7" s="310">
        <v>5894.5534922399947</v>
      </c>
      <c r="N7" s="310">
        <v>6510.8124922399948</v>
      </c>
      <c r="O7" s="310">
        <v>6047.5864922399951</v>
      </c>
      <c r="P7" s="310">
        <v>5737.7044922399946</v>
      </c>
      <c r="Q7" s="310">
        <v>5420.6124922399949</v>
      </c>
      <c r="R7" s="310">
        <v>5301.2654922399952</v>
      </c>
      <c r="S7" s="310">
        <v>4842.0444922399947</v>
      </c>
      <c r="T7" s="310">
        <v>4400.6204922399957</v>
      </c>
      <c r="U7" s="310">
        <v>4629.9864922399956</v>
      </c>
      <c r="V7" s="310">
        <v>5596.4390000000003</v>
      </c>
      <c r="W7" s="310">
        <v>5152.1710000000003</v>
      </c>
      <c r="X7" s="310">
        <v>4711.0649999999996</v>
      </c>
      <c r="Y7" s="310">
        <v>4330.7049999999999</v>
      </c>
      <c r="Z7" s="310">
        <v>4668.1530000000002</v>
      </c>
      <c r="AA7" s="310">
        <v>4345.4470000000001</v>
      </c>
      <c r="AB7" s="310">
        <v>3986.799</v>
      </c>
      <c r="AC7" s="310">
        <v>3632.413</v>
      </c>
      <c r="AD7" s="310">
        <v>3428.4839999999999</v>
      </c>
      <c r="AE7" s="310">
        <v>3108.404</v>
      </c>
      <c r="AF7" s="310">
        <v>3144.96</v>
      </c>
      <c r="AG7" s="310">
        <v>1860.694</v>
      </c>
      <c r="AH7" s="310">
        <v>3257.8719999999998</v>
      </c>
      <c r="AI7" s="310">
        <v>3108.404</v>
      </c>
      <c r="AJ7" s="310">
        <v>3697.277</v>
      </c>
      <c r="AK7" s="310">
        <v>3426.808</v>
      </c>
      <c r="AL7" s="310">
        <v>3201.3739999999998</v>
      </c>
      <c r="AM7" s="310">
        <v>1905.2059999999999</v>
      </c>
      <c r="AN7" s="310">
        <v>1619.143</v>
      </c>
      <c r="AO7" s="310">
        <v>1781.576</v>
      </c>
      <c r="AP7" s="310">
        <v>3612.4879999999998</v>
      </c>
      <c r="AQ7" s="310">
        <v>3488.6790000000001</v>
      </c>
      <c r="AR7" s="310">
        <v>3319.6010000000001</v>
      </c>
      <c r="AS7" s="310">
        <v>5879.7160000000003</v>
      </c>
      <c r="AT7" s="310">
        <v>7169.4589999999998</v>
      </c>
      <c r="AU7" s="310">
        <v>6706.2209999999995</v>
      </c>
      <c r="AV7" s="310">
        <v>6441.3879999999999</v>
      </c>
      <c r="AW7" s="310">
        <v>5991.5789999999997</v>
      </c>
      <c r="AX7" s="310">
        <v>6020.0929999999998</v>
      </c>
      <c r="AY7" s="310">
        <v>5544.5339999999997</v>
      </c>
      <c r="AZ7" s="310">
        <v>5074.3559999999998</v>
      </c>
      <c r="BA7" s="717">
        <v>5106.3549999999996</v>
      </c>
    </row>
    <row r="8" spans="1:53" s="4" customFormat="1" ht="14">
      <c r="A8" s="707" t="s">
        <v>999</v>
      </c>
      <c r="B8" s="310">
        <v>-555.24599999999998</v>
      </c>
      <c r="C8" s="310">
        <v>-457.096</v>
      </c>
      <c r="D8" s="310">
        <v>-470.42999999999995</v>
      </c>
      <c r="E8" s="310">
        <v>-467.14299999999992</v>
      </c>
      <c r="F8" s="310">
        <v>-552.26800000000003</v>
      </c>
      <c r="G8" s="310">
        <v>-482.99</v>
      </c>
      <c r="H8" s="310">
        <v>-445.64200000000005</v>
      </c>
      <c r="I8" s="310">
        <v>-446.42599999999993</v>
      </c>
      <c r="J8" s="310">
        <v>-457.35899999999998</v>
      </c>
      <c r="K8" s="310">
        <v>-493.31800000000004</v>
      </c>
      <c r="L8" s="310">
        <v>-484.36599999999987</v>
      </c>
      <c r="M8" s="310">
        <v>-484.52600000000007</v>
      </c>
      <c r="N8" s="310">
        <v>-475.33800000000002</v>
      </c>
      <c r="O8" s="310">
        <v>-469.68</v>
      </c>
      <c r="P8" s="310">
        <v>-468.01800000000003</v>
      </c>
      <c r="Q8" s="310">
        <v>-464.73599999999982</v>
      </c>
      <c r="R8" s="310">
        <v>-461.721</v>
      </c>
      <c r="S8" s="310">
        <v>-461.81899999999996</v>
      </c>
      <c r="T8" s="310">
        <v>-456.32600000000002</v>
      </c>
      <c r="U8" s="310">
        <v>-453.14599999999996</v>
      </c>
      <c r="V8" s="310">
        <v>-444.26799999999997</v>
      </c>
      <c r="W8" s="310">
        <v>-441.24600000000004</v>
      </c>
      <c r="X8" s="310">
        <v>-434.92099999999994</v>
      </c>
      <c r="Y8" s="310">
        <v>-383.99800000000005</v>
      </c>
      <c r="Z8" s="310">
        <v>-359.12200000000001</v>
      </c>
      <c r="AA8" s="310">
        <v>-717.93100000000004</v>
      </c>
      <c r="AB8" s="310">
        <v>-1072.317</v>
      </c>
      <c r="AC8" s="310">
        <v>-1420.604</v>
      </c>
      <c r="AD8" s="310">
        <v>-320.08</v>
      </c>
      <c r="AE8" s="310">
        <v>-646.56299999999999</v>
      </c>
      <c r="AF8" s="310">
        <v>-952.23599999999999</v>
      </c>
      <c r="AG8" s="310">
        <v>-1220.7850000000001</v>
      </c>
      <c r="AH8" s="310">
        <v>-346.27600000000001</v>
      </c>
      <c r="AI8" s="310">
        <v>-674.81299999999999</v>
      </c>
      <c r="AJ8" s="310">
        <v>-1038.42</v>
      </c>
      <c r="AK8" s="310">
        <v>-1398.412</v>
      </c>
      <c r="AL8" s="310">
        <v>-361.05799999999999</v>
      </c>
      <c r="AM8" s="310">
        <v>-647.12199999999996</v>
      </c>
      <c r="AN8" s="310">
        <v>-826.20899999999995</v>
      </c>
      <c r="AO8" s="310">
        <v>-1004.797</v>
      </c>
      <c r="AP8" s="310">
        <v>-180.102</v>
      </c>
      <c r="AQ8" s="310">
        <v>-360.99</v>
      </c>
      <c r="AR8" s="310">
        <v>-542.66300000000001</v>
      </c>
      <c r="AS8" s="310">
        <v>-922.49300000000005</v>
      </c>
      <c r="AT8" s="310">
        <v>-463.238</v>
      </c>
      <c r="AU8" s="310">
        <v>-467.45800000000003</v>
      </c>
      <c r="AV8" s="310">
        <v>-467.31</v>
      </c>
      <c r="AW8" s="310">
        <v>-465.97499999999997</v>
      </c>
      <c r="AX8" s="310">
        <v>-475.55900000000003</v>
      </c>
      <c r="AY8" s="310">
        <v>-475.19799999999992</v>
      </c>
      <c r="AZ8" s="310">
        <v>-473.57300000000004</v>
      </c>
      <c r="BA8" s="717">
        <v>-452.75899999999996</v>
      </c>
    </row>
    <row r="9" spans="1:53" s="4" customFormat="1" ht="14">
      <c r="A9" s="707" t="s">
        <v>1000</v>
      </c>
      <c r="B9" s="310">
        <v>0</v>
      </c>
      <c r="C9" s="310">
        <v>0.53400000000000003</v>
      </c>
      <c r="D9" s="310">
        <v>2.5780000000000003</v>
      </c>
      <c r="E9" s="310">
        <v>-2.2204460492503131E-16</v>
      </c>
      <c r="F9" s="310">
        <v>0</v>
      </c>
      <c r="G9" s="310">
        <v>4.8000000000000001E-2</v>
      </c>
      <c r="H9" s="310">
        <v>0</v>
      </c>
      <c r="I9" s="310">
        <v>0</v>
      </c>
      <c r="J9" s="310">
        <v>0</v>
      </c>
      <c r="K9" s="310">
        <v>0</v>
      </c>
      <c r="L9" s="310">
        <v>0</v>
      </c>
      <c r="M9" s="310">
        <v>0</v>
      </c>
      <c r="N9" s="310">
        <v>0</v>
      </c>
      <c r="O9" s="310">
        <v>0</v>
      </c>
      <c r="P9" s="310">
        <v>0</v>
      </c>
      <c r="Q9" s="310">
        <v>0</v>
      </c>
      <c r="R9" s="310">
        <v>0</v>
      </c>
      <c r="S9" s="310">
        <v>0</v>
      </c>
      <c r="T9" s="310">
        <v>0</v>
      </c>
      <c r="U9" s="310">
        <v>-4.9223999502601146E-4</v>
      </c>
      <c r="V9" s="310">
        <v>-5.6843418860808015E-14</v>
      </c>
      <c r="W9" s="310">
        <v>-6.3893335067177759E-13</v>
      </c>
      <c r="X9" s="310">
        <v>2.6142282782970483E-13</v>
      </c>
      <c r="Y9" s="310">
        <v>3.9000000000442014E-2</v>
      </c>
      <c r="Z9" s="310">
        <v>-1.1546319456101628E-13</v>
      </c>
      <c r="AA9" s="310">
        <v>322.7059999999999</v>
      </c>
      <c r="AB9" s="310">
        <v>681.35400000000004</v>
      </c>
      <c r="AC9" s="310">
        <v>1035.74</v>
      </c>
      <c r="AD9" s="310">
        <v>-3428.4839999999999</v>
      </c>
      <c r="AE9" s="310">
        <v>320.08000000000015</v>
      </c>
      <c r="AF9" s="310">
        <v>-699.16599999999994</v>
      </c>
      <c r="AG9" s="310">
        <v>585.09999999999945</v>
      </c>
      <c r="AH9" s="310">
        <v>-733.75199999999973</v>
      </c>
      <c r="AI9" s="310">
        <v>149.58600000000007</v>
      </c>
      <c r="AJ9" s="310">
        <v>-439.28699999999992</v>
      </c>
      <c r="AK9" s="310">
        <v>-161.3010000000001</v>
      </c>
      <c r="AL9" s="310">
        <v>-959.19399999999996</v>
      </c>
      <c r="AM9" s="310">
        <v>336.9740000000001</v>
      </c>
      <c r="AN9" s="310">
        <v>623.03699999999992</v>
      </c>
      <c r="AO9" s="310">
        <v>460.60400000000004</v>
      </c>
      <c r="AP9" s="310">
        <v>2.6290081223123707E-13</v>
      </c>
      <c r="AQ9" s="310">
        <v>123.80900000000004</v>
      </c>
      <c r="AR9" s="310">
        <v>292.88699999999994</v>
      </c>
      <c r="AS9" s="310">
        <v>-1730.1280000000006</v>
      </c>
      <c r="AT9" s="310">
        <v>0</v>
      </c>
      <c r="AU9" s="310">
        <v>0</v>
      </c>
      <c r="AV9" s="310">
        <v>0</v>
      </c>
      <c r="AW9" s="310">
        <v>192.2</v>
      </c>
      <c r="AX9" s="310">
        <v>0</v>
      </c>
      <c r="AY9" s="310">
        <v>0</v>
      </c>
      <c r="AZ9" s="310" t="s">
        <v>40</v>
      </c>
      <c r="BA9" s="717">
        <v>174.67</v>
      </c>
    </row>
    <row r="10" spans="1:53" s="4" customFormat="1" ht="14">
      <c r="A10" s="707" t="s">
        <v>1001</v>
      </c>
      <c r="B10" s="310">
        <v>108.208</v>
      </c>
      <c r="C10" s="310">
        <v>47.638000000000005</v>
      </c>
      <c r="D10" s="310">
        <v>1609.3420000000001</v>
      </c>
      <c r="E10" s="310">
        <v>414.01400000000012</v>
      </c>
      <c r="F10" s="310">
        <v>622.61400000000003</v>
      </c>
      <c r="G10" s="310" t="s">
        <v>40</v>
      </c>
      <c r="H10" s="310" t="s">
        <v>40</v>
      </c>
      <c r="I10" s="310">
        <v>901.68599999999992</v>
      </c>
      <c r="J10" s="310">
        <v>2429.386</v>
      </c>
      <c r="K10" s="310">
        <v>151.84000000000015</v>
      </c>
      <c r="L10" s="310">
        <v>222.81999999999971</v>
      </c>
      <c r="M10" s="310">
        <v>1538.1860000000001</v>
      </c>
      <c r="N10" s="310">
        <v>12.808999999999999</v>
      </c>
      <c r="O10" s="310">
        <v>297.33799999999997</v>
      </c>
      <c r="P10" s="310">
        <v>202.88100000000003</v>
      </c>
      <c r="Q10" s="310">
        <v>328.30899999999991</v>
      </c>
      <c r="R10" s="310">
        <v>2.5</v>
      </c>
      <c r="S10" s="310">
        <v>20.395</v>
      </c>
      <c r="T10" s="310">
        <v>1171.7740000000001</v>
      </c>
      <c r="U10" s="310">
        <v>1439.3499999999997</v>
      </c>
      <c r="V10" s="310">
        <v>0</v>
      </c>
      <c r="W10" s="310">
        <v>0.14000000000000001</v>
      </c>
      <c r="X10" s="310">
        <v>54.6</v>
      </c>
      <c r="Y10" s="310">
        <v>1660.4839999999999</v>
      </c>
      <c r="Z10" s="310">
        <v>43.4</v>
      </c>
      <c r="AA10" s="310">
        <v>43.4</v>
      </c>
      <c r="AB10" s="310">
        <v>43.4</v>
      </c>
      <c r="AC10" s="310">
        <v>82.46</v>
      </c>
      <c r="AD10" s="310">
        <v>3428.4839999999999</v>
      </c>
      <c r="AE10" s="310">
        <v>1793.9490000000001</v>
      </c>
      <c r="AF10" s="310">
        <v>1799.546</v>
      </c>
      <c r="AG10" s="310">
        <v>3775.6260000000002</v>
      </c>
      <c r="AH10" s="310">
        <v>930.56</v>
      </c>
      <c r="AI10" s="310">
        <v>1128.3230000000001</v>
      </c>
      <c r="AJ10" s="310">
        <v>1225.155</v>
      </c>
      <c r="AK10" s="310">
        <v>1360.32</v>
      </c>
      <c r="AL10" s="310">
        <v>27.565999999999999</v>
      </c>
      <c r="AM10" s="310">
        <v>27.565999999999999</v>
      </c>
      <c r="AN10" s="310">
        <v>369.08600000000001</v>
      </c>
      <c r="AO10" s="310">
        <v>2378.5859999999998</v>
      </c>
      <c r="AP10" s="310">
        <v>56.292999999999999</v>
      </c>
      <c r="AQ10" s="310">
        <v>68.102999999999994</v>
      </c>
      <c r="AR10" s="310">
        <v>4808.6930000000002</v>
      </c>
      <c r="AS10" s="310">
        <v>3942.364</v>
      </c>
      <c r="AT10" s="310">
        <v>0</v>
      </c>
      <c r="AU10" s="310">
        <v>202.625</v>
      </c>
      <c r="AV10" s="310">
        <v>17.501000000000005</v>
      </c>
      <c r="AW10" s="310">
        <v>559.46300000000008</v>
      </c>
      <c r="AX10" s="310" t="s">
        <v>1452</v>
      </c>
      <c r="AY10" s="310">
        <v>5.0199999999999996</v>
      </c>
      <c r="AZ10" s="310">
        <v>532.57100000000003</v>
      </c>
      <c r="BA10" s="717">
        <v>702.43</v>
      </c>
    </row>
    <row r="11" spans="1:53" s="4" customFormat="1" ht="14">
      <c r="A11" s="707" t="s">
        <v>1002</v>
      </c>
      <c r="B11" s="310">
        <v>-14.493</v>
      </c>
      <c r="C11" s="310">
        <v>-11.375999999999999</v>
      </c>
      <c r="D11" s="310">
        <v>-693.37400000000002</v>
      </c>
      <c r="E11" s="310">
        <v>-121.67599999999996</v>
      </c>
      <c r="F11" s="310">
        <v>-261.12900000000002</v>
      </c>
      <c r="G11" s="310" t="s">
        <v>40</v>
      </c>
      <c r="H11" s="310" t="s">
        <v>40</v>
      </c>
      <c r="I11" s="310">
        <v>-218.89599999999996</v>
      </c>
      <c r="J11" s="310">
        <v>-2.5009999999999999</v>
      </c>
      <c r="K11" s="310">
        <v>-13.898999999999999</v>
      </c>
      <c r="L11" s="310">
        <v>6.4579999999999984</v>
      </c>
      <c r="M11" s="310">
        <v>-437.40100000000001</v>
      </c>
      <c r="N11" s="310">
        <v>-0.69699999999999995</v>
      </c>
      <c r="O11" s="310">
        <v>-137.54</v>
      </c>
      <c r="P11" s="310">
        <v>-51.955000000000013</v>
      </c>
      <c r="Q11" s="310">
        <v>17.080000000000009</v>
      </c>
      <c r="R11" s="310">
        <v>0</v>
      </c>
      <c r="S11" s="310">
        <v>0</v>
      </c>
      <c r="T11" s="310">
        <v>-486.08199999999999</v>
      </c>
      <c r="U11" s="310">
        <v>-19.751000000000033</v>
      </c>
      <c r="V11" s="310">
        <v>0</v>
      </c>
      <c r="W11" s="310">
        <v>0</v>
      </c>
      <c r="X11" s="310">
        <v>-3.9E-2</v>
      </c>
      <c r="Y11" s="310">
        <v>-939.077</v>
      </c>
      <c r="Z11" s="310">
        <v>-6.984</v>
      </c>
      <c r="AA11" s="310">
        <v>-6.8230000000000004</v>
      </c>
      <c r="AB11" s="310">
        <v>-6.8230000000000004</v>
      </c>
      <c r="AC11" s="310">
        <v>98.474999999999994</v>
      </c>
      <c r="AD11" s="310">
        <v>0</v>
      </c>
      <c r="AE11" s="310">
        <v>-1430.91</v>
      </c>
      <c r="AF11" s="310">
        <v>-1432.41</v>
      </c>
      <c r="AG11" s="310">
        <v>-1742.7629999999999</v>
      </c>
      <c r="AH11" s="310">
        <v>0</v>
      </c>
      <c r="AI11" s="310">
        <v>-14.223000000000001</v>
      </c>
      <c r="AJ11" s="310">
        <v>-17.917000000000002</v>
      </c>
      <c r="AK11" s="310">
        <v>-26.041</v>
      </c>
      <c r="AL11" s="310">
        <v>-3.4820000000000002</v>
      </c>
      <c r="AM11" s="310">
        <v>-3.4809999999999999</v>
      </c>
      <c r="AN11" s="310">
        <v>-3.4809999999999999</v>
      </c>
      <c r="AO11" s="310">
        <v>-3.4809999999999999</v>
      </c>
      <c r="AP11" s="310">
        <v>0</v>
      </c>
      <c r="AQ11" s="310">
        <v>0</v>
      </c>
      <c r="AR11" s="310">
        <v>-1998.8019999999999</v>
      </c>
      <c r="AS11" s="310">
        <v>0</v>
      </c>
      <c r="AT11" s="310">
        <v>0</v>
      </c>
      <c r="AU11" s="310">
        <v>0</v>
      </c>
      <c r="AV11" s="310">
        <v>0</v>
      </c>
      <c r="AW11" s="310">
        <v>-257.17399999999998</v>
      </c>
      <c r="AX11" s="310" t="s">
        <v>1452</v>
      </c>
      <c r="AY11" s="310">
        <v>0</v>
      </c>
      <c r="AZ11" s="310">
        <v>-26.998999999999999</v>
      </c>
      <c r="BA11" s="717">
        <v>-147.67099999999999</v>
      </c>
    </row>
    <row r="12" spans="1:53" s="4" customFormat="1" ht="14">
      <c r="A12" s="718" t="s">
        <v>1003</v>
      </c>
      <c r="B12" s="719">
        <v>5565.4844922399961</v>
      </c>
      <c r="C12" s="719">
        <v>5145.1844922399951</v>
      </c>
      <c r="D12" s="719">
        <v>5593.3004922399959</v>
      </c>
      <c r="E12" s="719">
        <v>5418.4954922399957</v>
      </c>
      <c r="F12" s="719">
        <v>5227.7124922399953</v>
      </c>
      <c r="G12" s="719">
        <v>4744.7704922399953</v>
      </c>
      <c r="H12" s="719">
        <v>4299.1284922399955</v>
      </c>
      <c r="I12" s="719">
        <v>4535.492492239996</v>
      </c>
      <c r="J12" s="719">
        <v>6505.0184922399958</v>
      </c>
      <c r="K12" s="719">
        <v>6149.6414922399954</v>
      </c>
      <c r="L12" s="719">
        <v>5894.5534922399947</v>
      </c>
      <c r="M12" s="719">
        <v>6510.8124922399948</v>
      </c>
      <c r="N12" s="719">
        <v>6047.5864922399951</v>
      </c>
      <c r="O12" s="719">
        <v>5737.7044922399946</v>
      </c>
      <c r="P12" s="719">
        <v>5420.6124922399949</v>
      </c>
      <c r="Q12" s="719">
        <v>5301.2654922399952</v>
      </c>
      <c r="R12" s="719">
        <v>4842.0444922399947</v>
      </c>
      <c r="S12" s="719">
        <v>4400.6204922399957</v>
      </c>
      <c r="T12" s="719">
        <v>4629.9864922399956</v>
      </c>
      <c r="U12" s="719">
        <v>5596.4390000000003</v>
      </c>
      <c r="V12" s="719">
        <v>5152.1710000000003</v>
      </c>
      <c r="W12" s="719">
        <v>4711.0649999999996</v>
      </c>
      <c r="X12" s="719">
        <v>4330.7049999999999</v>
      </c>
      <c r="Y12" s="719">
        <v>4668.1530000000002</v>
      </c>
      <c r="Z12" s="719">
        <v>4345.4470000000001</v>
      </c>
      <c r="AA12" s="719">
        <v>3986.799</v>
      </c>
      <c r="AB12" s="719">
        <v>3632.413</v>
      </c>
      <c r="AC12" s="719">
        <v>3428.4839999999999</v>
      </c>
      <c r="AD12" s="719">
        <v>3108.404</v>
      </c>
      <c r="AE12" s="719">
        <v>3144.96</v>
      </c>
      <c r="AF12" s="719">
        <v>1860.694</v>
      </c>
      <c r="AG12" s="719">
        <v>3257.8719999999998</v>
      </c>
      <c r="AH12" s="719">
        <v>3108.404</v>
      </c>
      <c r="AI12" s="719">
        <v>3697.277</v>
      </c>
      <c r="AJ12" s="719">
        <v>3426.808</v>
      </c>
      <c r="AK12" s="719">
        <v>3201.3739999999998</v>
      </c>
      <c r="AL12" s="719">
        <v>1905.2059999999999</v>
      </c>
      <c r="AM12" s="719">
        <v>1619.143</v>
      </c>
      <c r="AN12" s="719">
        <v>1781.576</v>
      </c>
      <c r="AO12" s="719">
        <v>3612.4879999999998</v>
      </c>
      <c r="AP12" s="719">
        <v>3488.6790000000001</v>
      </c>
      <c r="AQ12" s="719">
        <v>3319.6010000000001</v>
      </c>
      <c r="AR12" s="719">
        <v>5879.7160000000003</v>
      </c>
      <c r="AS12" s="719">
        <v>7169.4589999999998</v>
      </c>
      <c r="AT12" s="719">
        <v>6706.2209999999995</v>
      </c>
      <c r="AU12" s="719">
        <v>6441.3879999999999</v>
      </c>
      <c r="AV12" s="719">
        <v>5991.5789999999997</v>
      </c>
      <c r="AW12" s="719">
        <v>6020.0929999999989</v>
      </c>
      <c r="AX12" s="719">
        <v>5544.5339999999997</v>
      </c>
      <c r="AY12" s="719">
        <v>5074.3559999999998</v>
      </c>
      <c r="AZ12" s="719">
        <v>5106.3549999999996</v>
      </c>
      <c r="BA12" s="720">
        <v>5383.0249999999996</v>
      </c>
    </row>
    <row r="13" spans="1:53" s="14" customFormat="1" ht="14">
      <c r="A13" s="716" t="s">
        <v>1004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>
        <v>0</v>
      </c>
      <c r="AK13" s="310">
        <v>0</v>
      </c>
      <c r="AL13" s="310">
        <v>0</v>
      </c>
      <c r="AM13" s="310">
        <v>0</v>
      </c>
      <c r="AN13" s="310">
        <v>0</v>
      </c>
      <c r="AO13" s="310">
        <v>0</v>
      </c>
      <c r="AP13" s="310">
        <v>0</v>
      </c>
      <c r="AQ13" s="310">
        <v>0</v>
      </c>
      <c r="AR13" s="310">
        <v>0</v>
      </c>
      <c r="AS13" s="310">
        <v>0</v>
      </c>
      <c r="AT13" s="310">
        <v>0</v>
      </c>
      <c r="AU13" s="310">
        <v>0</v>
      </c>
      <c r="AV13" s="310">
        <v>0</v>
      </c>
      <c r="AW13" s="310">
        <v>0</v>
      </c>
      <c r="AX13" s="310">
        <v>0</v>
      </c>
      <c r="AY13" s="310">
        <v>0</v>
      </c>
      <c r="AZ13" s="310">
        <v>0</v>
      </c>
      <c r="BA13" s="717">
        <v>0</v>
      </c>
    </row>
    <row r="14" spans="1:53" s="14" customFormat="1" ht="14">
      <c r="A14" s="707" t="s">
        <v>998</v>
      </c>
      <c r="B14" s="310">
        <v>871.46157707499981</v>
      </c>
      <c r="C14" s="310">
        <v>866.23417707499971</v>
      </c>
      <c r="D14" s="310">
        <v>860.95757707499968</v>
      </c>
      <c r="E14" s="310">
        <v>883.07957707499963</v>
      </c>
      <c r="F14" s="310">
        <v>1224.3485770749996</v>
      </c>
      <c r="G14" s="310">
        <v>1198.687910408333</v>
      </c>
      <c r="H14" s="310">
        <v>1279.4522437416661</v>
      </c>
      <c r="I14" s="310">
        <v>1353.2865770749993</v>
      </c>
      <c r="J14" s="310">
        <v>1505.2985770749992</v>
      </c>
      <c r="K14" s="310">
        <v>1491.4855770749994</v>
      </c>
      <c r="L14" s="310">
        <v>1487.8135770749993</v>
      </c>
      <c r="M14" s="310">
        <v>1573.2185770749993</v>
      </c>
      <c r="N14" s="310">
        <v>1346.462</v>
      </c>
      <c r="O14" s="310">
        <v>1387.4110000000001</v>
      </c>
      <c r="P14" s="310">
        <v>1439.075</v>
      </c>
      <c r="Q14" s="310">
        <v>1604.4930000000002</v>
      </c>
      <c r="R14" s="310">
        <v>1709.1520000000003</v>
      </c>
      <c r="S14" s="310">
        <v>1741.5420000000004</v>
      </c>
      <c r="T14" s="310">
        <v>1737.1300000000003</v>
      </c>
      <c r="U14" s="310">
        <v>1802.2220000000002</v>
      </c>
      <c r="V14" s="310">
        <v>1839.2139999999999</v>
      </c>
      <c r="W14" s="310">
        <v>1833.1610000000001</v>
      </c>
      <c r="X14" s="310">
        <v>2066.2179999999998</v>
      </c>
      <c r="Y14" s="310">
        <v>2053.1010000000001</v>
      </c>
      <c r="Z14" s="310">
        <v>2088.3310000000001</v>
      </c>
      <c r="AA14" s="310">
        <v>2133.692</v>
      </c>
      <c r="AB14" s="310">
        <v>2192.4070000000002</v>
      </c>
      <c r="AC14" s="310">
        <v>2206.8130000000001</v>
      </c>
      <c r="AD14" s="310">
        <v>2266.4189999999999</v>
      </c>
      <c r="AE14" s="310">
        <v>2294.5880000000002</v>
      </c>
      <c r="AF14" s="310">
        <v>2327.2339999999999</v>
      </c>
      <c r="AG14" s="310">
        <v>2394.277</v>
      </c>
      <c r="AH14" s="310">
        <v>2632.46</v>
      </c>
      <c r="AI14" s="310">
        <v>2294.5880000000002</v>
      </c>
      <c r="AJ14" s="310">
        <v>2809.37</v>
      </c>
      <c r="AK14" s="310">
        <v>2919.402</v>
      </c>
      <c r="AL14" s="310">
        <v>3019.2919999999999</v>
      </c>
      <c r="AM14" s="310">
        <v>3072.5940000000001</v>
      </c>
      <c r="AN14" s="310">
        <v>3145.7809999999999</v>
      </c>
      <c r="AO14" s="310">
        <v>3263.2249999999999</v>
      </c>
      <c r="AP14" s="310">
        <v>3418.77</v>
      </c>
      <c r="AQ14" s="310">
        <v>3423.0970000000002</v>
      </c>
      <c r="AR14" s="310">
        <v>3546.7020000000002</v>
      </c>
      <c r="AS14" s="310">
        <v>3672.4119999999998</v>
      </c>
      <c r="AT14" s="310">
        <v>3837.7240000000002</v>
      </c>
      <c r="AU14" s="310">
        <v>3937.181</v>
      </c>
      <c r="AV14" s="310">
        <v>4494.0079999999998</v>
      </c>
      <c r="AW14" s="310">
        <v>4653.1779999999999</v>
      </c>
      <c r="AX14" s="310">
        <v>4765.92</v>
      </c>
      <c r="AY14" s="310">
        <v>4921.4260000000004</v>
      </c>
      <c r="AZ14" s="310">
        <v>5334.643</v>
      </c>
      <c r="BA14" s="717">
        <v>5543.9920000000002</v>
      </c>
    </row>
    <row r="15" spans="1:53" s="14" customFormat="1" ht="14">
      <c r="A15" s="707" t="s">
        <v>1005</v>
      </c>
      <c r="B15" s="310">
        <v>-48.580400000000004</v>
      </c>
      <c r="C15" s="310">
        <v>-52.492599999999989</v>
      </c>
      <c r="D15" s="310">
        <v>-56.147000000000013</v>
      </c>
      <c r="E15" s="310">
        <v>-53.250999999999998</v>
      </c>
      <c r="F15" s="310">
        <v>-25.511666666666667</v>
      </c>
      <c r="G15" s="310">
        <v>-25.511666666666667</v>
      </c>
      <c r="H15" s="310">
        <v>-25.511666666666667</v>
      </c>
      <c r="I15" s="310">
        <v>-28.15100000000001</v>
      </c>
      <c r="J15" s="310">
        <v>-30.494</v>
      </c>
      <c r="K15" s="310">
        <v>-43.180999999999997</v>
      </c>
      <c r="L15" s="310">
        <v>-42.722000000000008</v>
      </c>
      <c r="M15" s="310">
        <v>-46.08</v>
      </c>
      <c r="N15" s="310">
        <v>-36.204000000000001</v>
      </c>
      <c r="O15" s="310">
        <v>-42.142000000000003</v>
      </c>
      <c r="P15" s="310">
        <v>-46.308</v>
      </c>
      <c r="Q15" s="310">
        <v>-51.791000000000004</v>
      </c>
      <c r="R15" s="310">
        <v>-53.145000000000003</v>
      </c>
      <c r="S15" s="310">
        <v>-54.454000000000001</v>
      </c>
      <c r="T15" s="310">
        <v>-57.833999999999989</v>
      </c>
      <c r="U15" s="310">
        <v>-65.913000000000011</v>
      </c>
      <c r="V15" s="310">
        <v>-61.618000000000002</v>
      </c>
      <c r="W15" s="310">
        <v>-65.569999999999993</v>
      </c>
      <c r="X15" s="310">
        <v>-70.779000000000025</v>
      </c>
      <c r="Y15" s="310">
        <v>-72.395999999999987</v>
      </c>
      <c r="Z15" s="310">
        <v>-73.881</v>
      </c>
      <c r="AA15" s="310">
        <v>-147.55699999999999</v>
      </c>
      <c r="AB15" s="310">
        <v>-222.66399999999999</v>
      </c>
      <c r="AC15" s="310">
        <v>-302.48099999999999</v>
      </c>
      <c r="AD15" s="310">
        <v>-79.366</v>
      </c>
      <c r="AE15" s="310">
        <v>-162.61500000000001</v>
      </c>
      <c r="AF15" s="310">
        <v>-236.441</v>
      </c>
      <c r="AG15" s="310">
        <v>-341.79700000000003</v>
      </c>
      <c r="AH15" s="310">
        <v>-92.477999999999994</v>
      </c>
      <c r="AI15" s="310">
        <v>1E-4</v>
      </c>
      <c r="AJ15" s="310">
        <v>-193.19110000000001</v>
      </c>
      <c r="AK15" s="310">
        <v>-106.91700000000003</v>
      </c>
      <c r="AL15" s="310">
        <v>-99.061999999999998</v>
      </c>
      <c r="AM15" s="310">
        <v>-100.723</v>
      </c>
      <c r="AN15" s="310">
        <v>-102.965</v>
      </c>
      <c r="AO15" s="310">
        <v>-112.63099999999997</v>
      </c>
      <c r="AP15" s="310">
        <v>-103.947</v>
      </c>
      <c r="AQ15" s="310">
        <v>-105.471</v>
      </c>
      <c r="AR15" s="310">
        <v>-105.45100000000002</v>
      </c>
      <c r="AS15" s="310">
        <v>-109.54799999999994</v>
      </c>
      <c r="AT15" s="310">
        <v>-113.46899999999999</v>
      </c>
      <c r="AU15" s="310">
        <v>-120.857</v>
      </c>
      <c r="AV15" s="310">
        <v>-128.43800000000002</v>
      </c>
      <c r="AW15" s="310">
        <v>-130.55800000000002</v>
      </c>
      <c r="AX15" s="310">
        <v>-133.672</v>
      </c>
      <c r="AY15" s="310">
        <v>-141.636</v>
      </c>
      <c r="AZ15" s="310">
        <v>-150.44100000000006</v>
      </c>
      <c r="BA15" s="717">
        <v>-164.19999999999996</v>
      </c>
    </row>
    <row r="16" spans="1:53" s="14" customFormat="1" ht="14">
      <c r="A16" s="707" t="s">
        <v>1000</v>
      </c>
      <c r="B16" s="310">
        <v>0</v>
      </c>
      <c r="C16" s="310">
        <v>0</v>
      </c>
      <c r="D16" s="310">
        <v>0</v>
      </c>
      <c r="E16" s="310">
        <v>0</v>
      </c>
      <c r="F16" s="310">
        <v>0</v>
      </c>
      <c r="G16" s="310">
        <v>0</v>
      </c>
      <c r="H16" s="310">
        <v>0</v>
      </c>
      <c r="I16" s="310">
        <v>0</v>
      </c>
      <c r="J16" s="310">
        <v>0</v>
      </c>
      <c r="K16" s="310">
        <v>0</v>
      </c>
      <c r="L16" s="310">
        <v>0</v>
      </c>
      <c r="M16" s="310">
        <v>-2.3780000000000001</v>
      </c>
      <c r="N16" s="310">
        <v>2.3780000000000001</v>
      </c>
      <c r="O16" s="310">
        <v>0</v>
      </c>
      <c r="P16" s="310">
        <v>0</v>
      </c>
      <c r="Q16" s="310">
        <v>0</v>
      </c>
      <c r="R16" s="310">
        <v>0</v>
      </c>
      <c r="S16" s="310">
        <v>0</v>
      </c>
      <c r="T16" s="310">
        <v>0</v>
      </c>
      <c r="U16" s="310">
        <v>-36.265000000000278</v>
      </c>
      <c r="V16" s="310">
        <v>-4.6729999999998828</v>
      </c>
      <c r="W16" s="310">
        <v>2.3109999999997841</v>
      </c>
      <c r="X16" s="310">
        <v>-1.8679999999997206</v>
      </c>
      <c r="Y16" s="310">
        <v>6.5740000000000087</v>
      </c>
      <c r="Z16" s="310">
        <v>1.2829999999998802</v>
      </c>
      <c r="AA16" s="310">
        <v>-22.26299999999987</v>
      </c>
      <c r="AB16" s="310">
        <v>-76.527000000000058</v>
      </c>
      <c r="AC16" s="310">
        <v>-96.141000000000233</v>
      </c>
      <c r="AD16" s="310">
        <v>-4650.232</v>
      </c>
      <c r="AE16" s="310">
        <v>-33.177000000000248</v>
      </c>
      <c r="AF16" s="310">
        <v>-56.529999999999873</v>
      </c>
      <c r="AG16" s="310">
        <v>-129.22399999999999</v>
      </c>
      <c r="AH16" s="310">
        <v>-378.33399999999983</v>
      </c>
      <c r="AI16" s="310">
        <v>204.54389999999972</v>
      </c>
      <c r="AJ16" s="310">
        <v>104.38710000000012</v>
      </c>
      <c r="AK16" s="310">
        <v>-12.890000000000043</v>
      </c>
      <c r="AL16" s="310">
        <v>16.166000000000142</v>
      </c>
      <c r="AM16" s="310">
        <v>-20.584000000000103</v>
      </c>
      <c r="AN16" s="310">
        <v>10.146000000000022</v>
      </c>
      <c r="AO16" s="310">
        <v>30.557000000000016</v>
      </c>
      <c r="AP16" s="310">
        <v>-19.030999999999764</v>
      </c>
      <c r="AQ16" s="310">
        <v>8.4070000000000036</v>
      </c>
      <c r="AR16" s="310">
        <v>0.34799999999962239</v>
      </c>
      <c r="AS16" s="310">
        <v>-19.303999999999675</v>
      </c>
      <c r="AT16" s="310">
        <v>-2.4420000000001352</v>
      </c>
      <c r="AU16" s="310">
        <v>-4.151000000000252</v>
      </c>
      <c r="AV16" s="310">
        <v>1.0750000000001094</v>
      </c>
      <c r="AW16" s="310">
        <v>-57.142999999999738</v>
      </c>
      <c r="AX16" s="310">
        <v>10.882000000000364</v>
      </c>
      <c r="AY16" s="310">
        <v>5.127999999999691</v>
      </c>
      <c r="AZ16" s="310">
        <v>13.911000000000087</v>
      </c>
      <c r="BA16" s="717">
        <v>31.053999999999675</v>
      </c>
    </row>
    <row r="17" spans="1:53" s="14" customFormat="1" ht="14">
      <c r="A17" s="707" t="s">
        <v>1001</v>
      </c>
      <c r="B17" s="310">
        <v>43.472000000000001</v>
      </c>
      <c r="C17" s="310">
        <v>47.139999999999993</v>
      </c>
      <c r="D17" s="310">
        <v>78.318000000000012</v>
      </c>
      <c r="E17" s="310">
        <v>394.73900000000003</v>
      </c>
      <c r="F17" s="310" t="s">
        <v>40</v>
      </c>
      <c r="G17" s="310">
        <v>105.81</v>
      </c>
      <c r="H17" s="310">
        <v>99.663000000000011</v>
      </c>
      <c r="I17" s="310">
        <v>183.31899999999996</v>
      </c>
      <c r="J17" s="310">
        <v>16.962</v>
      </c>
      <c r="K17" s="310">
        <v>39.509</v>
      </c>
      <c r="L17" s="310">
        <v>128.12700000000001</v>
      </c>
      <c r="M17" s="310">
        <v>186.15299999999996</v>
      </c>
      <c r="N17" s="310">
        <v>74.775000000000006</v>
      </c>
      <c r="O17" s="310">
        <v>93.805999999999983</v>
      </c>
      <c r="P17" s="310">
        <v>211.72600000000003</v>
      </c>
      <c r="Q17" s="310">
        <v>156.44999999999996</v>
      </c>
      <c r="R17" s="310">
        <v>85.534999999999997</v>
      </c>
      <c r="S17" s="310">
        <v>50.042000000000002</v>
      </c>
      <c r="T17" s="310">
        <v>122.92599999999999</v>
      </c>
      <c r="U17" s="310">
        <v>176.57600000000002</v>
      </c>
      <c r="V17" s="310">
        <v>60.966000000000001</v>
      </c>
      <c r="W17" s="310">
        <v>296.702</v>
      </c>
      <c r="X17" s="310">
        <v>59.538000000000011</v>
      </c>
      <c r="Y17" s="310">
        <v>101.529</v>
      </c>
      <c r="Z17" s="310">
        <v>118.401</v>
      </c>
      <c r="AA17" s="310">
        <v>228.977</v>
      </c>
      <c r="AB17" s="310">
        <v>314.03899999999999</v>
      </c>
      <c r="AC17" s="310">
        <v>458.75</v>
      </c>
      <c r="AD17" s="310">
        <v>110.14</v>
      </c>
      <c r="AE17" s="310">
        <v>247.67599999999999</v>
      </c>
      <c r="AF17" s="310">
        <v>446.42700000000002</v>
      </c>
      <c r="AG17" s="310">
        <v>823.822</v>
      </c>
      <c r="AH17" s="310">
        <v>269.78699999999998</v>
      </c>
      <c r="AI17" s="310">
        <v>448.738</v>
      </c>
      <c r="AJ17" s="310">
        <v>204.48200000000003</v>
      </c>
      <c r="AK17" s="310">
        <v>238.50699999999995</v>
      </c>
      <c r="AL17" s="310">
        <v>146.745</v>
      </c>
      <c r="AM17" s="310">
        <v>227.61700000000002</v>
      </c>
      <c r="AN17" s="310">
        <v>217.62999999999994</v>
      </c>
      <c r="AO17" s="310">
        <v>303.44100000000003</v>
      </c>
      <c r="AP17" s="310">
        <v>188.61199999999999</v>
      </c>
      <c r="AQ17" s="310">
        <v>205.62300000000002</v>
      </c>
      <c r="AR17" s="310">
        <v>251.42399999999998</v>
      </c>
      <c r="AS17" s="310">
        <v>311.83299999999997</v>
      </c>
      <c r="AT17" s="310">
        <v>229.99</v>
      </c>
      <c r="AU17" s="310">
        <v>691.88</v>
      </c>
      <c r="AV17" s="310">
        <v>297.35299999999995</v>
      </c>
      <c r="AW17" s="310">
        <v>310.03599999999994</v>
      </c>
      <c r="AX17" s="310">
        <v>294.36399999999998</v>
      </c>
      <c r="AY17" s="310">
        <v>561.58999999999992</v>
      </c>
      <c r="AZ17" s="310">
        <v>370.54600000000011</v>
      </c>
      <c r="BA17" s="717">
        <v>567.05999999999995</v>
      </c>
    </row>
    <row r="18" spans="1:53" s="14" customFormat="1" ht="14">
      <c r="A18" s="707" t="s">
        <v>1002</v>
      </c>
      <c r="B18" s="310">
        <v>-0.11899999999999999</v>
      </c>
      <c r="C18" s="310">
        <v>7.5999999999999998E-2</v>
      </c>
      <c r="D18" s="310">
        <v>-4.8999999999999988E-2</v>
      </c>
      <c r="E18" s="310">
        <v>-0.21900000000000003</v>
      </c>
      <c r="F18" s="310">
        <v>-0.14899999999999999</v>
      </c>
      <c r="G18" s="310">
        <v>0.46599999999999997</v>
      </c>
      <c r="H18" s="310">
        <v>-0.31699999999999995</v>
      </c>
      <c r="I18" s="310">
        <v>-3.1560000000000001</v>
      </c>
      <c r="J18" s="310">
        <v>-0.28100000000000003</v>
      </c>
      <c r="K18" s="310">
        <v>0</v>
      </c>
      <c r="L18" s="310">
        <v>0</v>
      </c>
      <c r="M18" s="310">
        <v>-0.11299999999999999</v>
      </c>
      <c r="N18" s="310">
        <v>0</v>
      </c>
      <c r="O18" s="310">
        <v>0</v>
      </c>
      <c r="P18" s="310">
        <v>0</v>
      </c>
      <c r="Q18" s="310">
        <v>0</v>
      </c>
      <c r="R18" s="310">
        <v>0</v>
      </c>
      <c r="S18" s="310">
        <v>0</v>
      </c>
      <c r="T18" s="310">
        <v>0</v>
      </c>
      <c r="U18" s="310">
        <v>-37.405999999999999</v>
      </c>
      <c r="V18" s="310">
        <v>-0.72799999999999998</v>
      </c>
      <c r="W18" s="310">
        <v>-0.38600000000000012</v>
      </c>
      <c r="X18" s="310">
        <v>-8.0000000000000071E-3</v>
      </c>
      <c r="Y18" s="310">
        <v>-0.47699999999999987</v>
      </c>
      <c r="Z18" s="310">
        <v>-0.442</v>
      </c>
      <c r="AA18" s="310">
        <v>-0.442</v>
      </c>
      <c r="AB18" s="310">
        <v>-0.442</v>
      </c>
      <c r="AC18" s="310">
        <v>-0.52200000000000002</v>
      </c>
      <c r="AD18" s="310">
        <v>4647.6270000000004</v>
      </c>
      <c r="AE18" s="310">
        <v>-19.238</v>
      </c>
      <c r="AF18" s="310">
        <v>-86.412999999999997</v>
      </c>
      <c r="AG18" s="310">
        <v>-114.61799999999999</v>
      </c>
      <c r="AH18" s="310">
        <v>-136.84700000000001</v>
      </c>
      <c r="AI18" s="310">
        <v>-138.5</v>
      </c>
      <c r="AJ18" s="310">
        <v>-5.6459999999999866</v>
      </c>
      <c r="AK18" s="310">
        <v>-18.810000000000002</v>
      </c>
      <c r="AL18" s="310">
        <v>-10.547000000000001</v>
      </c>
      <c r="AM18" s="310">
        <v>-33.123000000000005</v>
      </c>
      <c r="AN18" s="310">
        <v>-7.3669999999999973</v>
      </c>
      <c r="AO18" s="310">
        <v>-65.822000000000003</v>
      </c>
      <c r="AP18" s="310">
        <v>-61.307000000000002</v>
      </c>
      <c r="AQ18" s="310">
        <v>15.045999999999999</v>
      </c>
      <c r="AR18" s="310">
        <v>-20.610999999999997</v>
      </c>
      <c r="AS18" s="310">
        <v>-17.668999999999997</v>
      </c>
      <c r="AT18" s="310">
        <v>-14.622</v>
      </c>
      <c r="AU18" s="310">
        <v>-10.045000000000002</v>
      </c>
      <c r="AV18" s="310">
        <v>-10.82</v>
      </c>
      <c r="AW18" s="310">
        <v>-9.5929999999999964</v>
      </c>
      <c r="AX18" s="310">
        <v>-16.068000000000001</v>
      </c>
      <c r="AY18" s="310">
        <v>-11.864999999999998</v>
      </c>
      <c r="AZ18" s="310">
        <v>-24.667000000000002</v>
      </c>
      <c r="BA18" s="717">
        <v>-36.92</v>
      </c>
    </row>
    <row r="19" spans="1:53" s="1149" customFormat="1" ht="14">
      <c r="A19" s="718" t="s">
        <v>1006</v>
      </c>
      <c r="B19" s="719">
        <v>866.23417707499971</v>
      </c>
      <c r="C19" s="719">
        <v>860.95757707499968</v>
      </c>
      <c r="D19" s="719">
        <v>883.07957707499963</v>
      </c>
      <c r="E19" s="719">
        <v>1224.3485770749996</v>
      </c>
      <c r="F19" s="719">
        <v>1198.687910408333</v>
      </c>
      <c r="G19" s="719">
        <v>1279.4522437416661</v>
      </c>
      <c r="H19" s="719">
        <v>1353.2865770749993</v>
      </c>
      <c r="I19" s="719">
        <v>1505.2985770749992</v>
      </c>
      <c r="J19" s="719">
        <v>1491.4855770749994</v>
      </c>
      <c r="K19" s="719">
        <v>1487.8135770749993</v>
      </c>
      <c r="L19" s="719">
        <v>1573.2185770749993</v>
      </c>
      <c r="M19" s="719">
        <v>1710.8005770749994</v>
      </c>
      <c r="N19" s="719">
        <v>1387.4110000000001</v>
      </c>
      <c r="O19" s="719">
        <v>1439.075</v>
      </c>
      <c r="P19" s="719">
        <v>1604.4930000000002</v>
      </c>
      <c r="Q19" s="719">
        <v>1709.1520000000003</v>
      </c>
      <c r="R19" s="719">
        <v>1741.5420000000004</v>
      </c>
      <c r="S19" s="719">
        <v>1737.1300000000003</v>
      </c>
      <c r="T19" s="719">
        <v>1802.2220000000002</v>
      </c>
      <c r="U19" s="719">
        <v>1839.2139999999999</v>
      </c>
      <c r="V19" s="719">
        <v>1833.1610000000001</v>
      </c>
      <c r="W19" s="719">
        <v>2066.2179999999998</v>
      </c>
      <c r="X19" s="719">
        <v>2053.1010000000001</v>
      </c>
      <c r="Y19" s="719">
        <v>2088.3310000000001</v>
      </c>
      <c r="Z19" s="719">
        <v>2133.692</v>
      </c>
      <c r="AA19" s="719">
        <v>2192.4070000000002</v>
      </c>
      <c r="AB19" s="719">
        <v>2206.8130000000001</v>
      </c>
      <c r="AC19" s="719">
        <v>2266.4189999999999</v>
      </c>
      <c r="AD19" s="719">
        <v>2294.5880000000002</v>
      </c>
      <c r="AE19" s="719">
        <v>2327.2339999999999</v>
      </c>
      <c r="AF19" s="719">
        <v>2394.277</v>
      </c>
      <c r="AG19" s="719">
        <v>2632.46</v>
      </c>
      <c r="AH19" s="719">
        <v>2294.5880000000002</v>
      </c>
      <c r="AI19" s="719">
        <v>2809.37</v>
      </c>
      <c r="AJ19" s="719">
        <v>2919.402</v>
      </c>
      <c r="AK19" s="719">
        <v>3019.2919999999999</v>
      </c>
      <c r="AL19" s="719">
        <v>3072.5940000000001</v>
      </c>
      <c r="AM19" s="719">
        <v>3145.7809999999999</v>
      </c>
      <c r="AN19" s="719">
        <v>3263.2249999999999</v>
      </c>
      <c r="AO19" s="719">
        <v>3418.77</v>
      </c>
      <c r="AP19" s="719">
        <v>3423.0970000000002</v>
      </c>
      <c r="AQ19" s="719">
        <v>3546.7020000000002</v>
      </c>
      <c r="AR19" s="719">
        <v>3672.4119999999998</v>
      </c>
      <c r="AS19" s="719">
        <v>3837.7240000000002</v>
      </c>
      <c r="AT19" s="719">
        <v>3937.181</v>
      </c>
      <c r="AU19" s="719">
        <v>4494.0079999999998</v>
      </c>
      <c r="AV19" s="719">
        <v>4653.1779999999999</v>
      </c>
      <c r="AW19" s="719">
        <v>4765.92</v>
      </c>
      <c r="AX19" s="719">
        <v>4921.4260000000004</v>
      </c>
      <c r="AY19" s="719">
        <v>5334.643</v>
      </c>
      <c r="AZ19" s="719">
        <v>5543.9920000000002</v>
      </c>
      <c r="BA19" s="720">
        <v>5940.9859999999999</v>
      </c>
    </row>
    <row r="20" spans="1:53" s="1149" customFormat="1" ht="14">
      <c r="A20" s="716" t="s">
        <v>1007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>
        <v>0</v>
      </c>
      <c r="AK20" s="310">
        <v>0</v>
      </c>
      <c r="AL20" s="310">
        <v>0</v>
      </c>
      <c r="AM20" s="310">
        <v>0</v>
      </c>
      <c r="AN20" s="310">
        <v>0</v>
      </c>
      <c r="AO20" s="310">
        <v>0</v>
      </c>
      <c r="AP20" s="310">
        <v>0</v>
      </c>
      <c r="AQ20" s="310">
        <v>0</v>
      </c>
      <c r="AR20" s="310">
        <v>0</v>
      </c>
      <c r="AS20" s="310">
        <v>0</v>
      </c>
      <c r="AT20" s="310">
        <v>0</v>
      </c>
      <c r="AU20" s="310">
        <v>0</v>
      </c>
      <c r="AV20" s="310">
        <v>0</v>
      </c>
      <c r="AW20" s="310">
        <v>0</v>
      </c>
      <c r="AX20" s="310">
        <v>0</v>
      </c>
      <c r="AY20" s="310">
        <v>0</v>
      </c>
      <c r="AZ20" s="310">
        <v>0</v>
      </c>
      <c r="BA20" s="717">
        <v>0</v>
      </c>
    </row>
    <row r="21" spans="1:53" s="1149" customFormat="1" ht="14">
      <c r="A21" s="707" t="s">
        <v>998</v>
      </c>
      <c r="B21" s="310">
        <v>2823.8565076900004</v>
      </c>
      <c r="C21" s="310">
        <v>2797.9265076900006</v>
      </c>
      <c r="D21" s="310">
        <v>2767.9265076900006</v>
      </c>
      <c r="E21" s="310">
        <v>2708.3125076900005</v>
      </c>
      <c r="F21" s="310">
        <v>2648.5185076900007</v>
      </c>
      <c r="G21" s="310">
        <v>2588.6565076900006</v>
      </c>
      <c r="H21" s="310">
        <v>2528.7105076900007</v>
      </c>
      <c r="I21" s="310">
        <v>2468.7105076900007</v>
      </c>
      <c r="J21" s="310">
        <v>2346.2085076900003</v>
      </c>
      <c r="K21" s="310">
        <v>1949.6025076900003</v>
      </c>
      <c r="L21" s="310">
        <v>0</v>
      </c>
      <c r="M21" s="310">
        <v>0</v>
      </c>
      <c r="N21" s="310">
        <v>0</v>
      </c>
      <c r="O21" s="310">
        <v>0</v>
      </c>
      <c r="P21" s="310">
        <v>0</v>
      </c>
      <c r="Q21" s="310">
        <v>0</v>
      </c>
      <c r="R21" s="310">
        <v>0</v>
      </c>
      <c r="S21" s="310">
        <v>0</v>
      </c>
      <c r="T21" s="310">
        <v>0</v>
      </c>
      <c r="U21" s="310">
        <v>0</v>
      </c>
      <c r="V21" s="310">
        <v>0</v>
      </c>
      <c r="W21" s="310">
        <v>0</v>
      </c>
      <c r="X21" s="310">
        <v>0</v>
      </c>
      <c r="Y21" s="310">
        <v>0</v>
      </c>
      <c r="Z21" s="310">
        <v>0</v>
      </c>
      <c r="AA21" s="310">
        <v>0</v>
      </c>
      <c r="AB21" s="310">
        <v>0</v>
      </c>
      <c r="AC21" s="310">
        <v>0</v>
      </c>
      <c r="AD21" s="310">
        <v>0</v>
      </c>
      <c r="AE21" s="310">
        <v>0</v>
      </c>
      <c r="AF21" s="310">
        <v>0</v>
      </c>
      <c r="AG21" s="310">
        <v>0</v>
      </c>
      <c r="AH21" s="310">
        <v>0</v>
      </c>
      <c r="AI21" s="310">
        <v>0</v>
      </c>
      <c r="AJ21" s="310">
        <v>0</v>
      </c>
      <c r="AK21" s="310">
        <v>0</v>
      </c>
      <c r="AL21" s="310">
        <v>0</v>
      </c>
      <c r="AM21" s="310">
        <v>0</v>
      </c>
      <c r="AN21" s="310">
        <v>0</v>
      </c>
      <c r="AO21" s="310">
        <v>0</v>
      </c>
      <c r="AP21" s="310">
        <v>0</v>
      </c>
      <c r="AQ21" s="310">
        <v>0</v>
      </c>
      <c r="AR21" s="310">
        <v>0</v>
      </c>
      <c r="AS21" s="310">
        <v>0</v>
      </c>
      <c r="AT21" s="310">
        <v>0</v>
      </c>
      <c r="AU21" s="310">
        <v>0</v>
      </c>
      <c r="AV21" s="310">
        <v>0</v>
      </c>
      <c r="AW21" s="310">
        <v>0</v>
      </c>
      <c r="AX21" s="310">
        <v>0</v>
      </c>
      <c r="AY21" s="310">
        <v>0</v>
      </c>
      <c r="AZ21" s="310">
        <v>0</v>
      </c>
      <c r="BA21" s="717">
        <v>0</v>
      </c>
    </row>
    <row r="22" spans="1:53" s="1149" customFormat="1" ht="14">
      <c r="A22" s="707" t="s">
        <v>999</v>
      </c>
      <c r="B22" s="310">
        <v>-30</v>
      </c>
      <c r="C22" s="310">
        <v>-30</v>
      </c>
      <c r="D22" s="310">
        <v>-60</v>
      </c>
      <c r="E22" s="310">
        <v>-60</v>
      </c>
      <c r="F22" s="310">
        <v>-60</v>
      </c>
      <c r="G22" s="310">
        <v>-60</v>
      </c>
      <c r="H22" s="310">
        <v>-60</v>
      </c>
      <c r="I22" s="310">
        <v>-120</v>
      </c>
      <c r="J22" s="310">
        <v>-396.60599999999999</v>
      </c>
      <c r="K22" s="310">
        <v>-89.935999999999993</v>
      </c>
      <c r="L22" s="310">
        <v>0</v>
      </c>
      <c r="M22" s="310">
        <v>0</v>
      </c>
      <c r="N22" s="310">
        <v>0</v>
      </c>
      <c r="O22" s="310">
        <v>0</v>
      </c>
      <c r="P22" s="310">
        <v>0</v>
      </c>
      <c r="Q22" s="310">
        <v>0</v>
      </c>
      <c r="R22" s="310">
        <v>0</v>
      </c>
      <c r="S22" s="310">
        <v>0</v>
      </c>
      <c r="T22" s="310">
        <v>0</v>
      </c>
      <c r="U22" s="310">
        <v>0</v>
      </c>
      <c r="V22" s="310">
        <v>0</v>
      </c>
      <c r="W22" s="310">
        <v>0</v>
      </c>
      <c r="X22" s="310">
        <v>0</v>
      </c>
      <c r="Y22" s="310">
        <v>0</v>
      </c>
      <c r="Z22" s="310">
        <v>0</v>
      </c>
      <c r="AA22" s="310">
        <v>0</v>
      </c>
      <c r="AB22" s="310">
        <v>0</v>
      </c>
      <c r="AC22" s="310">
        <v>0</v>
      </c>
      <c r="AD22" s="310">
        <v>0</v>
      </c>
      <c r="AE22" s="310">
        <v>0</v>
      </c>
      <c r="AF22" s="310">
        <v>0</v>
      </c>
      <c r="AG22" s="310">
        <v>0</v>
      </c>
      <c r="AH22" s="310">
        <v>0</v>
      </c>
      <c r="AI22" s="310">
        <v>0</v>
      </c>
      <c r="AJ22" s="310">
        <v>0</v>
      </c>
      <c r="AK22" s="310">
        <v>0</v>
      </c>
      <c r="AL22" s="310">
        <v>0</v>
      </c>
      <c r="AM22" s="310">
        <v>0</v>
      </c>
      <c r="AN22" s="310">
        <v>0</v>
      </c>
      <c r="AO22" s="310">
        <v>0</v>
      </c>
      <c r="AP22" s="310">
        <v>0</v>
      </c>
      <c r="AQ22" s="310">
        <v>0</v>
      </c>
      <c r="AR22" s="310">
        <v>0</v>
      </c>
      <c r="AS22" s="310">
        <v>0</v>
      </c>
      <c r="AT22" s="310">
        <v>0</v>
      </c>
      <c r="AU22" s="310">
        <v>0</v>
      </c>
      <c r="AV22" s="310">
        <v>0</v>
      </c>
      <c r="AW22" s="310">
        <v>0</v>
      </c>
      <c r="AX22" s="310">
        <v>0</v>
      </c>
      <c r="AY22" s="310">
        <v>0</v>
      </c>
      <c r="AZ22" s="310">
        <v>0</v>
      </c>
      <c r="BA22" s="717">
        <v>0</v>
      </c>
    </row>
    <row r="23" spans="1:53" s="1149" customFormat="1" ht="14">
      <c r="A23" s="707" t="s">
        <v>1000</v>
      </c>
      <c r="B23" s="310">
        <v>0</v>
      </c>
      <c r="C23" s="310">
        <v>0</v>
      </c>
      <c r="D23" s="310">
        <v>0</v>
      </c>
      <c r="E23" s="310">
        <v>0</v>
      </c>
      <c r="F23" s="310">
        <v>0</v>
      </c>
      <c r="G23" s="310">
        <v>0</v>
      </c>
      <c r="H23" s="310">
        <v>0</v>
      </c>
      <c r="I23" s="310">
        <v>0</v>
      </c>
      <c r="J23" s="310">
        <v>0</v>
      </c>
      <c r="K23" s="310">
        <v>0</v>
      </c>
      <c r="L23" s="310">
        <v>0</v>
      </c>
      <c r="M23" s="310">
        <v>0</v>
      </c>
      <c r="N23" s="310">
        <v>0</v>
      </c>
      <c r="O23" s="310">
        <v>0</v>
      </c>
      <c r="P23" s="310">
        <v>0</v>
      </c>
      <c r="Q23" s="310">
        <v>0</v>
      </c>
      <c r="R23" s="310">
        <v>0</v>
      </c>
      <c r="S23" s="310">
        <v>0</v>
      </c>
      <c r="T23" s="310">
        <v>0</v>
      </c>
      <c r="U23" s="310">
        <v>0</v>
      </c>
      <c r="V23" s="310">
        <v>0</v>
      </c>
      <c r="W23" s="310">
        <v>0</v>
      </c>
      <c r="X23" s="310">
        <v>0</v>
      </c>
      <c r="Y23" s="310">
        <v>0</v>
      </c>
      <c r="Z23" s="310">
        <v>0</v>
      </c>
      <c r="AA23" s="310">
        <v>0</v>
      </c>
      <c r="AB23" s="310">
        <v>0</v>
      </c>
      <c r="AC23" s="310">
        <v>0</v>
      </c>
      <c r="AD23" s="310">
        <v>0</v>
      </c>
      <c r="AE23" s="310">
        <v>0</v>
      </c>
      <c r="AF23" s="310">
        <v>0</v>
      </c>
      <c r="AG23" s="310">
        <v>0</v>
      </c>
      <c r="AH23" s="310">
        <v>0</v>
      </c>
      <c r="AI23" s="310">
        <v>0</v>
      </c>
      <c r="AJ23" s="310">
        <v>0</v>
      </c>
      <c r="AK23" s="310">
        <v>0</v>
      </c>
      <c r="AL23" s="310">
        <v>0</v>
      </c>
      <c r="AM23" s="310">
        <v>0</v>
      </c>
      <c r="AN23" s="310">
        <v>0</v>
      </c>
      <c r="AO23" s="310">
        <v>0</v>
      </c>
      <c r="AP23" s="310">
        <v>0</v>
      </c>
      <c r="AQ23" s="310">
        <v>0</v>
      </c>
      <c r="AR23" s="310">
        <v>0</v>
      </c>
      <c r="AS23" s="310">
        <v>0</v>
      </c>
      <c r="AT23" s="310">
        <v>0</v>
      </c>
      <c r="AU23" s="310">
        <v>0</v>
      </c>
      <c r="AV23" s="310">
        <v>0</v>
      </c>
      <c r="AW23" s="310">
        <v>0</v>
      </c>
      <c r="AX23" s="310">
        <v>0</v>
      </c>
      <c r="AY23" s="310">
        <v>0</v>
      </c>
      <c r="AZ23" s="310">
        <v>0</v>
      </c>
      <c r="BA23" s="717">
        <v>0</v>
      </c>
    </row>
    <row r="24" spans="1:53" s="14" customFormat="1" ht="14">
      <c r="A24" s="707" t="s">
        <v>1001</v>
      </c>
      <c r="B24" s="310">
        <v>4.07</v>
      </c>
      <c r="C24" s="310">
        <v>0</v>
      </c>
      <c r="D24" s="310">
        <v>0.38600000000000012</v>
      </c>
      <c r="E24" s="310">
        <v>0.20599999999999952</v>
      </c>
      <c r="F24" s="310">
        <v>0.13800000000000001</v>
      </c>
      <c r="G24" s="310">
        <v>5.3999999999999992E-2</v>
      </c>
      <c r="H24" s="310">
        <v>0</v>
      </c>
      <c r="I24" s="310">
        <v>-1.0000000000000009E-3</v>
      </c>
      <c r="J24" s="310">
        <v>0</v>
      </c>
      <c r="K24" s="310">
        <v>0</v>
      </c>
      <c r="L24" s="310">
        <v>0</v>
      </c>
      <c r="M24" s="310">
        <v>0</v>
      </c>
      <c r="N24" s="310">
        <v>0</v>
      </c>
      <c r="O24" s="310">
        <v>0</v>
      </c>
      <c r="P24" s="310">
        <v>0</v>
      </c>
      <c r="Q24" s="310">
        <v>0</v>
      </c>
      <c r="R24" s="310">
        <v>0</v>
      </c>
      <c r="S24" s="310">
        <v>0</v>
      </c>
      <c r="T24" s="310">
        <v>0</v>
      </c>
      <c r="U24" s="310">
        <v>0</v>
      </c>
      <c r="V24" s="310">
        <v>0</v>
      </c>
      <c r="W24" s="310">
        <v>0</v>
      </c>
      <c r="X24" s="310">
        <v>0</v>
      </c>
      <c r="Y24" s="310">
        <v>0</v>
      </c>
      <c r="Z24" s="310">
        <v>0</v>
      </c>
      <c r="AA24" s="310">
        <v>0</v>
      </c>
      <c r="AB24" s="310">
        <v>0</v>
      </c>
      <c r="AC24" s="310">
        <v>0</v>
      </c>
      <c r="AD24" s="310">
        <v>0</v>
      </c>
      <c r="AE24" s="310">
        <v>0</v>
      </c>
      <c r="AF24" s="310">
        <v>0</v>
      </c>
      <c r="AG24" s="310">
        <v>0</v>
      </c>
      <c r="AH24" s="310">
        <v>0</v>
      </c>
      <c r="AI24" s="310">
        <v>0</v>
      </c>
      <c r="AJ24" s="310">
        <v>0</v>
      </c>
      <c r="AK24" s="310">
        <v>0</v>
      </c>
      <c r="AL24" s="310">
        <v>0</v>
      </c>
      <c r="AM24" s="310">
        <v>0</v>
      </c>
      <c r="AN24" s="310">
        <v>0</v>
      </c>
      <c r="AO24" s="310">
        <v>0</v>
      </c>
      <c r="AP24" s="310">
        <v>0</v>
      </c>
      <c r="AQ24" s="310">
        <v>0</v>
      </c>
      <c r="AR24" s="310">
        <v>0</v>
      </c>
      <c r="AS24" s="310">
        <v>0</v>
      </c>
      <c r="AT24" s="310">
        <v>0</v>
      </c>
      <c r="AU24" s="310">
        <v>0</v>
      </c>
      <c r="AV24" s="310">
        <v>0</v>
      </c>
      <c r="AW24" s="310">
        <v>0</v>
      </c>
      <c r="AX24" s="310">
        <v>0</v>
      </c>
      <c r="AY24" s="310">
        <v>0</v>
      </c>
      <c r="AZ24" s="310">
        <v>0</v>
      </c>
      <c r="BA24" s="717">
        <v>0</v>
      </c>
    </row>
    <row r="25" spans="1:53" s="14" customFormat="1" ht="14">
      <c r="A25" s="707" t="s">
        <v>1008</v>
      </c>
      <c r="B25" s="310">
        <v>0</v>
      </c>
      <c r="C25" s="310">
        <v>0</v>
      </c>
      <c r="D25" s="310">
        <v>0</v>
      </c>
      <c r="E25" s="310">
        <v>0</v>
      </c>
      <c r="F25" s="310">
        <v>0</v>
      </c>
      <c r="G25" s="310">
        <v>0</v>
      </c>
      <c r="H25" s="310">
        <v>0</v>
      </c>
      <c r="I25" s="310">
        <v>-2.5009999999999999</v>
      </c>
      <c r="J25" s="310">
        <v>0</v>
      </c>
      <c r="K25" s="310">
        <v>-1859.6659999999999</v>
      </c>
      <c r="L25" s="310">
        <v>0</v>
      </c>
      <c r="M25" s="310">
        <v>0</v>
      </c>
      <c r="N25" s="310">
        <v>0</v>
      </c>
      <c r="O25" s="310">
        <v>0</v>
      </c>
      <c r="P25" s="310">
        <v>0</v>
      </c>
      <c r="Q25" s="310">
        <v>0</v>
      </c>
      <c r="R25" s="310">
        <v>0</v>
      </c>
      <c r="S25" s="310">
        <v>0</v>
      </c>
      <c r="T25" s="310">
        <v>0</v>
      </c>
      <c r="U25" s="310">
        <v>0</v>
      </c>
      <c r="V25" s="310">
        <v>0</v>
      </c>
      <c r="W25" s="310">
        <v>0</v>
      </c>
      <c r="X25" s="310">
        <v>0</v>
      </c>
      <c r="Y25" s="310">
        <v>0</v>
      </c>
      <c r="Z25" s="310">
        <v>0</v>
      </c>
      <c r="AA25" s="310">
        <v>0</v>
      </c>
      <c r="AB25" s="310">
        <v>0</v>
      </c>
      <c r="AC25" s="310">
        <v>0</v>
      </c>
      <c r="AD25" s="310">
        <v>0</v>
      </c>
      <c r="AE25" s="310">
        <v>0</v>
      </c>
      <c r="AF25" s="310">
        <v>0</v>
      </c>
      <c r="AG25" s="310">
        <v>0</v>
      </c>
      <c r="AH25" s="310">
        <v>0</v>
      </c>
      <c r="AI25" s="310">
        <v>0</v>
      </c>
      <c r="AJ25" s="310">
        <v>0</v>
      </c>
      <c r="AK25" s="310">
        <v>0</v>
      </c>
      <c r="AL25" s="310">
        <v>0</v>
      </c>
      <c r="AM25" s="310">
        <v>0</v>
      </c>
      <c r="AN25" s="310">
        <v>0</v>
      </c>
      <c r="AO25" s="310">
        <v>0</v>
      </c>
      <c r="AP25" s="310">
        <v>0</v>
      </c>
      <c r="AQ25" s="310">
        <v>0</v>
      </c>
      <c r="AR25" s="310">
        <v>0</v>
      </c>
      <c r="AS25" s="310">
        <v>0</v>
      </c>
      <c r="AT25" s="310">
        <v>0</v>
      </c>
      <c r="AU25" s="310">
        <v>0</v>
      </c>
      <c r="AV25" s="310">
        <v>0</v>
      </c>
      <c r="AW25" s="310">
        <v>0</v>
      </c>
      <c r="AX25" s="310">
        <v>0</v>
      </c>
      <c r="AY25" s="310">
        <v>0</v>
      </c>
      <c r="AZ25" s="310">
        <v>0</v>
      </c>
      <c r="BA25" s="717">
        <v>0</v>
      </c>
    </row>
    <row r="26" spans="1:53" s="14" customFormat="1" ht="14">
      <c r="A26" s="718" t="s">
        <v>1009</v>
      </c>
      <c r="B26" s="719">
        <v>2797.9265076900006</v>
      </c>
      <c r="C26" s="719">
        <v>2767.9265076900006</v>
      </c>
      <c r="D26" s="719">
        <v>2708.3125076900005</v>
      </c>
      <c r="E26" s="719">
        <v>2648.5185076900007</v>
      </c>
      <c r="F26" s="719">
        <v>2588.6565076900006</v>
      </c>
      <c r="G26" s="719">
        <v>2528.7105076900007</v>
      </c>
      <c r="H26" s="719">
        <v>2468.7105076900007</v>
      </c>
      <c r="I26" s="719">
        <v>2346.2085076900003</v>
      </c>
      <c r="J26" s="719">
        <v>1949.6025076900003</v>
      </c>
      <c r="K26" s="719">
        <v>5.0769000040418177E-4</v>
      </c>
      <c r="L26" s="719">
        <v>0</v>
      </c>
      <c r="M26" s="719">
        <v>0</v>
      </c>
      <c r="N26" s="719">
        <v>0</v>
      </c>
      <c r="O26" s="719">
        <v>0</v>
      </c>
      <c r="P26" s="719">
        <v>0</v>
      </c>
      <c r="Q26" s="719">
        <v>0</v>
      </c>
      <c r="R26" s="719">
        <v>0</v>
      </c>
      <c r="S26" s="719">
        <v>0</v>
      </c>
      <c r="T26" s="719">
        <v>0</v>
      </c>
      <c r="U26" s="719">
        <v>0</v>
      </c>
      <c r="V26" s="719">
        <v>0</v>
      </c>
      <c r="W26" s="719">
        <v>0</v>
      </c>
      <c r="X26" s="719">
        <v>0</v>
      </c>
      <c r="Y26" s="719">
        <v>0</v>
      </c>
      <c r="Z26" s="719">
        <v>0</v>
      </c>
      <c r="AA26" s="719">
        <v>0</v>
      </c>
      <c r="AB26" s="719">
        <v>0</v>
      </c>
      <c r="AC26" s="719">
        <v>0</v>
      </c>
      <c r="AD26" s="719">
        <v>0</v>
      </c>
      <c r="AE26" s="719">
        <v>0</v>
      </c>
      <c r="AF26" s="719">
        <v>0</v>
      </c>
      <c r="AG26" s="719">
        <v>0</v>
      </c>
      <c r="AH26" s="719">
        <v>0</v>
      </c>
      <c r="AI26" s="719">
        <v>0</v>
      </c>
      <c r="AJ26" s="719">
        <v>0</v>
      </c>
      <c r="AK26" s="719">
        <v>0</v>
      </c>
      <c r="AL26" s="719">
        <v>0</v>
      </c>
      <c r="AM26" s="719">
        <v>0</v>
      </c>
      <c r="AN26" s="719">
        <v>0</v>
      </c>
      <c r="AO26" s="719">
        <v>0</v>
      </c>
      <c r="AP26" s="719">
        <v>0</v>
      </c>
      <c r="AQ26" s="719">
        <v>0</v>
      </c>
      <c r="AR26" s="719">
        <v>0</v>
      </c>
      <c r="AS26" s="719">
        <v>0</v>
      </c>
      <c r="AT26" s="719">
        <v>0</v>
      </c>
      <c r="AU26" s="719">
        <v>0</v>
      </c>
      <c r="AV26" s="719">
        <v>0</v>
      </c>
      <c r="AW26" s="719">
        <v>0</v>
      </c>
      <c r="AX26" s="719">
        <v>0</v>
      </c>
      <c r="AY26" s="719">
        <v>0</v>
      </c>
      <c r="AZ26" s="719">
        <v>0</v>
      </c>
      <c r="BA26" s="720">
        <v>0</v>
      </c>
    </row>
    <row r="27" spans="1:53" s="14" customFormat="1" ht="14">
      <c r="A27" s="1172" t="s">
        <v>1010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>
        <v>0</v>
      </c>
      <c r="O27" s="310">
        <v>0</v>
      </c>
      <c r="P27" s="310">
        <v>0</v>
      </c>
      <c r="Q27" s="310">
        <v>0</v>
      </c>
      <c r="R27" s="310">
        <v>0</v>
      </c>
      <c r="S27" s="310">
        <v>0</v>
      </c>
      <c r="T27" s="310">
        <v>0</v>
      </c>
      <c r="U27" s="310">
        <v>0</v>
      </c>
      <c r="V27" s="310">
        <v>0</v>
      </c>
      <c r="W27" s="310">
        <v>0</v>
      </c>
      <c r="X27" s="310">
        <v>0</v>
      </c>
      <c r="Y27" s="310">
        <v>0</v>
      </c>
      <c r="Z27" s="310">
        <v>0</v>
      </c>
      <c r="AA27" s="310">
        <v>0</v>
      </c>
      <c r="AB27" s="310">
        <v>0</v>
      </c>
      <c r="AC27" s="310">
        <v>0</v>
      </c>
      <c r="AD27" s="310">
        <v>0</v>
      </c>
      <c r="AE27" s="310">
        <v>0</v>
      </c>
      <c r="AF27" s="310">
        <v>0</v>
      </c>
      <c r="AG27" s="310">
        <v>0</v>
      </c>
      <c r="AH27" s="310">
        <v>0</v>
      </c>
      <c r="AI27" s="310">
        <v>0</v>
      </c>
      <c r="AJ27" s="310">
        <v>0</v>
      </c>
      <c r="AK27" s="310">
        <v>0</v>
      </c>
      <c r="AL27" s="310">
        <v>0</v>
      </c>
      <c r="AM27" s="310">
        <v>0</v>
      </c>
      <c r="AN27" s="310">
        <v>0</v>
      </c>
      <c r="AO27" s="310">
        <v>0</v>
      </c>
      <c r="AP27" s="310">
        <v>0</v>
      </c>
      <c r="AQ27" s="310">
        <v>0</v>
      </c>
      <c r="AR27" s="310">
        <v>0</v>
      </c>
      <c r="AS27" s="310">
        <v>0</v>
      </c>
      <c r="AT27" s="310">
        <v>0</v>
      </c>
      <c r="AU27" s="310">
        <v>0</v>
      </c>
      <c r="AV27" s="310">
        <v>0</v>
      </c>
      <c r="AW27" s="310">
        <v>0</v>
      </c>
      <c r="AX27" s="310">
        <v>0</v>
      </c>
      <c r="AY27" s="310">
        <v>0</v>
      </c>
      <c r="AZ27" s="310">
        <v>0</v>
      </c>
      <c r="BA27" s="717">
        <v>0</v>
      </c>
    </row>
    <row r="28" spans="1:53" s="14" customFormat="1" ht="14">
      <c r="A28" s="707" t="s">
        <v>998</v>
      </c>
      <c r="B28" s="310">
        <v>4516.5334174</v>
      </c>
      <c r="C28" s="310">
        <v>4398.5334174</v>
      </c>
      <c r="D28" s="310">
        <v>4279.5334174</v>
      </c>
      <c r="E28" s="310">
        <v>4160.5334174</v>
      </c>
      <c r="F28" s="310">
        <v>4042.61</v>
      </c>
      <c r="G28" s="310">
        <v>3888.0280000000002</v>
      </c>
      <c r="H28" s="310">
        <v>3733.6869999999999</v>
      </c>
      <c r="I28" s="310">
        <v>3579.2260000000001</v>
      </c>
      <c r="J28" s="310">
        <v>3424.7640000000001</v>
      </c>
      <c r="K28" s="310">
        <v>3247.4160000000002</v>
      </c>
      <c r="L28" s="310">
        <v>3072.125</v>
      </c>
      <c r="M28" s="310">
        <v>2894.4659999999999</v>
      </c>
      <c r="N28" s="310">
        <v>2715.3710000000001</v>
      </c>
      <c r="O28" s="310">
        <v>2513.431</v>
      </c>
      <c r="P28" s="310">
        <v>2311.4920000000002</v>
      </c>
      <c r="Q28" s="310">
        <v>2109.5533377700003</v>
      </c>
      <c r="R28" s="310">
        <v>1907.6150000000002</v>
      </c>
      <c r="S28" s="310">
        <v>1682.5760000000002</v>
      </c>
      <c r="T28" s="310">
        <v>1457.5370000000003</v>
      </c>
      <c r="U28" s="310">
        <v>1232.4980000000003</v>
      </c>
      <c r="V28" s="310">
        <v>1007.4589999999999</v>
      </c>
      <c r="W28" s="310">
        <v>755.59400000000005</v>
      </c>
      <c r="X28" s="310">
        <v>503.73</v>
      </c>
      <c r="Y28" s="310">
        <v>251.86500000000001</v>
      </c>
      <c r="Z28" s="310">
        <v>0</v>
      </c>
      <c r="AA28" s="310">
        <v>0</v>
      </c>
      <c r="AB28" s="310">
        <v>0</v>
      </c>
      <c r="AC28" s="310">
        <v>0</v>
      </c>
      <c r="AD28" s="310">
        <v>0</v>
      </c>
      <c r="AE28" s="310">
        <v>0</v>
      </c>
      <c r="AF28" s="310">
        <v>0</v>
      </c>
      <c r="AG28" s="310">
        <v>0</v>
      </c>
      <c r="AH28" s="310">
        <v>0</v>
      </c>
      <c r="AI28" s="310">
        <v>0</v>
      </c>
      <c r="AJ28" s="310">
        <v>0</v>
      </c>
      <c r="AK28" s="310">
        <v>0</v>
      </c>
      <c r="AL28" s="310">
        <v>0</v>
      </c>
      <c r="AM28" s="310">
        <v>0</v>
      </c>
      <c r="AN28" s="310">
        <v>0</v>
      </c>
      <c r="AO28" s="310">
        <v>0</v>
      </c>
      <c r="AP28" s="310">
        <v>0</v>
      </c>
      <c r="AQ28" s="310">
        <v>0</v>
      </c>
      <c r="AR28" s="310">
        <v>0</v>
      </c>
      <c r="AS28" s="310">
        <v>0</v>
      </c>
      <c r="AT28" s="310">
        <v>0</v>
      </c>
      <c r="AU28" s="310">
        <v>0</v>
      </c>
      <c r="AV28" s="310">
        <v>0</v>
      </c>
      <c r="AW28" s="310">
        <v>0</v>
      </c>
      <c r="AX28" s="310">
        <v>0</v>
      </c>
      <c r="AY28" s="310">
        <v>0</v>
      </c>
      <c r="AZ28" s="310">
        <v>0</v>
      </c>
      <c r="BA28" s="717">
        <v>0</v>
      </c>
    </row>
    <row r="29" spans="1:53" s="14" customFormat="1" ht="14">
      <c r="A29" s="707" t="s">
        <v>999</v>
      </c>
      <c r="B29" s="310">
        <v>-118</v>
      </c>
      <c r="C29" s="310">
        <v>-119</v>
      </c>
      <c r="D29" s="310">
        <v>-119</v>
      </c>
      <c r="E29" s="310">
        <v>-118.92341740000006</v>
      </c>
      <c r="F29" s="310">
        <v>-154.46100000000001</v>
      </c>
      <c r="G29" s="310">
        <v>-154.46199999999999</v>
      </c>
      <c r="H29" s="310">
        <v>-154.46100000000001</v>
      </c>
      <c r="I29" s="310">
        <v>-154.46199999999999</v>
      </c>
      <c r="J29" s="310">
        <v>-177.34800000000001</v>
      </c>
      <c r="K29" s="310">
        <v>-175.291</v>
      </c>
      <c r="L29" s="310">
        <v>-177.65899999999999</v>
      </c>
      <c r="M29" s="310">
        <v>-177.65800000000002</v>
      </c>
      <c r="N29" s="310">
        <v>-201.94</v>
      </c>
      <c r="O29" s="310">
        <v>-201.93900000000002</v>
      </c>
      <c r="P29" s="310">
        <v>-201.93866222999998</v>
      </c>
      <c r="Q29" s="310">
        <v>-201.93833776999998</v>
      </c>
      <c r="R29" s="310">
        <v>-225.03899999999999</v>
      </c>
      <c r="S29" s="310">
        <v>-225.03899999999999</v>
      </c>
      <c r="T29" s="310">
        <v>-225.03899999999999</v>
      </c>
      <c r="U29" s="310">
        <v>-225.03899999999999</v>
      </c>
      <c r="V29" s="310">
        <v>-251.86500000000001</v>
      </c>
      <c r="W29" s="310">
        <v>-251.86399999999998</v>
      </c>
      <c r="X29" s="310">
        <v>-251.86500000000007</v>
      </c>
      <c r="Y29" s="310">
        <v>-251.8649999999999</v>
      </c>
      <c r="Z29" s="310">
        <v>0</v>
      </c>
      <c r="AA29" s="310">
        <v>0</v>
      </c>
      <c r="AB29" s="310">
        <v>0</v>
      </c>
      <c r="AC29" s="310">
        <v>0</v>
      </c>
      <c r="AD29" s="310">
        <v>0</v>
      </c>
      <c r="AE29" s="310">
        <v>0</v>
      </c>
      <c r="AF29" s="310">
        <v>0</v>
      </c>
      <c r="AG29" s="310">
        <v>0</v>
      </c>
      <c r="AH29" s="310">
        <v>0</v>
      </c>
      <c r="AI29" s="310">
        <v>0</v>
      </c>
      <c r="AJ29" s="310">
        <v>0</v>
      </c>
      <c r="AK29" s="310">
        <v>0</v>
      </c>
      <c r="AL29" s="310">
        <v>0</v>
      </c>
      <c r="AM29" s="310">
        <v>0</v>
      </c>
      <c r="AN29" s="310">
        <v>0</v>
      </c>
      <c r="AO29" s="310">
        <v>0</v>
      </c>
      <c r="AP29" s="310">
        <v>0</v>
      </c>
      <c r="AQ29" s="310">
        <v>0</v>
      </c>
      <c r="AR29" s="310">
        <v>0</v>
      </c>
      <c r="AS29" s="310">
        <v>0</v>
      </c>
      <c r="AT29" s="310">
        <v>0</v>
      </c>
      <c r="AU29" s="310">
        <v>0</v>
      </c>
      <c r="AV29" s="310">
        <v>0</v>
      </c>
      <c r="AW29" s="310">
        <v>0</v>
      </c>
      <c r="AX29" s="310">
        <v>0</v>
      </c>
      <c r="AY29" s="310">
        <v>0</v>
      </c>
      <c r="AZ29" s="310">
        <v>0</v>
      </c>
      <c r="BA29" s="717">
        <v>0</v>
      </c>
    </row>
    <row r="30" spans="1:53" s="14" customFormat="1" ht="14">
      <c r="A30" s="707" t="s">
        <v>1000</v>
      </c>
      <c r="B30" s="310">
        <v>0</v>
      </c>
      <c r="C30" s="310">
        <v>0</v>
      </c>
      <c r="D30" s="310">
        <v>0</v>
      </c>
      <c r="E30" s="310">
        <v>0</v>
      </c>
      <c r="F30" s="310">
        <v>0</v>
      </c>
      <c r="G30" s="310">
        <v>0</v>
      </c>
      <c r="H30" s="310">
        <v>0</v>
      </c>
      <c r="I30" s="310">
        <v>0</v>
      </c>
      <c r="J30" s="310">
        <v>0</v>
      </c>
      <c r="K30" s="310">
        <v>0</v>
      </c>
      <c r="L30" s="310">
        <v>0</v>
      </c>
      <c r="M30" s="310">
        <v>0</v>
      </c>
      <c r="N30" s="310">
        <v>0</v>
      </c>
      <c r="O30" s="310">
        <v>0</v>
      </c>
      <c r="P30" s="310">
        <v>0</v>
      </c>
      <c r="Q30" s="310">
        <v>0</v>
      </c>
      <c r="R30" s="310">
        <v>0</v>
      </c>
      <c r="S30" s="310">
        <v>0</v>
      </c>
      <c r="T30" s="310">
        <v>0</v>
      </c>
      <c r="U30" s="310">
        <v>0</v>
      </c>
      <c r="V30" s="310">
        <v>0</v>
      </c>
      <c r="W30" s="310">
        <v>0</v>
      </c>
      <c r="X30" s="310">
        <v>0</v>
      </c>
      <c r="Y30" s="310">
        <v>0</v>
      </c>
      <c r="Z30" s="310">
        <v>0</v>
      </c>
      <c r="AA30" s="310">
        <v>0</v>
      </c>
      <c r="AB30" s="310">
        <v>0</v>
      </c>
      <c r="AC30" s="310">
        <v>0</v>
      </c>
      <c r="AD30" s="310">
        <v>0</v>
      </c>
      <c r="AE30" s="310">
        <v>0</v>
      </c>
      <c r="AF30" s="310">
        <v>0</v>
      </c>
      <c r="AG30" s="310">
        <v>0</v>
      </c>
      <c r="AH30" s="310">
        <v>0</v>
      </c>
      <c r="AI30" s="310">
        <v>0</v>
      </c>
      <c r="AJ30" s="310">
        <v>0</v>
      </c>
      <c r="AK30" s="310">
        <v>0</v>
      </c>
      <c r="AL30" s="310">
        <v>0</v>
      </c>
      <c r="AM30" s="310">
        <v>0</v>
      </c>
      <c r="AN30" s="310">
        <v>0</v>
      </c>
      <c r="AO30" s="310">
        <v>0</v>
      </c>
      <c r="AP30" s="310">
        <v>0</v>
      </c>
      <c r="AQ30" s="310">
        <v>0</v>
      </c>
      <c r="AR30" s="310">
        <v>0</v>
      </c>
      <c r="AS30" s="310">
        <v>0</v>
      </c>
      <c r="AT30" s="310">
        <v>0</v>
      </c>
      <c r="AU30" s="310">
        <v>0</v>
      </c>
      <c r="AV30" s="310">
        <v>0</v>
      </c>
      <c r="AW30" s="310">
        <v>0</v>
      </c>
      <c r="AX30" s="310">
        <v>0</v>
      </c>
      <c r="AY30" s="310">
        <v>0</v>
      </c>
      <c r="AZ30" s="310">
        <v>0</v>
      </c>
      <c r="BA30" s="717">
        <v>0</v>
      </c>
    </row>
    <row r="31" spans="1:53" s="14" customFormat="1" ht="14">
      <c r="A31" s="707" t="s">
        <v>1001</v>
      </c>
      <c r="B31" s="310">
        <v>0</v>
      </c>
      <c r="C31" s="310">
        <v>0</v>
      </c>
      <c r="D31" s="310">
        <v>0</v>
      </c>
      <c r="E31" s="310">
        <v>0</v>
      </c>
      <c r="F31" s="310">
        <v>0</v>
      </c>
      <c r="G31" s="310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10">
        <v>0</v>
      </c>
      <c r="N31" s="310">
        <v>0</v>
      </c>
      <c r="O31" s="310">
        <v>0</v>
      </c>
      <c r="P31" s="310">
        <v>0</v>
      </c>
      <c r="Q31" s="310">
        <v>0</v>
      </c>
      <c r="R31" s="310">
        <v>0</v>
      </c>
      <c r="S31" s="310">
        <v>0</v>
      </c>
      <c r="T31" s="310">
        <v>0</v>
      </c>
      <c r="U31" s="310">
        <v>0</v>
      </c>
      <c r="V31" s="310">
        <v>0</v>
      </c>
      <c r="W31" s="310">
        <v>0</v>
      </c>
      <c r="X31" s="310">
        <v>0</v>
      </c>
      <c r="Y31" s="310">
        <v>0</v>
      </c>
      <c r="Z31" s="310">
        <v>0</v>
      </c>
      <c r="AA31" s="310">
        <v>0</v>
      </c>
      <c r="AB31" s="310">
        <v>0</v>
      </c>
      <c r="AC31" s="310">
        <v>0</v>
      </c>
      <c r="AD31" s="310">
        <v>0</v>
      </c>
      <c r="AE31" s="310">
        <v>0</v>
      </c>
      <c r="AF31" s="310">
        <v>0</v>
      </c>
      <c r="AG31" s="310">
        <v>0</v>
      </c>
      <c r="AH31" s="310">
        <v>0</v>
      </c>
      <c r="AI31" s="310">
        <v>0</v>
      </c>
      <c r="AJ31" s="310">
        <v>0</v>
      </c>
      <c r="AK31" s="310">
        <v>0</v>
      </c>
      <c r="AL31" s="310">
        <v>0</v>
      </c>
      <c r="AM31" s="310">
        <v>0</v>
      </c>
      <c r="AN31" s="310">
        <v>0</v>
      </c>
      <c r="AO31" s="310">
        <v>0</v>
      </c>
      <c r="AP31" s="310">
        <v>0</v>
      </c>
      <c r="AQ31" s="310">
        <v>0</v>
      </c>
      <c r="AR31" s="310">
        <v>0</v>
      </c>
      <c r="AS31" s="310">
        <v>0</v>
      </c>
      <c r="AT31" s="310">
        <v>0</v>
      </c>
      <c r="AU31" s="310">
        <v>0</v>
      </c>
      <c r="AV31" s="310">
        <v>0</v>
      </c>
      <c r="AW31" s="310">
        <v>0</v>
      </c>
      <c r="AX31" s="310">
        <v>0</v>
      </c>
      <c r="AY31" s="310">
        <v>0</v>
      </c>
      <c r="AZ31" s="310">
        <v>0</v>
      </c>
      <c r="BA31" s="717">
        <v>0</v>
      </c>
    </row>
    <row r="32" spans="1:53" s="14" customFormat="1" ht="14">
      <c r="A32" s="707" t="s">
        <v>1002</v>
      </c>
      <c r="B32" s="310">
        <v>0</v>
      </c>
      <c r="C32" s="310">
        <v>0</v>
      </c>
      <c r="D32" s="310">
        <v>0</v>
      </c>
      <c r="E32" s="310">
        <v>0</v>
      </c>
      <c r="F32" s="310">
        <v>0</v>
      </c>
      <c r="G32" s="310">
        <v>0</v>
      </c>
      <c r="H32" s="310">
        <v>0</v>
      </c>
      <c r="I32" s="310">
        <v>0</v>
      </c>
      <c r="J32" s="310">
        <v>0</v>
      </c>
      <c r="K32" s="310">
        <v>0</v>
      </c>
      <c r="L32" s="310">
        <v>0</v>
      </c>
      <c r="M32" s="310">
        <v>0</v>
      </c>
      <c r="N32" s="310">
        <v>0</v>
      </c>
      <c r="O32" s="310">
        <v>0</v>
      </c>
      <c r="P32" s="310">
        <v>0</v>
      </c>
      <c r="Q32" s="310">
        <v>0</v>
      </c>
      <c r="R32" s="310">
        <v>0</v>
      </c>
      <c r="S32" s="310">
        <v>0</v>
      </c>
      <c r="T32" s="310">
        <v>0</v>
      </c>
      <c r="U32" s="310">
        <v>0</v>
      </c>
      <c r="V32" s="310">
        <v>0</v>
      </c>
      <c r="W32" s="310">
        <v>0</v>
      </c>
      <c r="X32" s="310">
        <v>0</v>
      </c>
      <c r="Y32" s="310">
        <v>0</v>
      </c>
      <c r="Z32" s="310">
        <v>0</v>
      </c>
      <c r="AA32" s="310">
        <v>0</v>
      </c>
      <c r="AB32" s="310">
        <v>0</v>
      </c>
      <c r="AC32" s="310">
        <v>0</v>
      </c>
      <c r="AD32" s="310">
        <v>0</v>
      </c>
      <c r="AE32" s="310">
        <v>0</v>
      </c>
      <c r="AF32" s="310">
        <v>0</v>
      </c>
      <c r="AG32" s="310">
        <v>0</v>
      </c>
      <c r="AH32" s="310">
        <v>0</v>
      </c>
      <c r="AI32" s="310">
        <v>0</v>
      </c>
      <c r="AJ32" s="310">
        <v>0</v>
      </c>
      <c r="AK32" s="310">
        <v>0</v>
      </c>
      <c r="AL32" s="310">
        <v>0</v>
      </c>
      <c r="AM32" s="310">
        <v>0</v>
      </c>
      <c r="AN32" s="310">
        <v>0</v>
      </c>
      <c r="AO32" s="310">
        <v>0</v>
      </c>
      <c r="AP32" s="310">
        <v>0</v>
      </c>
      <c r="AQ32" s="310">
        <v>0</v>
      </c>
      <c r="AR32" s="310">
        <v>0</v>
      </c>
      <c r="AS32" s="310">
        <v>0</v>
      </c>
      <c r="AT32" s="310">
        <v>0</v>
      </c>
      <c r="AU32" s="310">
        <v>0</v>
      </c>
      <c r="AV32" s="310">
        <v>0</v>
      </c>
      <c r="AW32" s="310">
        <v>0</v>
      </c>
      <c r="AX32" s="310">
        <v>0</v>
      </c>
      <c r="AY32" s="310">
        <v>0</v>
      </c>
      <c r="AZ32" s="310">
        <v>0</v>
      </c>
      <c r="BA32" s="717">
        <v>0</v>
      </c>
    </row>
    <row r="33" spans="1:53" s="14" customFormat="1" ht="14">
      <c r="A33" s="718" t="s">
        <v>1011</v>
      </c>
      <c r="B33" s="719">
        <v>4398.5334174</v>
      </c>
      <c r="C33" s="719">
        <v>4279.5334174</v>
      </c>
      <c r="D33" s="719">
        <v>4160.5334174</v>
      </c>
      <c r="E33" s="719">
        <v>4042.61</v>
      </c>
      <c r="F33" s="719">
        <v>3888.0280000000002</v>
      </c>
      <c r="G33" s="719">
        <v>3733.6869999999999</v>
      </c>
      <c r="H33" s="719">
        <v>3579.2260000000001</v>
      </c>
      <c r="I33" s="719">
        <v>3424.7640000000001</v>
      </c>
      <c r="J33" s="719">
        <v>3247.4160000000002</v>
      </c>
      <c r="K33" s="719">
        <v>3072.125</v>
      </c>
      <c r="L33" s="719">
        <v>2894.4659999999999</v>
      </c>
      <c r="M33" s="719">
        <v>2762.491</v>
      </c>
      <c r="N33" s="719">
        <v>2513.431</v>
      </c>
      <c r="O33" s="719">
        <v>2311.4920000000002</v>
      </c>
      <c r="P33" s="719">
        <v>2109.5533377700003</v>
      </c>
      <c r="Q33" s="719">
        <v>1907.6150000000002</v>
      </c>
      <c r="R33" s="719">
        <v>1682.5760000000002</v>
      </c>
      <c r="S33" s="719">
        <v>1457.5370000000003</v>
      </c>
      <c r="T33" s="719">
        <v>1232.4980000000003</v>
      </c>
      <c r="U33" s="719">
        <v>1007.4589999999999</v>
      </c>
      <c r="V33" s="719">
        <v>755.59400000000005</v>
      </c>
      <c r="W33" s="719">
        <v>503.73</v>
      </c>
      <c r="X33" s="719">
        <v>251.86500000000001</v>
      </c>
      <c r="Y33" s="719">
        <v>0</v>
      </c>
      <c r="Z33" s="719">
        <v>0</v>
      </c>
      <c r="AA33" s="719">
        <v>0</v>
      </c>
      <c r="AB33" s="719">
        <v>0</v>
      </c>
      <c r="AC33" s="719">
        <v>0</v>
      </c>
      <c r="AD33" s="719">
        <v>0</v>
      </c>
      <c r="AE33" s="719">
        <v>0</v>
      </c>
      <c r="AF33" s="719">
        <v>0</v>
      </c>
      <c r="AG33" s="719">
        <v>0</v>
      </c>
      <c r="AH33" s="719">
        <v>0</v>
      </c>
      <c r="AI33" s="719">
        <v>0</v>
      </c>
      <c r="AJ33" s="719">
        <v>0</v>
      </c>
      <c r="AK33" s="719">
        <v>0</v>
      </c>
      <c r="AL33" s="719">
        <v>0</v>
      </c>
      <c r="AM33" s="719">
        <v>0</v>
      </c>
      <c r="AN33" s="719">
        <v>0</v>
      </c>
      <c r="AO33" s="719">
        <v>0</v>
      </c>
      <c r="AP33" s="719">
        <v>0</v>
      </c>
      <c r="AQ33" s="719">
        <v>0</v>
      </c>
      <c r="AR33" s="719">
        <v>0</v>
      </c>
      <c r="AS33" s="719">
        <v>0</v>
      </c>
      <c r="AT33" s="719">
        <v>0</v>
      </c>
      <c r="AU33" s="719">
        <v>0</v>
      </c>
      <c r="AV33" s="719">
        <v>0</v>
      </c>
      <c r="AW33" s="719">
        <v>0</v>
      </c>
      <c r="AX33" s="719">
        <v>0</v>
      </c>
      <c r="AY33" s="719">
        <v>0</v>
      </c>
      <c r="AZ33" s="719">
        <v>0</v>
      </c>
      <c r="BA33" s="720">
        <v>0</v>
      </c>
    </row>
    <row r="34" spans="1:53" s="14" customFormat="1" ht="14">
      <c r="A34" s="716" t="s">
        <v>1012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>
        <v>0</v>
      </c>
      <c r="AK34" s="310">
        <v>0</v>
      </c>
      <c r="AL34" s="310">
        <v>0</v>
      </c>
      <c r="AM34" s="310">
        <v>0</v>
      </c>
      <c r="AN34" s="310">
        <v>0</v>
      </c>
      <c r="AO34" s="310">
        <v>0</v>
      </c>
      <c r="AP34" s="310">
        <v>0</v>
      </c>
      <c r="AQ34" s="310">
        <v>0</v>
      </c>
      <c r="AR34" s="310">
        <v>0</v>
      </c>
      <c r="AS34" s="310">
        <v>0</v>
      </c>
      <c r="AT34" s="310">
        <v>0</v>
      </c>
      <c r="AU34" s="310">
        <v>0</v>
      </c>
      <c r="AV34" s="310">
        <v>0</v>
      </c>
      <c r="AW34" s="310">
        <v>0</v>
      </c>
      <c r="AX34" s="310">
        <v>0</v>
      </c>
      <c r="AY34" s="310">
        <v>0</v>
      </c>
      <c r="AZ34" s="310">
        <v>0</v>
      </c>
      <c r="BA34" s="717">
        <v>0</v>
      </c>
    </row>
    <row r="35" spans="1:53" s="14" customFormat="1" ht="14">
      <c r="A35" s="707" t="s">
        <v>998</v>
      </c>
      <c r="B35" s="310">
        <v>13.690492309999827</v>
      </c>
      <c r="C35" s="310">
        <v>19.110992309999826</v>
      </c>
      <c r="D35" s="310">
        <v>20.077492309999826</v>
      </c>
      <c r="E35" s="310">
        <v>16.248492309999818</v>
      </c>
      <c r="F35" s="310">
        <v>17.206492309999813</v>
      </c>
      <c r="G35" s="310">
        <v>16.846492309999814</v>
      </c>
      <c r="H35" s="310">
        <v>16.605492309999814</v>
      </c>
      <c r="I35" s="310">
        <v>14.460492309999799</v>
      </c>
      <c r="J35" s="310">
        <v>316.37442299500674</v>
      </c>
      <c r="K35" s="310">
        <v>316.31242299500673</v>
      </c>
      <c r="L35" s="310">
        <v>362.25542299500665</v>
      </c>
      <c r="M35" s="310">
        <v>351.62042299500672</v>
      </c>
      <c r="N35" s="310">
        <v>262.19299999999998</v>
      </c>
      <c r="O35" s="310">
        <v>242.73999999999998</v>
      </c>
      <c r="P35" s="310">
        <v>223.28699999999998</v>
      </c>
      <c r="Q35" s="310">
        <v>263.24799999999999</v>
      </c>
      <c r="R35" s="310">
        <v>392.78899999999999</v>
      </c>
      <c r="S35" s="310">
        <v>372.74299999999999</v>
      </c>
      <c r="T35" s="310">
        <v>329.11399999999998</v>
      </c>
      <c r="U35" s="310">
        <v>299.12700000000001</v>
      </c>
      <c r="V35" s="310">
        <v>272.14800000000002</v>
      </c>
      <c r="W35" s="310">
        <v>245.119</v>
      </c>
      <c r="X35" s="310">
        <v>218.09100000000001</v>
      </c>
      <c r="Y35" s="310">
        <v>191.06200000000001</v>
      </c>
      <c r="Z35" s="310">
        <v>170.245</v>
      </c>
      <c r="AA35" s="310">
        <v>152.53200000000001</v>
      </c>
      <c r="AB35" s="310">
        <v>114.886</v>
      </c>
      <c r="AC35" s="310">
        <v>98.706999999999994</v>
      </c>
      <c r="AD35" s="310">
        <v>87.128</v>
      </c>
      <c r="AE35" s="310">
        <v>74.015000000000001</v>
      </c>
      <c r="AF35" s="310">
        <v>60.902999999999999</v>
      </c>
      <c r="AG35" s="310">
        <v>47.79</v>
      </c>
      <c r="AH35" s="310">
        <v>30.216999999999999</v>
      </c>
      <c r="AI35" s="310">
        <v>74.015000000000001</v>
      </c>
      <c r="AJ35" s="310">
        <v>389.40800000000002</v>
      </c>
      <c r="AK35" s="310">
        <v>20.045000000000002</v>
      </c>
      <c r="AL35" s="310">
        <v>0</v>
      </c>
      <c r="AM35" s="310">
        <v>0</v>
      </c>
      <c r="AN35" s="310">
        <v>0</v>
      </c>
      <c r="AO35" s="310">
        <v>0</v>
      </c>
      <c r="AP35" s="310">
        <v>0</v>
      </c>
      <c r="AQ35" s="310">
        <v>10.750999999999999</v>
      </c>
      <c r="AR35" s="310">
        <v>10.535</v>
      </c>
      <c r="AS35" s="310">
        <v>9.2430000000000003</v>
      </c>
      <c r="AT35" s="310">
        <v>7.4420000000000002</v>
      </c>
      <c r="AU35" s="310">
        <v>6.1219999999999999</v>
      </c>
      <c r="AV35" s="310">
        <v>4.7299999999999995</v>
      </c>
      <c r="AW35" s="310">
        <v>3.6040000000000001</v>
      </c>
      <c r="AX35" s="310">
        <v>1.5089999999999999</v>
      </c>
      <c r="AY35" s="310">
        <v>1.496</v>
      </c>
      <c r="AZ35" s="310">
        <v>1.5229999999999999</v>
      </c>
      <c r="BA35" s="717">
        <v>1.4289999999999998</v>
      </c>
    </row>
    <row r="36" spans="1:53" s="14" customFormat="1" ht="14">
      <c r="A36" s="707" t="s">
        <v>1005</v>
      </c>
      <c r="B36" s="310">
        <v>-9.4000000000001194E-2</v>
      </c>
      <c r="C36" s="310">
        <v>-9.4000000000001194E-2</v>
      </c>
      <c r="D36" s="310">
        <v>-0.10900000000000887</v>
      </c>
      <c r="E36" s="310">
        <v>-0.13800000000000523</v>
      </c>
      <c r="F36" s="310">
        <v>-0.13799999999999812</v>
      </c>
      <c r="G36" s="310">
        <v>-0.13799999999999812</v>
      </c>
      <c r="H36" s="310">
        <v>-0.13700000000001467</v>
      </c>
      <c r="I36" s="310">
        <v>-1.8369999999999891</v>
      </c>
      <c r="J36" s="310">
        <v>-0.13800000000003365</v>
      </c>
      <c r="K36" s="310">
        <v>4.7110000000000127</v>
      </c>
      <c r="L36" s="310">
        <v>-4.5369999999999777</v>
      </c>
      <c r="M36" s="310">
        <v>3.1299999999999955</v>
      </c>
      <c r="N36" s="310">
        <v>-19.414999999999999</v>
      </c>
      <c r="O36" s="310">
        <v>-19.439999999999998</v>
      </c>
      <c r="P36" s="310">
        <v>-59.402999999999999</v>
      </c>
      <c r="Q36" s="310">
        <v>-101.04600000000002</v>
      </c>
      <c r="R36" s="310">
        <v>-43.71</v>
      </c>
      <c r="S36" s="310">
        <v>-43.628999999999998</v>
      </c>
      <c r="T36" s="310">
        <v>-29.989000000000004</v>
      </c>
      <c r="U36" s="310">
        <v>-27.027999999999992</v>
      </c>
      <c r="V36" s="310">
        <v>-27.029</v>
      </c>
      <c r="W36" s="310">
        <v>-27.028000000000002</v>
      </c>
      <c r="X36" s="310">
        <v>-27.028999999999996</v>
      </c>
      <c r="Y36" s="310">
        <v>-20.817000000000007</v>
      </c>
      <c r="Z36" s="310">
        <v>-17.713000000000001</v>
      </c>
      <c r="AA36" s="310">
        <v>-35.426000000000002</v>
      </c>
      <c r="AB36" s="310">
        <v>-51.604999999999997</v>
      </c>
      <c r="AC36" s="310">
        <v>-63.183999999999997</v>
      </c>
      <c r="AD36" s="310">
        <v>-13.113</v>
      </c>
      <c r="AE36" s="310">
        <v>-26.225000000000001</v>
      </c>
      <c r="AF36" s="310">
        <v>-39.338000000000001</v>
      </c>
      <c r="AG36" s="310">
        <v>-52.45</v>
      </c>
      <c r="AH36" s="310">
        <v>-8.9469999999999992</v>
      </c>
      <c r="AI36" s="310">
        <v>-15.808999999999999</v>
      </c>
      <c r="AJ36" s="310">
        <v>-16.422000000000001</v>
      </c>
      <c r="AK36" s="310">
        <v>-16.831</v>
      </c>
      <c r="AL36" s="310">
        <v>0</v>
      </c>
      <c r="AM36" s="310">
        <v>0</v>
      </c>
      <c r="AN36" s="310">
        <v>0</v>
      </c>
      <c r="AO36" s="310">
        <v>0</v>
      </c>
      <c r="AP36" s="310">
        <v>0</v>
      </c>
      <c r="AQ36" s="310">
        <v>0</v>
      </c>
      <c r="AR36" s="310">
        <v>0</v>
      </c>
      <c r="AS36" s="310">
        <v>0</v>
      </c>
      <c r="AT36" s="310">
        <v>0</v>
      </c>
      <c r="AU36" s="310">
        <v>0</v>
      </c>
      <c r="AV36" s="310">
        <v>0</v>
      </c>
      <c r="AW36" s="310">
        <v>0</v>
      </c>
      <c r="AX36" s="310">
        <v>0</v>
      </c>
      <c r="AY36" s="310">
        <v>0</v>
      </c>
      <c r="AZ36" s="310">
        <v>0</v>
      </c>
      <c r="BA36" s="717">
        <v>0</v>
      </c>
    </row>
    <row r="37" spans="1:53" s="14" customFormat="1" ht="14">
      <c r="A37" s="707" t="s">
        <v>1013</v>
      </c>
      <c r="B37" s="310">
        <v>-0.20849999999999999</v>
      </c>
      <c r="C37" s="310">
        <v>-0.23450000000000001</v>
      </c>
      <c r="D37" s="310">
        <v>-0.2609999999999999</v>
      </c>
      <c r="E37" s="310">
        <v>-0.29100000000000004</v>
      </c>
      <c r="F37" s="310">
        <v>-0.308</v>
      </c>
      <c r="G37" s="310">
        <v>-0.35200000000000004</v>
      </c>
      <c r="H37" s="310">
        <v>-2.4350000000000005</v>
      </c>
      <c r="I37" s="310">
        <v>303.61793068500697</v>
      </c>
      <c r="J37" s="310">
        <v>0</v>
      </c>
      <c r="K37" s="310">
        <v>47.71</v>
      </c>
      <c r="L37" s="310">
        <v>-5.4420000000000002</v>
      </c>
      <c r="M37" s="310">
        <v>-3.2349999999999994</v>
      </c>
      <c r="N37" s="310">
        <v>0</v>
      </c>
      <c r="O37" s="310">
        <v>0</v>
      </c>
      <c r="P37" s="310">
        <v>0</v>
      </c>
      <c r="Q37" s="310">
        <v>0</v>
      </c>
      <c r="R37" s="310">
        <v>0</v>
      </c>
      <c r="S37" s="310">
        <v>0</v>
      </c>
      <c r="T37" s="310">
        <v>0</v>
      </c>
      <c r="U37" s="310">
        <v>4.9000000000006594E-2</v>
      </c>
      <c r="V37" s="310">
        <v>-2.4868995751603507E-14</v>
      </c>
      <c r="W37" s="310">
        <v>1.0658141036401503E-14</v>
      </c>
      <c r="X37" s="310">
        <v>0</v>
      </c>
      <c r="Y37" s="310">
        <v>0</v>
      </c>
      <c r="Z37" s="310">
        <v>7.1054273576010019E-15</v>
      </c>
      <c r="AA37" s="310">
        <v>-2.2200000000000131</v>
      </c>
      <c r="AB37" s="310">
        <v>35.425999999999995</v>
      </c>
      <c r="AC37" s="310">
        <v>51.605000000000004</v>
      </c>
      <c r="AD37" s="310">
        <v>-454.46300000000002</v>
      </c>
      <c r="AE37" s="310">
        <v>13.113</v>
      </c>
      <c r="AF37" s="310">
        <v>0</v>
      </c>
      <c r="AG37" s="310">
        <v>0</v>
      </c>
      <c r="AH37" s="310">
        <v>52.745000000000005</v>
      </c>
      <c r="AI37" s="310">
        <v>-43.797999999999945</v>
      </c>
      <c r="AJ37" s="310">
        <v>-359.19100000000003</v>
      </c>
      <c r="AK37" s="310">
        <v>-9.4639999999999986</v>
      </c>
      <c r="AL37" s="310">
        <v>0</v>
      </c>
      <c r="AM37" s="310">
        <v>0</v>
      </c>
      <c r="AN37" s="310">
        <v>0</v>
      </c>
      <c r="AO37" s="310">
        <v>0</v>
      </c>
      <c r="AP37" s="310">
        <v>0</v>
      </c>
      <c r="AQ37" s="310">
        <v>-10.750999999999999</v>
      </c>
      <c r="AR37" s="310">
        <v>-10.535</v>
      </c>
      <c r="AS37" s="310">
        <v>-9.2430000000000003</v>
      </c>
      <c r="AT37" s="310">
        <v>-1.32</v>
      </c>
      <c r="AU37" s="310">
        <v>-1.3920000000000001</v>
      </c>
      <c r="AV37" s="310">
        <v>-1.1259999999999997</v>
      </c>
      <c r="AW37" s="310">
        <v>-2.0949999999999998</v>
      </c>
      <c r="AX37" s="310">
        <v>-1.2999999999999999E-2</v>
      </c>
      <c r="AY37" s="310">
        <v>2.7E-2</v>
      </c>
      <c r="AZ37" s="310">
        <v>-9.4E-2</v>
      </c>
      <c r="BA37" s="717">
        <v>5.0000000000000001E-3</v>
      </c>
    </row>
    <row r="38" spans="1:53" s="14" customFormat="1" ht="14">
      <c r="A38" s="707" t="s">
        <v>1001</v>
      </c>
      <c r="B38" s="310">
        <v>5.7229999999999999</v>
      </c>
      <c r="C38" s="310">
        <v>1.2949999999999999</v>
      </c>
      <c r="D38" s="310">
        <v>-3.4589999999999996</v>
      </c>
      <c r="E38" s="310">
        <v>1.5120000000000005</v>
      </c>
      <c r="F38" s="310">
        <v>0.21099999999999997</v>
      </c>
      <c r="G38" s="310">
        <v>0.12400000000000005</v>
      </c>
      <c r="H38" s="310">
        <v>0.42699999999999994</v>
      </c>
      <c r="I38" s="310">
        <v>1.6369999999999998</v>
      </c>
      <c r="J38" s="310">
        <v>0.115</v>
      </c>
      <c r="K38" s="310">
        <v>-0.115</v>
      </c>
      <c r="L38" s="310">
        <v>0</v>
      </c>
      <c r="M38" s="310">
        <v>0</v>
      </c>
      <c r="N38" s="310">
        <v>0</v>
      </c>
      <c r="O38" s="310">
        <v>0</v>
      </c>
      <c r="P38" s="310">
        <v>99.364000000000004</v>
      </c>
      <c r="Q38" s="310">
        <v>230.58700000000002</v>
      </c>
      <c r="R38" s="310">
        <v>23.664000000000001</v>
      </c>
      <c r="S38" s="310">
        <v>0</v>
      </c>
      <c r="T38" s="310">
        <v>1.9999999999988916E-3</v>
      </c>
      <c r="U38" s="310">
        <v>0</v>
      </c>
      <c r="V38" s="310">
        <v>0</v>
      </c>
      <c r="W38" s="310">
        <v>0</v>
      </c>
      <c r="X38" s="310">
        <v>0</v>
      </c>
      <c r="Y38" s="310">
        <v>0</v>
      </c>
      <c r="Z38" s="310">
        <v>0</v>
      </c>
      <c r="AA38" s="310">
        <v>0</v>
      </c>
      <c r="AB38" s="310">
        <v>0</v>
      </c>
      <c r="AC38" s="310">
        <v>0</v>
      </c>
      <c r="AD38" s="310">
        <v>0</v>
      </c>
      <c r="AE38" s="310">
        <v>0</v>
      </c>
      <c r="AF38" s="310">
        <v>0</v>
      </c>
      <c r="AG38" s="310">
        <v>0</v>
      </c>
      <c r="AH38" s="310" t="s">
        <v>40</v>
      </c>
      <c r="AI38" s="310">
        <v>375</v>
      </c>
      <c r="AJ38" s="310">
        <v>375</v>
      </c>
      <c r="AK38" s="310">
        <v>375</v>
      </c>
      <c r="AL38" s="310">
        <v>0</v>
      </c>
      <c r="AM38" s="310">
        <v>0</v>
      </c>
      <c r="AN38" s="310">
        <v>0</v>
      </c>
      <c r="AO38" s="310">
        <v>0</v>
      </c>
      <c r="AP38" s="310">
        <v>10.750999999999999</v>
      </c>
      <c r="AQ38" s="310">
        <v>10.535</v>
      </c>
      <c r="AR38" s="310">
        <v>9.2430000000000003</v>
      </c>
      <c r="AS38" s="310">
        <v>7.4420000000000002</v>
      </c>
      <c r="AT38" s="310">
        <v>0</v>
      </c>
      <c r="AU38" s="310">
        <v>0</v>
      </c>
      <c r="AV38" s="310">
        <v>0</v>
      </c>
      <c r="AW38" s="310">
        <v>0</v>
      </c>
      <c r="AX38" s="310">
        <v>0</v>
      </c>
      <c r="AY38" s="310">
        <v>0</v>
      </c>
      <c r="AZ38" s="310">
        <v>0</v>
      </c>
      <c r="BA38" s="717">
        <v>0</v>
      </c>
    </row>
    <row r="39" spans="1:53" s="14" customFormat="1" ht="14">
      <c r="A39" s="707" t="s">
        <v>1002</v>
      </c>
      <c r="B39" s="310">
        <v>0</v>
      </c>
      <c r="C39" s="310">
        <v>0</v>
      </c>
      <c r="D39" s="310">
        <v>0</v>
      </c>
      <c r="E39" s="310">
        <v>-0.125</v>
      </c>
      <c r="F39" s="310">
        <v>-0.125</v>
      </c>
      <c r="G39" s="310">
        <v>0.125</v>
      </c>
      <c r="H39" s="310">
        <v>0</v>
      </c>
      <c r="I39" s="310">
        <v>-1.504</v>
      </c>
      <c r="J39" s="310">
        <v>-3.9E-2</v>
      </c>
      <c r="K39" s="310">
        <v>-6.3630000000000564</v>
      </c>
      <c r="L39" s="310">
        <v>-0.65599999999994907</v>
      </c>
      <c r="M39" s="310">
        <v>-40.69399999999996</v>
      </c>
      <c r="N39" s="310">
        <v>-3.7999999999999999E-2</v>
      </c>
      <c r="O39" s="310">
        <v>-1.2999999999999998E-2</v>
      </c>
      <c r="P39" s="310">
        <v>0</v>
      </c>
      <c r="Q39" s="310">
        <v>0</v>
      </c>
      <c r="R39" s="310">
        <v>0</v>
      </c>
      <c r="S39" s="310">
        <v>0</v>
      </c>
      <c r="T39" s="310" t="s">
        <v>1290</v>
      </c>
      <c r="U39" s="310">
        <v>0</v>
      </c>
      <c r="V39" s="310">
        <v>0</v>
      </c>
      <c r="W39" s="310">
        <v>0</v>
      </c>
      <c r="X39" s="310">
        <v>0</v>
      </c>
      <c r="Y39" s="310">
        <v>0</v>
      </c>
      <c r="Z39" s="310">
        <v>0</v>
      </c>
      <c r="AA39" s="310">
        <v>0</v>
      </c>
      <c r="AB39" s="310">
        <v>0</v>
      </c>
      <c r="AC39" s="310">
        <v>0</v>
      </c>
      <c r="AD39" s="310">
        <v>454.46300000000002</v>
      </c>
      <c r="AE39" s="310">
        <v>0</v>
      </c>
      <c r="AF39" s="310">
        <v>0</v>
      </c>
      <c r="AG39" s="310">
        <v>0</v>
      </c>
      <c r="AH39" s="310" t="s">
        <v>40</v>
      </c>
      <c r="AI39" s="310">
        <v>0</v>
      </c>
      <c r="AJ39" s="310">
        <v>-368.75</v>
      </c>
      <c r="AK39" s="310">
        <v>-368.75</v>
      </c>
      <c r="AL39" s="310">
        <v>0</v>
      </c>
      <c r="AM39" s="310">
        <v>0</v>
      </c>
      <c r="AN39" s="310">
        <v>0</v>
      </c>
      <c r="AO39" s="310">
        <v>0</v>
      </c>
      <c r="AP39" s="310">
        <v>0</v>
      </c>
      <c r="AQ39" s="310">
        <v>0</v>
      </c>
      <c r="AR39" s="310">
        <v>0</v>
      </c>
      <c r="AS39" s="310">
        <v>0</v>
      </c>
      <c r="AT39" s="310">
        <v>0</v>
      </c>
      <c r="AU39" s="310">
        <v>0</v>
      </c>
      <c r="AV39" s="310">
        <v>0</v>
      </c>
      <c r="AW39" s="310">
        <v>0</v>
      </c>
      <c r="AX39" s="310">
        <v>0</v>
      </c>
      <c r="AY39" s="310">
        <v>0</v>
      </c>
      <c r="AZ39" s="310">
        <v>0</v>
      </c>
      <c r="BA39" s="717">
        <v>0</v>
      </c>
    </row>
    <row r="40" spans="1:53" s="14" customFormat="1" ht="14">
      <c r="A40" s="718" t="s">
        <v>1014</v>
      </c>
      <c r="B40" s="719">
        <v>19.110992309999826</v>
      </c>
      <c r="C40" s="719">
        <v>20.077492309999826</v>
      </c>
      <c r="D40" s="719">
        <v>16.248492309999818</v>
      </c>
      <c r="E40" s="719">
        <v>17.206492309999813</v>
      </c>
      <c r="F40" s="719">
        <v>16.846492309999814</v>
      </c>
      <c r="G40" s="719">
        <v>16.605492309999814</v>
      </c>
      <c r="H40" s="719">
        <v>14.460492309999799</v>
      </c>
      <c r="I40" s="719">
        <v>316.37442299500674</v>
      </c>
      <c r="J40" s="719">
        <v>316.31242299500673</v>
      </c>
      <c r="K40" s="719">
        <v>362.25542299500665</v>
      </c>
      <c r="L40" s="719">
        <v>351.62042299500672</v>
      </c>
      <c r="M40" s="719">
        <v>265.12799999999999</v>
      </c>
      <c r="N40" s="719">
        <v>242.73999999999998</v>
      </c>
      <c r="O40" s="719">
        <v>223.28699999999998</v>
      </c>
      <c r="P40" s="719">
        <v>263.24799999999999</v>
      </c>
      <c r="Q40" s="719">
        <v>392.78899999999999</v>
      </c>
      <c r="R40" s="719">
        <v>372.74299999999999</v>
      </c>
      <c r="S40" s="719">
        <v>329.11399999999998</v>
      </c>
      <c r="T40" s="719">
        <v>299.12700000000001</v>
      </c>
      <c r="U40" s="719">
        <v>272.14800000000002</v>
      </c>
      <c r="V40" s="719">
        <v>245.119</v>
      </c>
      <c r="W40" s="719">
        <v>218.09100000000001</v>
      </c>
      <c r="X40" s="719">
        <v>191.06200000000001</v>
      </c>
      <c r="Y40" s="719">
        <v>170.245</v>
      </c>
      <c r="Z40" s="719">
        <v>152.53200000000001</v>
      </c>
      <c r="AA40" s="719">
        <v>114.886</v>
      </c>
      <c r="AB40" s="719">
        <v>98.706999999999994</v>
      </c>
      <c r="AC40" s="719">
        <v>87.128</v>
      </c>
      <c r="AD40" s="719">
        <v>74.015000000000001</v>
      </c>
      <c r="AE40" s="719">
        <v>60.902999999999999</v>
      </c>
      <c r="AF40" s="719">
        <v>47.79</v>
      </c>
      <c r="AG40" s="719">
        <v>30.216999999999999</v>
      </c>
      <c r="AH40" s="719">
        <v>74.015000000000001</v>
      </c>
      <c r="AI40" s="719">
        <v>389.40800000000002</v>
      </c>
      <c r="AJ40" s="719">
        <v>20.045000000000002</v>
      </c>
      <c r="AK40" s="719">
        <v>0</v>
      </c>
      <c r="AL40" s="719">
        <v>0</v>
      </c>
      <c r="AM40" s="719">
        <v>0</v>
      </c>
      <c r="AN40" s="719">
        <v>0</v>
      </c>
      <c r="AO40" s="719">
        <v>0</v>
      </c>
      <c r="AP40" s="719">
        <v>10.750999999999999</v>
      </c>
      <c r="AQ40" s="719">
        <v>10.535</v>
      </c>
      <c r="AR40" s="719">
        <v>9.2430000000000003</v>
      </c>
      <c r="AS40" s="719">
        <v>7.4420000000000002</v>
      </c>
      <c r="AT40" s="719">
        <v>6.1219999999999999</v>
      </c>
      <c r="AU40" s="719">
        <v>4.7299999999999995</v>
      </c>
      <c r="AV40" s="719">
        <v>3.6040000000000001</v>
      </c>
      <c r="AW40" s="719">
        <v>1.5090000000000003</v>
      </c>
      <c r="AX40" s="719">
        <v>1.496</v>
      </c>
      <c r="AY40" s="719">
        <v>1.5229999999999999</v>
      </c>
      <c r="AZ40" s="719">
        <v>1.4289999999999998</v>
      </c>
      <c r="BA40" s="720">
        <v>1.514</v>
      </c>
    </row>
    <row r="41" spans="1:53" s="14" customFormat="1" ht="14.5" thickBot="1">
      <c r="A41" s="721" t="s">
        <v>1015</v>
      </c>
      <c r="B41" s="311">
        <v>13647.289586714996</v>
      </c>
      <c r="C41" s="311">
        <v>13073.679486714995</v>
      </c>
      <c r="D41" s="311">
        <v>13361.474486714995</v>
      </c>
      <c r="E41" s="311">
        <v>13351.179069314996</v>
      </c>
      <c r="F41" s="311">
        <v>12919.931402648328</v>
      </c>
      <c r="G41" s="311">
        <v>12303.225735981661</v>
      </c>
      <c r="H41" s="311">
        <v>11714.812069314996</v>
      </c>
      <c r="I41" s="311">
        <v>12128.138000000003</v>
      </c>
      <c r="J41" s="311">
        <v>13509.835000000003</v>
      </c>
      <c r="K41" s="311">
        <v>11071.836000000003</v>
      </c>
      <c r="L41" s="311">
        <v>10713.858492310001</v>
      </c>
      <c r="M41" s="311">
        <v>11249.232069314994</v>
      </c>
      <c r="N41" s="311">
        <v>10191.168492239995</v>
      </c>
      <c r="O41" s="311">
        <v>9711.5584922399939</v>
      </c>
      <c r="P41" s="311">
        <v>9397.9068300099952</v>
      </c>
      <c r="Q41" s="311">
        <v>9310.8214922399948</v>
      </c>
      <c r="R41" s="311">
        <v>8638.9054922399955</v>
      </c>
      <c r="S41" s="311">
        <v>7924.4014922399965</v>
      </c>
      <c r="T41" s="311">
        <v>7963.8334922399963</v>
      </c>
      <c r="U41" s="311">
        <v>8715.26</v>
      </c>
      <c r="V41" s="311">
        <v>7986.045000000001</v>
      </c>
      <c r="W41" s="311">
        <v>7499.1039999999994</v>
      </c>
      <c r="X41" s="311">
        <v>6826.7330000000002</v>
      </c>
      <c r="Y41" s="311">
        <v>6926.7290000000003</v>
      </c>
      <c r="Z41" s="311">
        <v>6631.6710000000003</v>
      </c>
      <c r="AA41" s="311">
        <v>6294.0920000000006</v>
      </c>
      <c r="AB41" s="311">
        <v>5937.933</v>
      </c>
      <c r="AC41" s="311">
        <v>5782.0309999999999</v>
      </c>
      <c r="AD41" s="311">
        <v>5477.0069999999996</v>
      </c>
      <c r="AE41" s="311">
        <v>5533.0969999999998</v>
      </c>
      <c r="AF41" s="311">
        <v>4302.7610000000004</v>
      </c>
      <c r="AG41" s="311">
        <v>5920.549</v>
      </c>
      <c r="AH41" s="311">
        <v>5477.0069999999996</v>
      </c>
      <c r="AI41" s="311">
        <v>6896.0550000000003</v>
      </c>
      <c r="AJ41" s="311">
        <v>6366.2550000000001</v>
      </c>
      <c r="AK41" s="311">
        <v>6220.6659999999993</v>
      </c>
      <c r="AL41" s="311">
        <v>4977.8</v>
      </c>
      <c r="AM41" s="311">
        <v>4764.924</v>
      </c>
      <c r="AN41" s="311">
        <v>5044.8009999999995</v>
      </c>
      <c r="AO41" s="311">
        <v>7031.2579999999998</v>
      </c>
      <c r="AP41" s="311">
        <v>7043.88</v>
      </c>
      <c r="AQ41" s="311">
        <v>6991.9789999999994</v>
      </c>
      <c r="AR41" s="311">
        <v>9659.0899999999983</v>
      </c>
      <c r="AS41" s="311">
        <v>11014.625</v>
      </c>
      <c r="AT41" s="312">
        <v>10709.876</v>
      </c>
      <c r="AU41" s="312">
        <v>10985.059000000001</v>
      </c>
      <c r="AV41" s="312">
        <v>10681.311000000002</v>
      </c>
      <c r="AW41" s="312">
        <v>10800.778999999999</v>
      </c>
      <c r="AX41" s="312">
        <v>10479.796</v>
      </c>
      <c r="AY41" s="312">
        <v>10422.003000000001</v>
      </c>
      <c r="AZ41" s="312">
        <v>10660.916999999999</v>
      </c>
      <c r="BA41" s="313">
        <v>11336.662</v>
      </c>
    </row>
    <row r="42" spans="1:53" s="4" customFormat="1" ht="14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53" s="4" customFormat="1" ht="14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53" s="4" customFormat="1" ht="14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53" s="4" customFormat="1" ht="14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  <row r="46" spans="1:53" s="4" customFormat="1" ht="14">
      <c r="A46" s="293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</row>
    <row r="48" spans="1:53" ht="39" customHeight="1"/>
    <row r="50" ht="48.75" customHeight="1"/>
    <row r="51" ht="39" customHeight="1"/>
  </sheetData>
  <sheetProtection sheet="1" objects="1" scenarios="1"/>
  <hyperlinks>
    <hyperlink ref="A4" location="'Índice'!B68" display="Índice!A1" xr:uid="{279B08D0-91A7-4B0D-85E6-1C287DAE0322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7F20-40FB-4B4B-9F94-545EE8126883}">
  <sheetPr codeName="Planilha1">
    <tabColor rgb="FFFFC000"/>
  </sheetPr>
  <dimension ref="A1:AF72"/>
  <sheetViews>
    <sheetView showGridLines="0" showRowColHeader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25" s="12" customFormat="1" ht="16.5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s="12" customFormat="1" ht="56.15" customHeight="1">
      <c r="A2" s="154" t="s">
        <v>1022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</row>
    <row r="3" spans="1:25" s="12" customFormat="1" ht="16.5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5" s="12" customFormat="1" ht="14">
      <c r="A4" s="843" t="s">
        <v>531</v>
      </c>
      <c r="B4" s="158" t="s">
        <v>1019</v>
      </c>
      <c r="C4" s="158" t="s">
        <v>1020</v>
      </c>
      <c r="D4" s="158" t="s">
        <v>1021</v>
      </c>
      <c r="E4" s="158" t="s">
        <v>889</v>
      </c>
      <c r="F4" s="159" t="s">
        <v>911</v>
      </c>
      <c r="G4" s="159" t="s">
        <v>913</v>
      </c>
      <c r="H4" s="159" t="s">
        <v>915</v>
      </c>
      <c r="I4" s="159" t="s">
        <v>1281</v>
      </c>
      <c r="J4" s="159" t="s">
        <v>1282</v>
      </c>
      <c r="K4" s="159" t="s">
        <v>1283</v>
      </c>
      <c r="L4" s="159" t="s">
        <v>1284</v>
      </c>
      <c r="M4" s="159" t="s">
        <v>1285</v>
      </c>
      <c r="N4" s="159" t="s">
        <v>1286</v>
      </c>
      <c r="O4" s="159" t="s">
        <v>1287</v>
      </c>
      <c r="P4" s="159" t="s">
        <v>1288</v>
      </c>
      <c r="Q4" s="159" t="s">
        <v>1289</v>
      </c>
      <c r="R4" s="159" t="s">
        <v>1076</v>
      </c>
      <c r="S4" s="159" t="s">
        <v>1078</v>
      </c>
      <c r="T4" s="159" t="s">
        <v>1080</v>
      </c>
      <c r="U4" s="159" t="s">
        <v>1082</v>
      </c>
      <c r="V4" s="159" t="s">
        <v>1145</v>
      </c>
      <c r="W4" s="159" t="s">
        <v>1146</v>
      </c>
      <c r="X4" s="159" t="s">
        <v>1147</v>
      </c>
      <c r="Y4" s="156" t="s">
        <v>1148</v>
      </c>
    </row>
    <row r="5" spans="1:25" s="12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86"/>
    </row>
    <row r="6" spans="1:25" s="4" customFormat="1" ht="14">
      <c r="A6" s="149" t="s">
        <v>114</v>
      </c>
      <c r="B6" s="160">
        <v>30161168738.350002</v>
      </c>
      <c r="C6" s="160">
        <v>29711349425.18</v>
      </c>
      <c r="D6" s="160">
        <v>38994330990</v>
      </c>
      <c r="E6" s="160">
        <v>25581507658.439999</v>
      </c>
      <c r="F6" s="160">
        <v>53556554550.290001</v>
      </c>
      <c r="G6" s="160">
        <v>30973258838.970001</v>
      </c>
      <c r="H6" s="160">
        <v>26566869501.16</v>
      </c>
      <c r="I6" s="160">
        <v>14772990210.940001</v>
      </c>
      <c r="J6" s="160">
        <v>32492369878.07</v>
      </c>
      <c r="K6" s="160">
        <v>12450126712.840002</v>
      </c>
      <c r="L6" s="160">
        <v>41108073248.880005</v>
      </c>
      <c r="M6" s="160">
        <v>42529907382.190002</v>
      </c>
      <c r="N6" s="160">
        <v>34422602489.700005</v>
      </c>
      <c r="O6" s="160">
        <v>69599431321.979996</v>
      </c>
      <c r="P6" s="160">
        <v>72569292347.699982</v>
      </c>
      <c r="Q6" s="160">
        <v>55406042967.900002</v>
      </c>
      <c r="R6" s="160">
        <v>61363393132.07</v>
      </c>
      <c r="S6" s="160">
        <v>62323621620.980003</v>
      </c>
      <c r="T6" s="160">
        <v>75748224367.400009</v>
      </c>
      <c r="U6" s="160">
        <v>63772374011.659996</v>
      </c>
      <c r="V6" s="160">
        <v>69304031663.899994</v>
      </c>
      <c r="W6" s="160">
        <v>72687945072.619995</v>
      </c>
      <c r="X6" s="160">
        <v>61404427442.819992</v>
      </c>
      <c r="Y6" s="150">
        <v>87534852562.669998</v>
      </c>
    </row>
    <row r="7" spans="1:25" s="4" customFormat="1" ht="14">
      <c r="A7" s="176" t="s">
        <v>1023</v>
      </c>
      <c r="B7" s="161">
        <v>19089023108.02</v>
      </c>
      <c r="C7" s="161">
        <v>18293036449.970001</v>
      </c>
      <c r="D7" s="161">
        <v>21606754850</v>
      </c>
      <c r="E7" s="161">
        <v>17172963693.51</v>
      </c>
      <c r="F7" s="161">
        <v>28339851795.82</v>
      </c>
      <c r="G7" s="161">
        <v>19951636270.900002</v>
      </c>
      <c r="H7" s="161">
        <v>18478903257.830002</v>
      </c>
      <c r="I7" s="161">
        <v>13156166054.77</v>
      </c>
      <c r="J7" s="161">
        <v>21689687127.759998</v>
      </c>
      <c r="K7" s="161">
        <v>11887170719.01</v>
      </c>
      <c r="L7" s="161">
        <v>22861885026.080002</v>
      </c>
      <c r="M7" s="161">
        <v>23195129030.470001</v>
      </c>
      <c r="N7" s="161">
        <v>18849901549.57</v>
      </c>
      <c r="O7" s="161">
        <v>35128243524.470001</v>
      </c>
      <c r="P7" s="161">
        <v>35331006671.629997</v>
      </c>
      <c r="Q7" s="161">
        <v>22962378335.709999</v>
      </c>
      <c r="R7" s="161">
        <v>29861827564.099998</v>
      </c>
      <c r="S7" s="161">
        <v>31566565240.200001</v>
      </c>
      <c r="T7" s="161">
        <v>37539256828.059998</v>
      </c>
      <c r="U7" s="161">
        <v>31188689190.810001</v>
      </c>
      <c r="V7" s="161">
        <v>36441925273.540001</v>
      </c>
      <c r="W7" s="161">
        <v>38338414690.139999</v>
      </c>
      <c r="X7" s="161">
        <v>31091943681.259998</v>
      </c>
      <c r="Y7" s="151">
        <v>45796033674.379997</v>
      </c>
    </row>
    <row r="8" spans="1:25" s="4" customFormat="1" ht="14">
      <c r="A8" s="176" t="s">
        <v>1024</v>
      </c>
      <c r="B8" s="161">
        <v>6867269000</v>
      </c>
      <c r="C8" s="161">
        <v>8162710000</v>
      </c>
      <c r="D8" s="161">
        <v>7716373000</v>
      </c>
      <c r="E8" s="161">
        <v>5764877000</v>
      </c>
      <c r="F8" s="161">
        <v>4657128000</v>
      </c>
      <c r="G8" s="161">
        <v>3728562000</v>
      </c>
      <c r="H8" s="161">
        <v>2888122000</v>
      </c>
      <c r="I8" s="161">
        <v>2540688000</v>
      </c>
      <c r="J8" s="161">
        <v>2514591000</v>
      </c>
      <c r="K8" s="161">
        <v>4594333000</v>
      </c>
      <c r="L8" s="161">
        <v>7593279000</v>
      </c>
      <c r="M8" s="161">
        <v>10706040000</v>
      </c>
      <c r="N8" s="161">
        <v>12902983000</v>
      </c>
      <c r="O8" s="161">
        <v>16439001000</v>
      </c>
      <c r="P8" s="161">
        <v>18221745000</v>
      </c>
      <c r="Q8" s="161">
        <v>16433256000</v>
      </c>
      <c r="R8" s="161">
        <v>15090717000</v>
      </c>
      <c r="S8" s="161">
        <v>14915182000</v>
      </c>
      <c r="T8" s="161">
        <v>16463047000</v>
      </c>
      <c r="U8" s="161">
        <v>15665326000</v>
      </c>
      <c r="V8" s="161">
        <v>13902738000</v>
      </c>
      <c r="W8" s="161">
        <v>11719073000</v>
      </c>
      <c r="X8" s="161">
        <v>12468271000</v>
      </c>
      <c r="Y8" s="151">
        <v>12768775000</v>
      </c>
    </row>
    <row r="9" spans="1:25" s="4" customFormat="1" ht="14">
      <c r="A9" s="176" t="s">
        <v>389</v>
      </c>
      <c r="B9" s="161">
        <v>2944119756.5500002</v>
      </c>
      <c r="C9" s="161">
        <v>3344410676.1500001</v>
      </c>
      <c r="D9" s="161">
        <v>5505063125.4799995</v>
      </c>
      <c r="E9" s="161">
        <v>2982140403.52</v>
      </c>
      <c r="F9" s="161">
        <v>8309754180.9399996</v>
      </c>
      <c r="G9" s="161">
        <v>5226964737.1499996</v>
      </c>
      <c r="H9" s="161">
        <v>3467696604.7199998</v>
      </c>
      <c r="I9" s="161">
        <v>1009986617.26</v>
      </c>
      <c r="J9" s="161">
        <v>4536563247.8599997</v>
      </c>
      <c r="K9" s="161">
        <v>994176725.07000005</v>
      </c>
      <c r="L9" s="161">
        <v>6154395314.2600002</v>
      </c>
      <c r="M9" s="161">
        <v>6925329508.8900003</v>
      </c>
      <c r="N9" s="161">
        <v>6999288129.29</v>
      </c>
      <c r="O9" s="161">
        <v>12750326993.08</v>
      </c>
      <c r="P9" s="161">
        <v>15613740558.33</v>
      </c>
      <c r="Q9" s="161">
        <v>14656256937.01</v>
      </c>
      <c r="R9" s="161">
        <v>14911711946.780001</v>
      </c>
      <c r="S9" s="161">
        <v>15594818954.790001</v>
      </c>
      <c r="T9" s="161">
        <v>17484294608.130001</v>
      </c>
      <c r="U9" s="161">
        <v>14611207359.559999</v>
      </c>
      <c r="V9" s="161">
        <v>16192729562.5</v>
      </c>
      <c r="W9" s="161">
        <v>19559553253.790001</v>
      </c>
      <c r="X9" s="161">
        <v>15031043743.940001</v>
      </c>
      <c r="Y9" s="151">
        <v>23114936828.720001</v>
      </c>
    </row>
    <row r="10" spans="1:25" s="4" customFormat="1" ht="14">
      <c r="A10" s="176" t="s">
        <v>1025</v>
      </c>
      <c r="B10" s="161">
        <v>469165000</v>
      </c>
      <c r="C10" s="161">
        <v>-527730000</v>
      </c>
      <c r="D10" s="161">
        <v>1175996000</v>
      </c>
      <c r="E10" s="161">
        <v>-477799000</v>
      </c>
      <c r="F10" s="161">
        <v>3765814898.54</v>
      </c>
      <c r="G10" s="161">
        <v>341301762.00999999</v>
      </c>
      <c r="H10" s="161">
        <v>532065924.95999998</v>
      </c>
      <c r="I10" s="161">
        <v>-1213442990.3</v>
      </c>
      <c r="J10" s="161">
        <v>1963968259.1500001</v>
      </c>
      <c r="K10" s="161">
        <v>-2200752341.4200001</v>
      </c>
      <c r="L10" s="161">
        <v>1779671259.24</v>
      </c>
      <c r="M10" s="161">
        <v>67243032.329999998</v>
      </c>
      <c r="N10" s="161">
        <v>-2700821256.3299999</v>
      </c>
      <c r="O10" s="161">
        <v>1271797574.3</v>
      </c>
      <c r="P10" s="161">
        <v>829062744.45000005</v>
      </c>
      <c r="Q10" s="161">
        <v>-140833756.96000001</v>
      </c>
      <c r="R10" s="161">
        <v>389235337.62</v>
      </c>
      <c r="S10" s="161">
        <v>-1141857121.9300001</v>
      </c>
      <c r="T10" s="161">
        <v>630679086.02999997</v>
      </c>
      <c r="U10" s="161">
        <v>-1083574246.1099999</v>
      </c>
      <c r="V10" s="161">
        <v>1214976554.3900001</v>
      </c>
      <c r="W10" s="161">
        <v>1309166592.8900001</v>
      </c>
      <c r="X10" s="161">
        <v>330258063.76999998</v>
      </c>
      <c r="Y10" s="151">
        <v>1690733332.45</v>
      </c>
    </row>
    <row r="11" spans="1:25" s="4" customFormat="1" ht="14">
      <c r="A11" s="176" t="s">
        <v>391</v>
      </c>
      <c r="B11" s="161">
        <v>614440000</v>
      </c>
      <c r="C11" s="161">
        <v>617920000</v>
      </c>
      <c r="D11" s="161">
        <v>602017000</v>
      </c>
      <c r="E11" s="161">
        <v>187774566.80000001</v>
      </c>
      <c r="F11" s="161">
        <v>462928000</v>
      </c>
      <c r="G11" s="161">
        <v>341537000</v>
      </c>
      <c r="H11" s="161">
        <v>266169000</v>
      </c>
      <c r="I11" s="161">
        <v>253628000</v>
      </c>
      <c r="J11" s="161">
        <v>254086000</v>
      </c>
      <c r="K11" s="161">
        <v>359316000</v>
      </c>
      <c r="L11" s="161">
        <v>522091000</v>
      </c>
      <c r="M11" s="161">
        <v>830720000</v>
      </c>
      <c r="N11" s="161">
        <v>1107499000</v>
      </c>
      <c r="O11" s="161">
        <v>1493056000</v>
      </c>
      <c r="P11" s="161">
        <v>1875082000</v>
      </c>
      <c r="Q11" s="161">
        <v>1867491000</v>
      </c>
      <c r="R11" s="161">
        <v>1834336000</v>
      </c>
      <c r="S11" s="161">
        <v>1881309000</v>
      </c>
      <c r="T11" s="161">
        <v>1959338000</v>
      </c>
      <c r="U11" s="161">
        <v>1718887000</v>
      </c>
      <c r="V11" s="161">
        <v>1632115000</v>
      </c>
      <c r="W11" s="161">
        <v>1662791000</v>
      </c>
      <c r="X11" s="161">
        <v>1801755000</v>
      </c>
      <c r="Y11" s="151">
        <v>1927285000</v>
      </c>
    </row>
    <row r="12" spans="1:25" s="4" customFormat="1" ht="14">
      <c r="A12" s="176" t="s">
        <v>1026</v>
      </c>
      <c r="B12" s="161">
        <v>42713779.789999999</v>
      </c>
      <c r="C12" s="161">
        <v>-150267654.53999999</v>
      </c>
      <c r="D12" s="161">
        <v>758014586.61000001</v>
      </c>
      <c r="E12" s="161">
        <v>-247377550.31</v>
      </c>
      <c r="F12" s="161">
        <v>3424828770.3899999</v>
      </c>
      <c r="G12" s="161">
        <v>794572670.91999996</v>
      </c>
      <c r="H12" s="161">
        <v>595222400.19000006</v>
      </c>
      <c r="I12" s="161">
        <v>-1001515518.7</v>
      </c>
      <c r="J12" s="161">
        <v>538790000.21000004</v>
      </c>
      <c r="K12" s="161">
        <v>-885207560.15999997</v>
      </c>
      <c r="L12" s="161">
        <v>648048316.23000002</v>
      </c>
      <c r="M12" s="161">
        <v>181666367.96000001</v>
      </c>
      <c r="N12" s="161">
        <v>-121256326.38</v>
      </c>
      <c r="O12" s="161">
        <v>52578723.200000003</v>
      </c>
      <c r="P12" s="161">
        <v>9361443.8599999994</v>
      </c>
      <c r="Q12" s="161">
        <v>-10052953.470000001</v>
      </c>
      <c r="R12" s="161">
        <v>-16468798.810000001</v>
      </c>
      <c r="S12" s="161">
        <v>-38420925.020000003</v>
      </c>
      <c r="T12" s="161">
        <v>21481876.800000001</v>
      </c>
      <c r="U12" s="161">
        <v>-17496010.609999999</v>
      </c>
      <c r="V12" s="161">
        <v>21017687.210000001</v>
      </c>
      <c r="W12" s="161">
        <v>85416200.420000002</v>
      </c>
      <c r="X12" s="161">
        <v>-9222533.1500000004</v>
      </c>
      <c r="Y12" s="151">
        <v>106693400.31</v>
      </c>
    </row>
    <row r="13" spans="1:25" s="4" customFormat="1" ht="14">
      <c r="A13" s="176" t="s">
        <v>1027</v>
      </c>
      <c r="B13" s="161">
        <v>57108093.990000002</v>
      </c>
      <c r="C13" s="161">
        <v>-200907046.40000001</v>
      </c>
      <c r="D13" s="161">
        <v>1013461427.91</v>
      </c>
      <c r="E13" s="161">
        <v>-330742455.07999998</v>
      </c>
      <c r="F13" s="161">
        <v>4049456904.5999999</v>
      </c>
      <c r="G13" s="161">
        <v>876189397.99000001</v>
      </c>
      <c r="H13" s="161">
        <v>656362313.46000004</v>
      </c>
      <c r="I13" s="161">
        <v>-1104388952.0899999</v>
      </c>
      <c r="J13" s="161">
        <v>1127626243.0899999</v>
      </c>
      <c r="K13" s="161">
        <v>-1852638829.6600001</v>
      </c>
      <c r="L13" s="161">
        <v>1130675333.0699999</v>
      </c>
      <c r="M13" s="161">
        <v>316960442.54000002</v>
      </c>
      <c r="N13" s="161">
        <v>-2486406606.4499998</v>
      </c>
      <c r="O13" s="161">
        <v>1078146506.9300001</v>
      </c>
      <c r="P13" s="161">
        <v>191959929.43000001</v>
      </c>
      <c r="Q13" s="161">
        <v>-206139594.38999999</v>
      </c>
      <c r="R13" s="161">
        <v>-337698917.62</v>
      </c>
      <c r="S13" s="161">
        <v>-787835527.05999994</v>
      </c>
      <c r="T13" s="161">
        <v>440493968.38</v>
      </c>
      <c r="U13" s="161">
        <v>-358762281.99000001</v>
      </c>
      <c r="V13" s="161">
        <v>430975586.25999999</v>
      </c>
      <c r="W13" s="161">
        <v>1751491335.3800001</v>
      </c>
      <c r="X13" s="161">
        <v>-189111513</v>
      </c>
      <c r="Y13" s="151">
        <v>2187788326.8099999</v>
      </c>
    </row>
    <row r="14" spans="1:25" s="4" customFormat="1" ht="14">
      <c r="A14" s="176" t="s">
        <v>1028</v>
      </c>
      <c r="B14" s="161">
        <v>77330000</v>
      </c>
      <c r="C14" s="161">
        <v>172177000</v>
      </c>
      <c r="D14" s="161">
        <v>616651000</v>
      </c>
      <c r="E14" s="161">
        <v>529671000</v>
      </c>
      <c r="F14" s="161">
        <v>546792000</v>
      </c>
      <c r="G14" s="161">
        <v>-287505000</v>
      </c>
      <c r="H14" s="161">
        <v>-317672000</v>
      </c>
      <c r="I14" s="161">
        <v>1131869000</v>
      </c>
      <c r="J14" s="161">
        <v>-132942000</v>
      </c>
      <c r="K14" s="161">
        <v>-446271000</v>
      </c>
      <c r="L14" s="161">
        <v>418028000</v>
      </c>
      <c r="M14" s="161">
        <v>306819000</v>
      </c>
      <c r="N14" s="161">
        <v>-128585000</v>
      </c>
      <c r="O14" s="161">
        <v>1386281000</v>
      </c>
      <c r="P14" s="161">
        <v>497334000</v>
      </c>
      <c r="Q14" s="161">
        <v>-156313000</v>
      </c>
      <c r="R14" s="161">
        <v>-370267000</v>
      </c>
      <c r="S14" s="161">
        <v>333860000</v>
      </c>
      <c r="T14" s="161">
        <v>1209633000</v>
      </c>
      <c r="U14" s="161">
        <v>2048097000</v>
      </c>
      <c r="V14" s="161">
        <v>-532446000</v>
      </c>
      <c r="W14" s="161">
        <v>-1737961000</v>
      </c>
      <c r="X14" s="161">
        <v>879490000</v>
      </c>
      <c r="Y14" s="151">
        <v>-57393000</v>
      </c>
    </row>
    <row r="15" spans="1:25" s="4" customFormat="1" ht="14">
      <c r="A15" s="149" t="s">
        <v>115</v>
      </c>
      <c r="B15" s="160">
        <v>-17417381578.989998</v>
      </c>
      <c r="C15" s="160">
        <v>-16328204491.6</v>
      </c>
      <c r="D15" s="160">
        <v>-25437511514.91</v>
      </c>
      <c r="E15" s="160">
        <v>-11318458580.92</v>
      </c>
      <c r="F15" s="160">
        <v>-39494612447.599998</v>
      </c>
      <c r="G15" s="160">
        <v>-16676614263.060001</v>
      </c>
      <c r="H15" s="160">
        <v>-12550306294.130001</v>
      </c>
      <c r="I15" s="160">
        <v>-609041820.78000021</v>
      </c>
      <c r="J15" s="160">
        <v>-17970446846.529999</v>
      </c>
      <c r="K15" s="160">
        <v>1891753876.96</v>
      </c>
      <c r="L15" s="160">
        <v>-25467299806.990002</v>
      </c>
      <c r="M15" s="160">
        <v>-27729209682.940002</v>
      </c>
      <c r="N15" s="160">
        <v>-19090674717.800003</v>
      </c>
      <c r="O15" s="160">
        <v>-52543657290.869995</v>
      </c>
      <c r="P15" s="160">
        <v>-53010940669.760002</v>
      </c>
      <c r="Q15" s="160">
        <v>-33955168137</v>
      </c>
      <c r="R15" s="160">
        <v>-40202387879.400002</v>
      </c>
      <c r="S15" s="160">
        <v>-39436379006.040001</v>
      </c>
      <c r="T15" s="160">
        <v>-52068452307.639999</v>
      </c>
      <c r="U15" s="160">
        <v>-38003601120.029999</v>
      </c>
      <c r="V15" s="160">
        <v>-43570336973.610001</v>
      </c>
      <c r="W15" s="160">
        <v>-47139009920.919998</v>
      </c>
      <c r="X15" s="160">
        <v>-35534240413.979996</v>
      </c>
      <c r="Y15" s="150">
        <v>-60744127229.879997</v>
      </c>
    </row>
    <row r="16" spans="1:25" s="4" customFormat="1" ht="14">
      <c r="A16" s="176" t="s">
        <v>1029</v>
      </c>
      <c r="B16" s="161">
        <v>-9460522349.3199997</v>
      </c>
      <c r="C16" s="161">
        <v>-7373149665.25</v>
      </c>
      <c r="D16" s="161">
        <v>-16601662054.049999</v>
      </c>
      <c r="E16" s="161">
        <v>-4129743198.5500002</v>
      </c>
      <c r="F16" s="161">
        <v>-31345467412.080002</v>
      </c>
      <c r="G16" s="161">
        <v>-10604230120.18</v>
      </c>
      <c r="H16" s="161">
        <v>-7392090053.4300003</v>
      </c>
      <c r="I16" s="161">
        <v>3699159452.6399999</v>
      </c>
      <c r="J16" s="161">
        <v>-12022785778.26</v>
      </c>
      <c r="K16" s="161">
        <v>6102795926.1700001</v>
      </c>
      <c r="L16" s="161">
        <v>-16647301263.77</v>
      </c>
      <c r="M16" s="161">
        <v>-15985245009.700001</v>
      </c>
      <c r="N16" s="161">
        <v>-5501508187.8500004</v>
      </c>
      <c r="O16" s="161">
        <v>-34706844546.169998</v>
      </c>
      <c r="P16" s="161">
        <v>-32812425176.470001</v>
      </c>
      <c r="Q16" s="161">
        <v>-13433361142.76</v>
      </c>
      <c r="R16" s="161">
        <v>-18708413128.389999</v>
      </c>
      <c r="S16" s="161">
        <v>-16864313813.52</v>
      </c>
      <c r="T16" s="161">
        <v>-27393969283.209999</v>
      </c>
      <c r="U16" s="161">
        <v>-15357076828.5</v>
      </c>
      <c r="V16" s="161">
        <v>-22799974639.049999</v>
      </c>
      <c r="W16" s="161">
        <v>-26796535574.490002</v>
      </c>
      <c r="X16" s="161">
        <v>-15137780055.639999</v>
      </c>
      <c r="Y16" s="151">
        <v>-37197131401.139999</v>
      </c>
    </row>
    <row r="17" spans="1:25" s="4" customFormat="1" ht="14">
      <c r="A17" s="176" t="s">
        <v>1030</v>
      </c>
      <c r="B17" s="161">
        <v>-5493782759.6700001</v>
      </c>
      <c r="C17" s="161">
        <v>-5723988296.3500004</v>
      </c>
      <c r="D17" s="161">
        <v>-5491366460.8599997</v>
      </c>
      <c r="E17" s="161">
        <v>-4688153382.3699999</v>
      </c>
      <c r="F17" s="161">
        <v>-4227703035.52</v>
      </c>
      <c r="G17" s="161">
        <v>-3429169142.8800001</v>
      </c>
      <c r="H17" s="161">
        <v>-2879522240.6999998</v>
      </c>
      <c r="I17" s="161">
        <v>-2782503273.4200001</v>
      </c>
      <c r="J17" s="161">
        <v>-3534673068.27</v>
      </c>
      <c r="K17" s="161">
        <v>-3133023049.21</v>
      </c>
      <c r="L17" s="161">
        <v>-5827847543.2200003</v>
      </c>
      <c r="M17" s="161">
        <v>-8293328673.2399998</v>
      </c>
      <c r="N17" s="161">
        <v>-10503520529.950001</v>
      </c>
      <c r="O17" s="161">
        <v>-12508289744.700001</v>
      </c>
      <c r="P17" s="161">
        <v>-14742747493.290001</v>
      </c>
      <c r="Q17" s="161">
        <v>-15422339994.24</v>
      </c>
      <c r="R17" s="161">
        <v>-15610391751.01</v>
      </c>
      <c r="S17" s="161">
        <v>-16241655192.52</v>
      </c>
      <c r="T17" s="161">
        <v>-17249671024.43</v>
      </c>
      <c r="U17" s="161">
        <v>-16017639291.530001</v>
      </c>
      <c r="V17" s="161">
        <v>-13860899334.559999</v>
      </c>
      <c r="W17" s="161">
        <v>-13561834346.43</v>
      </c>
      <c r="X17" s="161">
        <v>-13785920358.34</v>
      </c>
      <c r="Y17" s="151">
        <v>-14878624828.74</v>
      </c>
    </row>
    <row r="18" spans="1:25" s="4" customFormat="1" ht="14">
      <c r="A18" s="176" t="s">
        <v>1031</v>
      </c>
      <c r="B18" s="161">
        <v>-2505150740</v>
      </c>
      <c r="C18" s="161">
        <v>-2678485260</v>
      </c>
      <c r="D18" s="161">
        <v>-2607864000</v>
      </c>
      <c r="E18" s="161">
        <v>-2420923000</v>
      </c>
      <c r="F18" s="161">
        <v>-2103778000</v>
      </c>
      <c r="G18" s="161">
        <v>-2077248000</v>
      </c>
      <c r="H18" s="161">
        <v>-1778788000</v>
      </c>
      <c r="I18" s="161">
        <v>-1752924000</v>
      </c>
      <c r="J18" s="161">
        <v>-1436909000</v>
      </c>
      <c r="K18" s="161">
        <v>-1793488000</v>
      </c>
      <c r="L18" s="161">
        <v>-2082939000</v>
      </c>
      <c r="M18" s="161">
        <v>-2753123000</v>
      </c>
      <c r="N18" s="161">
        <v>-3675180000</v>
      </c>
      <c r="O18" s="161">
        <v>-4286722000</v>
      </c>
      <c r="P18" s="161">
        <v>-5083827000</v>
      </c>
      <c r="Q18" s="161">
        <v>-4994080000</v>
      </c>
      <c r="R18" s="161">
        <v>-5547674000</v>
      </c>
      <c r="S18" s="161">
        <v>-6136096000</v>
      </c>
      <c r="T18" s="161">
        <v>-6906134000</v>
      </c>
      <c r="U18" s="161">
        <v>-6435332000</v>
      </c>
      <c r="V18" s="161">
        <v>-6259040000</v>
      </c>
      <c r="W18" s="161">
        <v>-5743695000</v>
      </c>
      <c r="X18" s="161">
        <v>-6170768000</v>
      </c>
      <c r="Y18" s="151">
        <v>-7399757000</v>
      </c>
    </row>
    <row r="19" spans="1:25" s="4" customFormat="1" ht="14">
      <c r="A19" s="176" t="s">
        <v>1032</v>
      </c>
      <c r="B19" s="161">
        <v>42074270</v>
      </c>
      <c r="C19" s="161">
        <v>-552581270</v>
      </c>
      <c r="D19" s="161">
        <v>-736619000</v>
      </c>
      <c r="E19" s="161">
        <v>-79639000</v>
      </c>
      <c r="F19" s="161">
        <v>-1817664000</v>
      </c>
      <c r="G19" s="161">
        <v>-565967000</v>
      </c>
      <c r="H19" s="161">
        <v>-499906000</v>
      </c>
      <c r="I19" s="161">
        <v>227226000</v>
      </c>
      <c r="J19" s="161">
        <v>-976079000</v>
      </c>
      <c r="K19" s="161">
        <v>715469000</v>
      </c>
      <c r="L19" s="161">
        <v>-909212000</v>
      </c>
      <c r="M19" s="161">
        <v>-697513000</v>
      </c>
      <c r="N19" s="161">
        <v>589534000</v>
      </c>
      <c r="O19" s="161">
        <v>-1041801000</v>
      </c>
      <c r="P19" s="161">
        <v>-371941000</v>
      </c>
      <c r="Q19" s="161">
        <v>-105387000</v>
      </c>
      <c r="R19" s="161">
        <v>-335909000</v>
      </c>
      <c r="S19" s="161">
        <v>-194314000</v>
      </c>
      <c r="T19" s="161">
        <v>-518678000</v>
      </c>
      <c r="U19" s="161">
        <v>-193553000</v>
      </c>
      <c r="V19" s="161">
        <v>-650423000</v>
      </c>
      <c r="W19" s="161">
        <v>-1036945000</v>
      </c>
      <c r="X19" s="161">
        <v>-439772000</v>
      </c>
      <c r="Y19" s="151">
        <v>-1268614000</v>
      </c>
    </row>
    <row r="20" spans="1:25" s="4" customFormat="1" ht="14">
      <c r="A20" s="216" t="s">
        <v>123</v>
      </c>
      <c r="B20" s="217">
        <v>12743787159.360004</v>
      </c>
      <c r="C20" s="217">
        <v>13383144933.58</v>
      </c>
      <c r="D20" s="217">
        <v>13556819475.09</v>
      </c>
      <c r="E20" s="217">
        <v>14263049077.519999</v>
      </c>
      <c r="F20" s="217">
        <v>14061942102.690002</v>
      </c>
      <c r="G20" s="217">
        <v>14296644575.91</v>
      </c>
      <c r="H20" s="217">
        <v>14016563207.029999</v>
      </c>
      <c r="I20" s="217">
        <v>14163948390.16</v>
      </c>
      <c r="J20" s="217">
        <v>14521923031.540001</v>
      </c>
      <c r="K20" s="217">
        <v>14341880589.800003</v>
      </c>
      <c r="L20" s="217">
        <v>15640773441.890003</v>
      </c>
      <c r="M20" s="217">
        <v>14800697699.25</v>
      </c>
      <c r="N20" s="217">
        <v>15331927771.900002</v>
      </c>
      <c r="O20" s="217">
        <v>17055774031.110001</v>
      </c>
      <c r="P20" s="217">
        <v>19558351677.93998</v>
      </c>
      <c r="Q20" s="217">
        <v>21450874830.900002</v>
      </c>
      <c r="R20" s="217">
        <v>21161005252.669998</v>
      </c>
      <c r="S20" s="217">
        <v>22887242614.940002</v>
      </c>
      <c r="T20" s="217">
        <v>23679772059.76001</v>
      </c>
      <c r="U20" s="217">
        <v>25768772891.629997</v>
      </c>
      <c r="V20" s="217">
        <v>25733694690.289993</v>
      </c>
      <c r="W20" s="217">
        <v>25548935151.699997</v>
      </c>
      <c r="X20" s="217">
        <v>25870187028.839996</v>
      </c>
      <c r="Y20" s="218">
        <v>26790725332.790001</v>
      </c>
    </row>
    <row r="21" spans="1:25" s="4" customFormat="1" ht="14">
      <c r="A21" s="149" t="s">
        <v>808</v>
      </c>
      <c r="B21" s="160">
        <v>-3391084304.4900002</v>
      </c>
      <c r="C21" s="160">
        <v>-4095643830.8899994</v>
      </c>
      <c r="D21" s="160">
        <v>-3919932852.1699996</v>
      </c>
      <c r="E21" s="160">
        <v>-3524571001.9299998</v>
      </c>
      <c r="F21" s="160">
        <v>-5538698318.1400003</v>
      </c>
      <c r="G21" s="160">
        <v>-5718953443.1300001</v>
      </c>
      <c r="H21" s="160">
        <v>-5507873134.5300007</v>
      </c>
      <c r="I21" s="160">
        <v>-5157440971.0500002</v>
      </c>
      <c r="J21" s="160">
        <v>-2523275707.6300001</v>
      </c>
      <c r="K21" s="160">
        <v>-2870373807.8800001</v>
      </c>
      <c r="L21" s="160">
        <v>-3923708936.3499999</v>
      </c>
      <c r="M21" s="160">
        <v>-3790383402.6600003</v>
      </c>
      <c r="N21" s="160">
        <v>-2757956813.6300001</v>
      </c>
      <c r="O21" s="160">
        <v>-2937271918.1399999</v>
      </c>
      <c r="P21" s="160">
        <v>-4517153391.6199999</v>
      </c>
      <c r="Q21" s="160">
        <v>-6534355075.3299999</v>
      </c>
      <c r="R21" s="160">
        <v>-5854837254.2600002</v>
      </c>
      <c r="S21" s="160">
        <v>-7176325904.2399988</v>
      </c>
      <c r="T21" s="160">
        <v>-7516382866.46</v>
      </c>
      <c r="U21" s="160">
        <v>-9983446098.289999</v>
      </c>
      <c r="V21" s="160">
        <v>-8541109374.3200006</v>
      </c>
      <c r="W21" s="160">
        <v>-7807056137.3299999</v>
      </c>
      <c r="X21" s="160">
        <v>-10086339620.400101</v>
      </c>
      <c r="Y21" s="150">
        <v>-9263003040.5100002</v>
      </c>
    </row>
    <row r="22" spans="1:25" s="4" customFormat="1" ht="14">
      <c r="A22" s="176" t="s">
        <v>1033</v>
      </c>
      <c r="B22" s="161">
        <v>1725097807.53</v>
      </c>
      <c r="C22" s="161">
        <v>1494362161.97</v>
      </c>
      <c r="D22" s="161">
        <v>1721138822.4200001</v>
      </c>
      <c r="E22" s="161">
        <v>1804823199.2</v>
      </c>
      <c r="F22" s="161">
        <v>1585228117.23</v>
      </c>
      <c r="G22" s="161">
        <v>1590741967.8499999</v>
      </c>
      <c r="H22" s="161">
        <v>2282693848.6999998</v>
      </c>
      <c r="I22" s="161">
        <v>1900748123.8900001</v>
      </c>
      <c r="J22" s="161">
        <v>1746408003.1099999</v>
      </c>
      <c r="K22" s="161">
        <v>1898613027.5</v>
      </c>
      <c r="L22" s="161">
        <v>2213102709.6100001</v>
      </c>
      <c r="M22" s="161">
        <v>1950227203.1099999</v>
      </c>
      <c r="N22" s="161">
        <v>2110175441.04</v>
      </c>
      <c r="O22" s="161">
        <v>2136344260.05</v>
      </c>
      <c r="P22" s="161">
        <v>2224394994.9400001</v>
      </c>
      <c r="Q22" s="161">
        <v>2299716026.0900002</v>
      </c>
      <c r="R22" s="161">
        <v>1889039807.3399999</v>
      </c>
      <c r="S22" s="161">
        <v>2149925784.0999999</v>
      </c>
      <c r="T22" s="161">
        <v>2131178402.51</v>
      </c>
      <c r="U22" s="161">
        <v>2105242534.22</v>
      </c>
      <c r="V22" s="161">
        <v>1991289630.01</v>
      </c>
      <c r="W22" s="161">
        <v>2983162959.73</v>
      </c>
      <c r="X22" s="161">
        <v>2597013894.3099999</v>
      </c>
      <c r="Y22" s="151">
        <v>1927316449.74</v>
      </c>
    </row>
    <row r="23" spans="1:25" s="4" customFormat="1" ht="14">
      <c r="A23" s="176" t="s">
        <v>1034</v>
      </c>
      <c r="B23" s="161">
        <v>-4851458000</v>
      </c>
      <c r="C23" s="161">
        <v>-5055349000</v>
      </c>
      <c r="D23" s="161">
        <v>-5037239000</v>
      </c>
      <c r="E23" s="161">
        <v>-4803933783.1199999</v>
      </c>
      <c r="F23" s="161">
        <v>-6476507000</v>
      </c>
      <c r="G23" s="161">
        <v>-5942369000</v>
      </c>
      <c r="H23" s="161">
        <v>-6574533000</v>
      </c>
      <c r="I23" s="161">
        <v>-6567387000</v>
      </c>
      <c r="J23" s="161">
        <v>-3287100000</v>
      </c>
      <c r="K23" s="161">
        <v>-3839390000</v>
      </c>
      <c r="L23" s="161">
        <v>-5511832000</v>
      </c>
      <c r="M23" s="161">
        <v>-5245615000</v>
      </c>
      <c r="N23" s="161">
        <v>-4486686000</v>
      </c>
      <c r="O23" s="161">
        <v>-4580643000</v>
      </c>
      <c r="P23" s="161">
        <v>-6315190000</v>
      </c>
      <c r="Q23" s="161">
        <v>-8164231000</v>
      </c>
      <c r="R23" s="161">
        <v>-4148323000</v>
      </c>
      <c r="S23" s="161">
        <v>-8495466000</v>
      </c>
      <c r="T23" s="161">
        <v>-9163655000</v>
      </c>
      <c r="U23" s="161">
        <v>-10413067000</v>
      </c>
      <c r="V23" s="161">
        <v>-10000314000</v>
      </c>
      <c r="W23" s="161">
        <v>-9609660000</v>
      </c>
      <c r="X23" s="161">
        <v>-11627140000</v>
      </c>
      <c r="Y23" s="151">
        <v>-10184973000</v>
      </c>
    </row>
    <row r="24" spans="1:25" s="4" customFormat="1" ht="14">
      <c r="A24" s="176" t="s">
        <v>1035</v>
      </c>
      <c r="B24" s="161">
        <v>-260203557.97999999</v>
      </c>
      <c r="C24" s="161">
        <v>-258713112.94999999</v>
      </c>
      <c r="D24" s="161">
        <v>-307410125.68000001</v>
      </c>
      <c r="E24" s="161">
        <v>-305554844.04000002</v>
      </c>
      <c r="F24" s="161">
        <v>-268936179.18000001</v>
      </c>
      <c r="G24" s="161">
        <v>-210829062.81</v>
      </c>
      <c r="H24" s="161">
        <v>-281267764.75999999</v>
      </c>
      <c r="I24" s="161">
        <v>-325233768.80000001</v>
      </c>
      <c r="J24" s="161">
        <v>-736406123.29999995</v>
      </c>
      <c r="K24" s="161">
        <v>-690328041.85000002</v>
      </c>
      <c r="L24" s="161">
        <v>-400820892.39999998</v>
      </c>
      <c r="M24" s="161">
        <v>-307346572.29000002</v>
      </c>
      <c r="N24" s="161">
        <v>-258745407.84999999</v>
      </c>
      <c r="O24" s="161">
        <v>-346745024.06</v>
      </c>
      <c r="P24" s="161">
        <v>-263793097.25999999</v>
      </c>
      <c r="Q24" s="161">
        <v>-306489777.37</v>
      </c>
      <c r="R24" s="161">
        <v>-358513786.19999999</v>
      </c>
      <c r="S24" s="161">
        <v>-490832398.94</v>
      </c>
      <c r="T24" s="161">
        <v>-391105124.88999999</v>
      </c>
      <c r="U24" s="161">
        <v>-445486859.20999998</v>
      </c>
      <c r="V24" s="161">
        <v>-333686246.35000002</v>
      </c>
      <c r="W24" s="161">
        <v>-908261785.14999998</v>
      </c>
      <c r="X24" s="161">
        <v>-392914091.70999998</v>
      </c>
      <c r="Y24" s="151">
        <v>-385513371.81999999</v>
      </c>
    </row>
    <row r="25" spans="1:25" s="4" customFormat="1" ht="14">
      <c r="A25" s="176" t="s">
        <v>1036</v>
      </c>
      <c r="B25" s="161">
        <v>-4520554.04</v>
      </c>
      <c r="C25" s="161">
        <v>-275943879.91000003</v>
      </c>
      <c r="D25" s="161">
        <v>-296422548.91000003</v>
      </c>
      <c r="E25" s="161">
        <v>-219905573.97</v>
      </c>
      <c r="F25" s="161">
        <v>-378483256.19</v>
      </c>
      <c r="G25" s="161">
        <v>-1156497348.1700001</v>
      </c>
      <c r="H25" s="161">
        <v>-934766218.47000003</v>
      </c>
      <c r="I25" s="161">
        <v>-165568326.13999999</v>
      </c>
      <c r="J25" s="161">
        <v>-246177587.44</v>
      </c>
      <c r="K25" s="161">
        <v>-239268793.53</v>
      </c>
      <c r="L25" s="161">
        <v>-224158753.56</v>
      </c>
      <c r="M25" s="161">
        <v>-187649033.47999999</v>
      </c>
      <c r="N25" s="161">
        <v>-122700846.81999999</v>
      </c>
      <c r="O25" s="161">
        <v>-146228154.13</v>
      </c>
      <c r="P25" s="161">
        <v>-162565289.30000001</v>
      </c>
      <c r="Q25" s="161">
        <v>-363350324.05000001</v>
      </c>
      <c r="R25" s="161">
        <v>-3237040275.4000001</v>
      </c>
      <c r="S25" s="161">
        <v>-339953289.39999998</v>
      </c>
      <c r="T25" s="161">
        <v>-92801144.079999998</v>
      </c>
      <c r="U25" s="161">
        <v>-1230134773.3</v>
      </c>
      <c r="V25" s="161">
        <v>-198398968.56</v>
      </c>
      <c r="W25" s="161">
        <v>-272297800.07999998</v>
      </c>
      <c r="X25" s="161">
        <v>-663299579.69000006</v>
      </c>
      <c r="Y25" s="151">
        <v>-619831817.41999996</v>
      </c>
    </row>
    <row r="26" spans="1:25" s="4" customFormat="1" ht="14">
      <c r="A26" s="149" t="s">
        <v>124</v>
      </c>
      <c r="B26" s="160">
        <v>9352702854.8700047</v>
      </c>
      <c r="C26" s="160">
        <v>9287501102.6900005</v>
      </c>
      <c r="D26" s="160">
        <v>9636886622.9200001</v>
      </c>
      <c r="E26" s="160">
        <v>10738478075.589998</v>
      </c>
      <c r="F26" s="160">
        <v>8523243784.5500021</v>
      </c>
      <c r="G26" s="160">
        <v>8577691132.7799997</v>
      </c>
      <c r="H26" s="160">
        <v>8508690072.4999981</v>
      </c>
      <c r="I26" s="160">
        <v>9006507419.1100006</v>
      </c>
      <c r="J26" s="160">
        <v>11998647323.91</v>
      </c>
      <c r="K26" s="160">
        <v>11471506781.920002</v>
      </c>
      <c r="L26" s="160">
        <v>11717064505.540003</v>
      </c>
      <c r="M26" s="160">
        <v>11010314296.59</v>
      </c>
      <c r="N26" s="160">
        <v>12573970958.27</v>
      </c>
      <c r="O26" s="160">
        <v>14118502112.970001</v>
      </c>
      <c r="P26" s="160">
        <v>15041198286.319981</v>
      </c>
      <c r="Q26" s="160">
        <v>14916519755.570002</v>
      </c>
      <c r="R26" s="160">
        <v>15306167998.409998</v>
      </c>
      <c r="S26" s="160">
        <v>15710916710.700005</v>
      </c>
      <c r="T26" s="160">
        <v>16163389193.300011</v>
      </c>
      <c r="U26" s="160">
        <v>15785326793.339998</v>
      </c>
      <c r="V26" s="160">
        <v>17192585315.969994</v>
      </c>
      <c r="W26" s="160">
        <v>17741879014.369995</v>
      </c>
      <c r="X26" s="160">
        <v>15783847408.439896</v>
      </c>
      <c r="Y26" s="150">
        <v>17527722292.279999</v>
      </c>
    </row>
    <row r="27" spans="1:25" s="4" customFormat="1" ht="14">
      <c r="A27" s="149" t="s">
        <v>117</v>
      </c>
      <c r="B27" s="160">
        <v>-1346062590.3500001</v>
      </c>
      <c r="C27" s="160">
        <v>-937789234.80999982</v>
      </c>
      <c r="D27" s="160">
        <v>-1185407943.6900005</v>
      </c>
      <c r="E27" s="160">
        <v>-1944152769.3799999</v>
      </c>
      <c r="F27" s="160">
        <v>-2365367248.3599997</v>
      </c>
      <c r="G27" s="160">
        <v>-2641365688.77</v>
      </c>
      <c r="H27" s="160">
        <v>-2281914420.3600001</v>
      </c>
      <c r="I27" s="160">
        <v>-2700115012.9700003</v>
      </c>
      <c r="J27" s="160">
        <v>-3281210765.1900001</v>
      </c>
      <c r="K27" s="160">
        <v>-2742188928.1199999</v>
      </c>
      <c r="L27" s="160">
        <v>-1710774689.3500998</v>
      </c>
      <c r="M27" s="160">
        <v>-1029797306.3900001</v>
      </c>
      <c r="N27" s="160">
        <v>-1334090958.2701001</v>
      </c>
      <c r="O27" s="160">
        <v>-702361556.28999996</v>
      </c>
      <c r="P27" s="160">
        <v>-264243581.81999993</v>
      </c>
      <c r="Q27" s="160">
        <v>475032047.3700999</v>
      </c>
      <c r="R27" s="160">
        <v>-1022145059.73</v>
      </c>
      <c r="S27" s="160">
        <v>-1666457738.1500001</v>
      </c>
      <c r="T27" s="160">
        <v>-1565474406.2500005</v>
      </c>
      <c r="U27" s="160">
        <v>-215289949.3298997</v>
      </c>
      <c r="V27" s="160">
        <v>-1853208078.4200001</v>
      </c>
      <c r="W27" s="160">
        <v>-1822146337.8099999</v>
      </c>
      <c r="X27" s="160">
        <v>-1623797760.7299995</v>
      </c>
      <c r="Y27" s="150">
        <v>-1611229131.52</v>
      </c>
    </row>
    <row r="28" spans="1:25" s="4" customFormat="1" ht="14">
      <c r="A28" s="176" t="s">
        <v>1037</v>
      </c>
      <c r="B28" s="161">
        <v>6795434000</v>
      </c>
      <c r="C28" s="161">
        <v>7438843000</v>
      </c>
      <c r="D28" s="161">
        <v>7466391000</v>
      </c>
      <c r="E28" s="161">
        <v>7508003000</v>
      </c>
      <c r="F28" s="161">
        <v>7067300000</v>
      </c>
      <c r="G28" s="161">
        <v>6965074000</v>
      </c>
      <c r="H28" s="161">
        <v>7280554000</v>
      </c>
      <c r="I28" s="161">
        <v>7388960000</v>
      </c>
      <c r="J28" s="161">
        <v>6877831000</v>
      </c>
      <c r="K28" s="161">
        <v>7205720000</v>
      </c>
      <c r="L28" s="161">
        <v>7437995000</v>
      </c>
      <c r="M28" s="161">
        <v>7821789000</v>
      </c>
      <c r="N28" s="161">
        <v>7524544000</v>
      </c>
      <c r="O28" s="161">
        <v>7847187000</v>
      </c>
      <c r="P28" s="161">
        <v>8524452000</v>
      </c>
      <c r="Q28" s="161">
        <v>8436990000</v>
      </c>
      <c r="R28" s="161">
        <v>8131702000</v>
      </c>
      <c r="S28" s="161">
        <v>8285927000</v>
      </c>
      <c r="T28" s="161">
        <v>8669895000</v>
      </c>
      <c r="U28" s="161">
        <v>8743674000</v>
      </c>
      <c r="V28" s="161">
        <v>8344382000</v>
      </c>
      <c r="W28" s="161">
        <v>8844653000</v>
      </c>
      <c r="X28" s="161">
        <v>9096155000</v>
      </c>
      <c r="Y28" s="151">
        <v>9192002000</v>
      </c>
    </row>
    <row r="29" spans="1:25" s="4" customFormat="1" ht="14">
      <c r="A29" s="176" t="s">
        <v>13</v>
      </c>
      <c r="B29" s="161">
        <v>-4866110000</v>
      </c>
      <c r="C29" s="161">
        <v>-4920988000</v>
      </c>
      <c r="D29" s="161">
        <v>-4883501486.1000004</v>
      </c>
      <c r="E29" s="161">
        <v>-5529683000</v>
      </c>
      <c r="F29" s="161">
        <v>-4919397000</v>
      </c>
      <c r="G29" s="161">
        <v>-5007682000</v>
      </c>
      <c r="H29" s="161">
        <v>-4986297000</v>
      </c>
      <c r="I29" s="161">
        <v>-5059737000</v>
      </c>
      <c r="J29" s="161">
        <v>-4988589832.0699997</v>
      </c>
      <c r="K29" s="161">
        <v>-4960736000</v>
      </c>
      <c r="L29" s="161">
        <v>-5000003000</v>
      </c>
      <c r="M29" s="161">
        <v>-5260823000</v>
      </c>
      <c r="N29" s="161">
        <v>-5188764000</v>
      </c>
      <c r="O29" s="161">
        <v>-5344818000</v>
      </c>
      <c r="P29" s="161">
        <v>-5414942000</v>
      </c>
      <c r="Q29" s="161">
        <v>-5621506000</v>
      </c>
      <c r="R29" s="161">
        <v>-5617693000</v>
      </c>
      <c r="S29" s="161">
        <v>-5791494000</v>
      </c>
      <c r="T29" s="161">
        <v>-5695751000</v>
      </c>
      <c r="U29" s="161">
        <v>-6032945000</v>
      </c>
      <c r="V29" s="161">
        <v>-5880293000</v>
      </c>
      <c r="W29" s="161">
        <v>-6074573000</v>
      </c>
      <c r="X29" s="161">
        <v>-6080596000</v>
      </c>
      <c r="Y29" s="151">
        <v>-6285492000</v>
      </c>
    </row>
    <row r="30" spans="1:25" s="4" customFormat="1" ht="14">
      <c r="A30" s="176" t="s">
        <v>19</v>
      </c>
      <c r="B30" s="161">
        <v>-2699974939.0500002</v>
      </c>
      <c r="C30" s="161">
        <v>-2728495402.3499999</v>
      </c>
      <c r="D30" s="161">
        <v>-2826884823.8800001</v>
      </c>
      <c r="E30" s="161">
        <v>-3081191085.6599998</v>
      </c>
      <c r="F30" s="161">
        <v>-2850855176.9299998</v>
      </c>
      <c r="G30" s="161">
        <v>-2842466606.1799998</v>
      </c>
      <c r="H30" s="161">
        <v>-2849054364.98</v>
      </c>
      <c r="I30" s="161">
        <v>-3067898165.71</v>
      </c>
      <c r="J30" s="161">
        <v>-2748369369.1500001</v>
      </c>
      <c r="K30" s="161">
        <v>-2896529090.7399998</v>
      </c>
      <c r="L30" s="161">
        <v>-2914894494.2199998</v>
      </c>
      <c r="M30" s="161">
        <v>-3256269410.7800002</v>
      </c>
      <c r="N30" s="161">
        <v>-2958715465.8200002</v>
      </c>
      <c r="O30" s="161">
        <v>-2903451219.6999998</v>
      </c>
      <c r="P30" s="161">
        <v>-2931113264.1100001</v>
      </c>
      <c r="Q30" s="161">
        <v>-3235416275.6500001</v>
      </c>
      <c r="R30" s="161">
        <v>-2847896348.21</v>
      </c>
      <c r="S30" s="161">
        <v>-3018610106.54</v>
      </c>
      <c r="T30" s="161">
        <v>-3230491250.9200001</v>
      </c>
      <c r="U30" s="161">
        <v>-3219601994.3699999</v>
      </c>
      <c r="V30" s="161">
        <v>-2997947672.6300001</v>
      </c>
      <c r="W30" s="161">
        <v>-3170566288.7600002</v>
      </c>
      <c r="X30" s="161">
        <v>-3292099830.9099998</v>
      </c>
      <c r="Y30" s="151">
        <v>-3216476290.1199999</v>
      </c>
    </row>
    <row r="31" spans="1:25" s="4" customFormat="1" ht="14">
      <c r="A31" s="176" t="s">
        <v>1038</v>
      </c>
      <c r="B31" s="161">
        <v>1019793000</v>
      </c>
      <c r="C31" s="161">
        <v>1019544000</v>
      </c>
      <c r="D31" s="161">
        <v>1027550000</v>
      </c>
      <c r="E31" s="161">
        <v>982038000</v>
      </c>
      <c r="F31" s="161">
        <v>668758000</v>
      </c>
      <c r="G31" s="161">
        <v>720484000</v>
      </c>
      <c r="H31" s="161">
        <v>781781000</v>
      </c>
      <c r="I31" s="161">
        <v>939378000</v>
      </c>
      <c r="J31" s="161">
        <v>876742000</v>
      </c>
      <c r="K31" s="161">
        <v>668005000</v>
      </c>
      <c r="L31" s="161">
        <v>850790000</v>
      </c>
      <c r="M31" s="161">
        <v>849968000</v>
      </c>
      <c r="N31" s="161">
        <v>1082742000</v>
      </c>
      <c r="O31" s="161">
        <v>1437717352.6099999</v>
      </c>
      <c r="P31" s="161">
        <v>1534806000</v>
      </c>
      <c r="Q31" s="161">
        <v>1583915000</v>
      </c>
      <c r="R31" s="161">
        <v>1656682000</v>
      </c>
      <c r="S31" s="161">
        <v>1830667000</v>
      </c>
      <c r="T31" s="161">
        <v>1885273000</v>
      </c>
      <c r="U31" s="161">
        <v>1952263000</v>
      </c>
      <c r="V31" s="161">
        <v>1841961000</v>
      </c>
      <c r="W31" s="161">
        <v>1945012000</v>
      </c>
      <c r="X31" s="161">
        <v>1942496000</v>
      </c>
      <c r="Y31" s="151">
        <v>2059228000</v>
      </c>
    </row>
    <row r="32" spans="1:25" s="4" customFormat="1" ht="14">
      <c r="A32" s="176" t="s">
        <v>1039</v>
      </c>
      <c r="B32" s="161">
        <v>86249066.790000007</v>
      </c>
      <c r="C32" s="161">
        <v>86249066.799999997</v>
      </c>
      <c r="D32" s="161">
        <v>-61039778.009999998</v>
      </c>
      <c r="E32" s="161">
        <v>-61039777.990000002</v>
      </c>
      <c r="F32" s="161">
        <v>-140107313.00999999</v>
      </c>
      <c r="G32" s="161">
        <v>-140107312.99000001</v>
      </c>
      <c r="H32" s="161">
        <v>-122999426.48999999</v>
      </c>
      <c r="I32" s="161">
        <v>-122999426.51000001</v>
      </c>
      <c r="J32" s="161">
        <v>115505451</v>
      </c>
      <c r="K32" s="161">
        <v>115505451</v>
      </c>
      <c r="L32" s="161">
        <v>698108814.50999999</v>
      </c>
      <c r="M32" s="161">
        <v>698108814.49000001</v>
      </c>
      <c r="N32" s="161">
        <v>552772080.50999999</v>
      </c>
      <c r="O32" s="161">
        <v>552772080.49000001</v>
      </c>
      <c r="P32" s="161">
        <v>899353157.49000001</v>
      </c>
      <c r="Q32" s="161">
        <v>899353157.50999999</v>
      </c>
      <c r="R32" s="161">
        <v>884026728</v>
      </c>
      <c r="S32" s="161">
        <v>884026728</v>
      </c>
      <c r="T32" s="161">
        <v>567401555.49000001</v>
      </c>
      <c r="U32" s="161">
        <v>567401555.50999999</v>
      </c>
      <c r="V32" s="161">
        <v>615580070.49000001</v>
      </c>
      <c r="W32" s="161">
        <v>615580070.50999999</v>
      </c>
      <c r="X32" s="161">
        <v>700102278.50999999</v>
      </c>
      <c r="Y32" s="151">
        <v>700102278.49000001</v>
      </c>
    </row>
    <row r="33" spans="1:32" s="4" customFormat="1" ht="14">
      <c r="A33" s="176" t="s">
        <v>1040</v>
      </c>
      <c r="B33" s="161">
        <v>276284084.64999998</v>
      </c>
      <c r="C33" s="161">
        <v>191195805.91999999</v>
      </c>
      <c r="D33" s="161">
        <v>134245657.90000001</v>
      </c>
      <c r="E33" s="161">
        <v>291656541.33999997</v>
      </c>
      <c r="F33" s="161">
        <v>163058364.38999999</v>
      </c>
      <c r="G33" s="161">
        <v>93615556.730000004</v>
      </c>
      <c r="H33" s="161">
        <v>270604965.81999999</v>
      </c>
      <c r="I33" s="161">
        <v>434568179.22000003</v>
      </c>
      <c r="J33" s="161">
        <v>310222449.38999999</v>
      </c>
      <c r="K33" s="161">
        <v>314668994.60000002</v>
      </c>
      <c r="L33" s="161">
        <v>441962140.49000001</v>
      </c>
      <c r="M33" s="161">
        <v>414710791.50999999</v>
      </c>
      <c r="N33" s="161">
        <v>495469362.05000001</v>
      </c>
      <c r="O33" s="161">
        <v>367493505.5</v>
      </c>
      <c r="P33" s="161">
        <v>-8346074.5499999998</v>
      </c>
      <c r="Q33" s="161">
        <v>303680674.50999999</v>
      </c>
      <c r="R33" s="161">
        <v>345273799.48000002</v>
      </c>
      <c r="S33" s="161">
        <v>225385856.31</v>
      </c>
      <c r="T33" s="161">
        <v>159830846.27000001</v>
      </c>
      <c r="U33" s="161">
        <v>223526396.18000001</v>
      </c>
      <c r="V33" s="161">
        <v>318971772.06</v>
      </c>
      <c r="W33" s="161">
        <v>264836158.46000001</v>
      </c>
      <c r="X33" s="161">
        <v>209368153.41999999</v>
      </c>
      <c r="Y33" s="151">
        <v>309048524.70999998</v>
      </c>
    </row>
    <row r="34" spans="1:32" s="4" customFormat="1" ht="14">
      <c r="A34" s="176" t="s">
        <v>1041</v>
      </c>
      <c r="B34" s="161">
        <v>-1299931030.27</v>
      </c>
      <c r="C34" s="161">
        <v>-1206006225.8399999</v>
      </c>
      <c r="D34" s="161">
        <v>-1070872180.8</v>
      </c>
      <c r="E34" s="161">
        <v>-1379931451.8499999</v>
      </c>
      <c r="F34" s="161">
        <v>-1202468691.2</v>
      </c>
      <c r="G34" s="161">
        <v>-1329292739.9100001</v>
      </c>
      <c r="H34" s="161">
        <v>-1346540279.05</v>
      </c>
      <c r="I34" s="161">
        <v>-1468629493.1600001</v>
      </c>
      <c r="J34" s="161">
        <v>-1371909595.4200001</v>
      </c>
      <c r="K34" s="161">
        <v>-1497182578.5799999</v>
      </c>
      <c r="L34" s="161">
        <v>-1533564324.8499999</v>
      </c>
      <c r="M34" s="161">
        <v>-1314264073.3499999</v>
      </c>
      <c r="N34" s="161">
        <v>-1564203673.6199999</v>
      </c>
      <c r="O34" s="161">
        <v>-1648839723.2</v>
      </c>
      <c r="P34" s="161">
        <v>-1917816443.8599999</v>
      </c>
      <c r="Q34" s="161">
        <v>-1862585046.53</v>
      </c>
      <c r="R34" s="161">
        <v>-1868303201.1900001</v>
      </c>
      <c r="S34" s="161">
        <v>-2072825074.98</v>
      </c>
      <c r="T34" s="161">
        <v>-2183427876.8000002</v>
      </c>
      <c r="U34" s="161">
        <v>-2429115989.3899999</v>
      </c>
      <c r="V34" s="161">
        <v>-2122869687.21</v>
      </c>
      <c r="W34" s="161">
        <v>-2175906200.4200001</v>
      </c>
      <c r="X34" s="161">
        <v>-2112791466.8499999</v>
      </c>
      <c r="Y34" s="151">
        <v>-2255138400.3099999</v>
      </c>
    </row>
    <row r="35" spans="1:32" s="4" customFormat="1" ht="14">
      <c r="A35" s="176" t="s">
        <v>1042</v>
      </c>
      <c r="B35" s="161">
        <v>-657806772.47000003</v>
      </c>
      <c r="C35" s="161">
        <v>-818131479.34000003</v>
      </c>
      <c r="D35" s="161">
        <v>-971296332.79999995</v>
      </c>
      <c r="E35" s="161">
        <v>-674004995.22000003</v>
      </c>
      <c r="F35" s="161">
        <v>-1151655431.6099999</v>
      </c>
      <c r="G35" s="161">
        <v>-1100990586.4200001</v>
      </c>
      <c r="H35" s="161">
        <v>-1309963315.6600001</v>
      </c>
      <c r="I35" s="161">
        <v>-1743757106.8099999</v>
      </c>
      <c r="J35" s="161">
        <v>-2352642868.9400001</v>
      </c>
      <c r="K35" s="161">
        <v>-1691640704.4000001</v>
      </c>
      <c r="L35" s="161">
        <v>-1691168825.2801001</v>
      </c>
      <c r="M35" s="161">
        <v>-983017428.25999999</v>
      </c>
      <c r="N35" s="161">
        <v>-1277935261.3901</v>
      </c>
      <c r="O35" s="161">
        <v>-1010422551.99</v>
      </c>
      <c r="P35" s="161">
        <v>-950636956.78999996</v>
      </c>
      <c r="Q35" s="161">
        <v>-29399462.469900001</v>
      </c>
      <c r="R35" s="161">
        <v>-1705937037.8099999</v>
      </c>
      <c r="S35" s="161">
        <v>-2009535140.9400001</v>
      </c>
      <c r="T35" s="161">
        <v>-1738204680.29</v>
      </c>
      <c r="U35" s="161">
        <v>-20491917.2599</v>
      </c>
      <c r="V35" s="161">
        <v>-1972992561.1300001</v>
      </c>
      <c r="W35" s="161">
        <v>-2071182077.5999999</v>
      </c>
      <c r="X35" s="161">
        <v>-2086431894.9000001</v>
      </c>
      <c r="Y35" s="151">
        <v>-2114503244.29</v>
      </c>
    </row>
    <row r="36" spans="1:32" s="4" customFormat="1" ht="14">
      <c r="A36" s="177" t="s">
        <v>397</v>
      </c>
      <c r="B36" s="161">
        <v>1835217680.1300001</v>
      </c>
      <c r="C36" s="161">
        <v>1418393033.0599999</v>
      </c>
      <c r="D36" s="161">
        <v>1595229472.53</v>
      </c>
      <c r="E36" s="161">
        <v>1592565619.54</v>
      </c>
      <c r="F36" s="161">
        <v>1294025052.51</v>
      </c>
      <c r="G36" s="161">
        <v>1084570618.5899999</v>
      </c>
      <c r="H36" s="161">
        <v>1083290633.5</v>
      </c>
      <c r="I36" s="161">
        <v>909688871.47000003</v>
      </c>
      <c r="J36" s="161">
        <v>979269392.86000001</v>
      </c>
      <c r="K36" s="161">
        <v>895749157.73000002</v>
      </c>
      <c r="L36" s="161">
        <v>1338115133.3</v>
      </c>
      <c r="M36" s="161">
        <v>1734481737.0899999</v>
      </c>
      <c r="N36" s="161">
        <v>1548351087.96</v>
      </c>
      <c r="O36" s="161">
        <v>1742499054.1099999</v>
      </c>
      <c r="P36" s="161">
        <v>2083842302.51</v>
      </c>
      <c r="Q36" s="161">
        <v>3430106588.6599998</v>
      </c>
      <c r="R36" s="161">
        <v>1786117324.0599999</v>
      </c>
      <c r="S36" s="161">
        <v>1537859339.74</v>
      </c>
      <c r="T36" s="161">
        <v>1999866224.9300001</v>
      </c>
      <c r="U36" s="161">
        <v>4058983700.1300001</v>
      </c>
      <c r="V36" s="161">
        <v>1862655314.53</v>
      </c>
      <c r="W36" s="161">
        <v>1810501962.3699999</v>
      </c>
      <c r="X36" s="161">
        <v>1908679827.1500001</v>
      </c>
      <c r="Y36" s="151">
        <v>2349630673.1700001</v>
      </c>
    </row>
    <row r="37" spans="1:32" s="4" customFormat="1" ht="14">
      <c r="A37" s="177" t="s">
        <v>398</v>
      </c>
      <c r="B37" s="161">
        <v>-2493024452.5999999</v>
      </c>
      <c r="C37" s="161">
        <v>-2236524512.4000001</v>
      </c>
      <c r="D37" s="161">
        <v>-2566525805.3299999</v>
      </c>
      <c r="E37" s="161">
        <v>-2266570614.7600002</v>
      </c>
      <c r="F37" s="161">
        <v>-2445680484.1199999</v>
      </c>
      <c r="G37" s="161">
        <v>-2185561205.0100002</v>
      </c>
      <c r="H37" s="161">
        <v>-2393253949.1599998</v>
      </c>
      <c r="I37" s="161">
        <v>-2653445978.2800002</v>
      </c>
      <c r="J37" s="161">
        <v>-3331912261.8000002</v>
      </c>
      <c r="K37" s="161">
        <v>-2587389862.1300001</v>
      </c>
      <c r="L37" s="161">
        <v>-3029283958.5801001</v>
      </c>
      <c r="M37" s="161">
        <v>-2717499165.3499999</v>
      </c>
      <c r="N37" s="161">
        <v>-2826286349.3501</v>
      </c>
      <c r="O37" s="161">
        <v>-2752921606.0999999</v>
      </c>
      <c r="P37" s="161">
        <v>-3034479259.3000002</v>
      </c>
      <c r="Q37" s="161">
        <v>-3459506051.1300001</v>
      </c>
      <c r="R37" s="161">
        <v>-3492054361.8699999</v>
      </c>
      <c r="S37" s="161">
        <v>-3547394480.6799998</v>
      </c>
      <c r="T37" s="161">
        <v>-3738070905.2199998</v>
      </c>
      <c r="U37" s="161">
        <v>-4079475617.3899999</v>
      </c>
      <c r="V37" s="161">
        <v>-3835647875.6599998</v>
      </c>
      <c r="W37" s="161">
        <v>-3881684039.9699998</v>
      </c>
      <c r="X37" s="161">
        <v>-3995111722.0500002</v>
      </c>
      <c r="Y37" s="151">
        <v>-4464133917.46</v>
      </c>
    </row>
    <row r="38" spans="1:32" s="4" customFormat="1" ht="14">
      <c r="A38" s="149" t="s">
        <v>626</v>
      </c>
      <c r="B38" s="160">
        <v>-2051104494</v>
      </c>
      <c r="C38" s="160">
        <v>-2289006672.2600002</v>
      </c>
      <c r="D38" s="160">
        <v>-2098320860.3200002</v>
      </c>
      <c r="E38" s="160">
        <v>-2248482447.4200001</v>
      </c>
      <c r="F38" s="160">
        <v>-866025153</v>
      </c>
      <c r="G38" s="160">
        <v>-884052169.91999996</v>
      </c>
      <c r="H38" s="160">
        <v>-915631726.33000004</v>
      </c>
      <c r="I38" s="160">
        <v>-1860721462.6000001</v>
      </c>
      <c r="J38" s="160">
        <v>-1756990070.0599999</v>
      </c>
      <c r="K38" s="160">
        <v>-1633026054.0699999</v>
      </c>
      <c r="L38" s="160">
        <v>-1711234857.3699999</v>
      </c>
      <c r="M38" s="160">
        <v>-1226314584.26</v>
      </c>
      <c r="N38" s="160">
        <v>-1669752885.53</v>
      </c>
      <c r="O38" s="160">
        <v>-1538347684.8499999</v>
      </c>
      <c r="P38" s="160">
        <v>-1614723588.52</v>
      </c>
      <c r="Q38" s="160">
        <v>-1290667094.3099999</v>
      </c>
      <c r="R38" s="160">
        <v>-1373843399.99</v>
      </c>
      <c r="S38" s="160">
        <v>-1005028020.49</v>
      </c>
      <c r="T38" s="160">
        <v>-1634203468.45</v>
      </c>
      <c r="U38" s="160">
        <v>-2481709680</v>
      </c>
      <c r="V38" s="160">
        <v>-1549620536.3399999</v>
      </c>
      <c r="W38" s="160">
        <v>-1830933107.4400001</v>
      </c>
      <c r="X38" s="160">
        <v>-2120362717.4400001</v>
      </c>
      <c r="Y38" s="150">
        <v>-2084669637.6199999</v>
      </c>
    </row>
    <row r="39" spans="1:32" s="4" customFormat="1" ht="14">
      <c r="A39" s="176" t="s">
        <v>1043</v>
      </c>
      <c r="B39" s="161">
        <v>-2020817126.1300001</v>
      </c>
      <c r="C39" s="161">
        <v>-2320567850.7800002</v>
      </c>
      <c r="D39" s="161">
        <v>-2165948119.7800002</v>
      </c>
      <c r="E39" s="161">
        <v>-2095946377.3099999</v>
      </c>
      <c r="F39" s="161">
        <v>-861684153</v>
      </c>
      <c r="G39" s="161">
        <v>-775349169.91999996</v>
      </c>
      <c r="H39" s="161">
        <v>-809799726.33000004</v>
      </c>
      <c r="I39" s="161">
        <v>-1760020064.1800001</v>
      </c>
      <c r="J39" s="161">
        <v>-1593105070.0599999</v>
      </c>
      <c r="K39" s="161">
        <v>-1657386054.0699999</v>
      </c>
      <c r="L39" s="161">
        <v>-1695567857.3699999</v>
      </c>
      <c r="M39" s="161">
        <v>-1318215584.26</v>
      </c>
      <c r="N39" s="161">
        <v>-1573560885.53</v>
      </c>
      <c r="O39" s="161">
        <v>-1527431684.8499999</v>
      </c>
      <c r="P39" s="161">
        <v>-1533602588.52</v>
      </c>
      <c r="Q39" s="161">
        <v>-1397992094.3099999</v>
      </c>
      <c r="R39" s="161">
        <v>-1464484399.99</v>
      </c>
      <c r="S39" s="161">
        <v>-973200020.49000001</v>
      </c>
      <c r="T39" s="161">
        <v>-1584079468.45</v>
      </c>
      <c r="U39" s="161">
        <v>-1404252680</v>
      </c>
      <c r="V39" s="161">
        <v>-1523315536.3399999</v>
      </c>
      <c r="W39" s="161">
        <v>-1803975107.4400001</v>
      </c>
      <c r="X39" s="161">
        <v>-1977798717.4400001</v>
      </c>
      <c r="Y39" s="151">
        <v>-2228040637.6199999</v>
      </c>
    </row>
    <row r="40" spans="1:32" s="4" customFormat="1" ht="14">
      <c r="A40" s="176" t="s">
        <v>314</v>
      </c>
      <c r="B40" s="161">
        <v>-30287367.870000001</v>
      </c>
      <c r="C40" s="161">
        <v>31561178.52</v>
      </c>
      <c r="D40" s="161">
        <v>67627259.459999993</v>
      </c>
      <c r="E40" s="161">
        <v>-152536070.11000001</v>
      </c>
      <c r="F40" s="161">
        <v>-4341000</v>
      </c>
      <c r="G40" s="161">
        <v>-108703000</v>
      </c>
      <c r="H40" s="161">
        <v>-105832000</v>
      </c>
      <c r="I40" s="161">
        <v>-100701398.42</v>
      </c>
      <c r="J40" s="161">
        <v>-163885000</v>
      </c>
      <c r="K40" s="161">
        <v>24360000</v>
      </c>
      <c r="L40" s="161">
        <v>-15667000</v>
      </c>
      <c r="M40" s="161">
        <v>91901000</v>
      </c>
      <c r="N40" s="161">
        <v>-96192000</v>
      </c>
      <c r="O40" s="161">
        <v>-10916000</v>
      </c>
      <c r="P40" s="161">
        <v>-81121000</v>
      </c>
      <c r="Q40" s="161">
        <v>107325000</v>
      </c>
      <c r="R40" s="161">
        <v>90641000</v>
      </c>
      <c r="S40" s="161">
        <v>-31828000</v>
      </c>
      <c r="T40" s="161">
        <v>-50124000</v>
      </c>
      <c r="U40" s="161">
        <v>-1077457000</v>
      </c>
      <c r="V40" s="161">
        <v>-26305000</v>
      </c>
      <c r="W40" s="161">
        <v>-26958000</v>
      </c>
      <c r="X40" s="161">
        <v>-142564000</v>
      </c>
      <c r="Y40" s="151">
        <v>143371000</v>
      </c>
    </row>
    <row r="41" spans="1:32" s="4" customFormat="1" ht="14">
      <c r="A41" s="149" t="s">
        <v>118</v>
      </c>
      <c r="B41" s="160">
        <v>5955535770.5200043</v>
      </c>
      <c r="C41" s="160">
        <v>6060705195.6200008</v>
      </c>
      <c r="D41" s="160">
        <v>6353157818.9099998</v>
      </c>
      <c r="E41" s="160">
        <v>6545842858.789999</v>
      </c>
      <c r="F41" s="160">
        <v>5291851383.1900024</v>
      </c>
      <c r="G41" s="160">
        <v>5052273274.0900002</v>
      </c>
      <c r="H41" s="160">
        <v>5311143925.8099976</v>
      </c>
      <c r="I41" s="160">
        <v>4445670943.54</v>
      </c>
      <c r="J41" s="160">
        <v>6960446488.6599998</v>
      </c>
      <c r="K41" s="160">
        <v>7096291799.7300034</v>
      </c>
      <c r="L41" s="160">
        <v>8295054958.8199034</v>
      </c>
      <c r="M41" s="160">
        <v>8754202405.9400005</v>
      </c>
      <c r="N41" s="160">
        <v>9570127114.4699001</v>
      </c>
      <c r="O41" s="160">
        <v>11877792871.83</v>
      </c>
      <c r="P41" s="160">
        <v>13162231115.97998</v>
      </c>
      <c r="Q41" s="160">
        <v>14100884708.630102</v>
      </c>
      <c r="R41" s="160">
        <v>12910179538.689999</v>
      </c>
      <c r="S41" s="160">
        <v>13039430952.060005</v>
      </c>
      <c r="T41" s="160">
        <v>12963711318.60001</v>
      </c>
      <c r="U41" s="160">
        <v>13088327164.010099</v>
      </c>
      <c r="V41" s="160">
        <v>13789756701.209993</v>
      </c>
      <c r="W41" s="160">
        <v>14088799569.119995</v>
      </c>
      <c r="X41" s="160">
        <v>12039686930.269896</v>
      </c>
      <c r="Y41" s="150">
        <v>13831823523.139999</v>
      </c>
    </row>
    <row r="42" spans="1:32" s="4" customFormat="1" ht="14">
      <c r="A42" s="722" t="s">
        <v>119</v>
      </c>
      <c r="B42" s="161">
        <v>78064000</v>
      </c>
      <c r="C42" s="161">
        <v>-23420000</v>
      </c>
      <c r="D42" s="161">
        <v>44522816.329899997</v>
      </c>
      <c r="E42" s="161">
        <v>24046000</v>
      </c>
      <c r="F42" s="161">
        <v>47239000</v>
      </c>
      <c r="G42" s="161">
        <v>67331000</v>
      </c>
      <c r="H42" s="161">
        <v>42926000</v>
      </c>
      <c r="I42" s="161">
        <v>-2595000</v>
      </c>
      <c r="J42" s="161">
        <v>122755000</v>
      </c>
      <c r="K42" s="161">
        <v>47755000</v>
      </c>
      <c r="L42" s="161">
        <v>64011000</v>
      </c>
      <c r="M42" s="161">
        <v>11536000</v>
      </c>
      <c r="N42" s="161">
        <v>-2671613.1598999999</v>
      </c>
      <c r="O42" s="161">
        <v>78463000</v>
      </c>
      <c r="P42" s="161">
        <v>40031000</v>
      </c>
      <c r="Q42" s="161">
        <v>25340000</v>
      </c>
      <c r="R42" s="161">
        <v>106861000</v>
      </c>
      <c r="S42" s="161">
        <v>51228000</v>
      </c>
      <c r="T42" s="161">
        <v>41062000</v>
      </c>
      <c r="U42" s="161">
        <v>54376000</v>
      </c>
      <c r="V42" s="161">
        <v>47589000</v>
      </c>
      <c r="W42" s="161">
        <v>56031000</v>
      </c>
      <c r="X42" s="161">
        <v>89573000</v>
      </c>
      <c r="Y42" s="151">
        <v>80337000</v>
      </c>
    </row>
    <row r="43" spans="1:32" s="4" customFormat="1" ht="14">
      <c r="A43" s="149" t="s">
        <v>1044</v>
      </c>
      <c r="B43" s="160">
        <v>6033599770.5200043</v>
      </c>
      <c r="C43" s="160">
        <v>6037285195.6200008</v>
      </c>
      <c r="D43" s="160">
        <v>6397680635.2398996</v>
      </c>
      <c r="E43" s="160">
        <v>6569888858.789999</v>
      </c>
      <c r="F43" s="160">
        <v>5339090383.1900024</v>
      </c>
      <c r="G43" s="160">
        <v>5119604274.0900002</v>
      </c>
      <c r="H43" s="160">
        <v>5354069925.8099976</v>
      </c>
      <c r="I43" s="160">
        <v>4443075943.54</v>
      </c>
      <c r="J43" s="160">
        <v>7083201488.6599998</v>
      </c>
      <c r="K43" s="160">
        <v>7144046799.7300034</v>
      </c>
      <c r="L43" s="160">
        <v>8359065958.8199034</v>
      </c>
      <c r="M43" s="160">
        <v>8765738405.9400005</v>
      </c>
      <c r="N43" s="160">
        <v>9567455501.3099995</v>
      </c>
      <c r="O43" s="160">
        <v>11956255871.83</v>
      </c>
      <c r="P43" s="160">
        <v>13202262115.97998</v>
      </c>
      <c r="Q43" s="160">
        <v>14126224708.630102</v>
      </c>
      <c r="R43" s="160">
        <v>13017040538.689999</v>
      </c>
      <c r="S43" s="160">
        <v>13090658952.060005</v>
      </c>
      <c r="T43" s="160">
        <v>13004773318.60001</v>
      </c>
      <c r="U43" s="160">
        <v>13142703164.010099</v>
      </c>
      <c r="V43" s="160">
        <v>13837345701.209993</v>
      </c>
      <c r="W43" s="160">
        <v>14144830569.119995</v>
      </c>
      <c r="X43" s="160">
        <v>12129259930.269896</v>
      </c>
      <c r="Y43" s="150">
        <v>13912160523.139999</v>
      </c>
    </row>
    <row r="44" spans="1:32" s="4" customFormat="1" ht="14">
      <c r="A44" s="176" t="s">
        <v>399</v>
      </c>
      <c r="B44" s="161">
        <v>-851672024.37</v>
      </c>
      <c r="C44" s="161">
        <v>-570523803.16999996</v>
      </c>
      <c r="D44" s="161">
        <v>-850157183.34000003</v>
      </c>
      <c r="E44" s="161">
        <v>-868143155.65999997</v>
      </c>
      <c r="F44" s="161">
        <v>-1157325373.1700001</v>
      </c>
      <c r="G44" s="161">
        <v>-966725562.89999998</v>
      </c>
      <c r="H44" s="161">
        <v>-991799692.91999996</v>
      </c>
      <c r="I44" s="161">
        <v>22394091.379999999</v>
      </c>
      <c r="J44" s="161">
        <v>-1169101550.98</v>
      </c>
      <c r="K44" s="161">
        <v>-1113321105.29</v>
      </c>
      <c r="L44" s="161">
        <v>-2189234502.5900002</v>
      </c>
      <c r="M44" s="161">
        <v>-1608796147.95</v>
      </c>
      <c r="N44" s="161">
        <v>-1560328436.8800001</v>
      </c>
      <c r="O44" s="161">
        <v>-2491433831.0100002</v>
      </c>
      <c r="P44" s="161">
        <v>-2979851453</v>
      </c>
      <c r="Q44" s="161">
        <v>-3163501915.0300002</v>
      </c>
      <c r="R44" s="161">
        <v>-2564346338.9400001</v>
      </c>
      <c r="S44" s="161">
        <v>-2334745636.54</v>
      </c>
      <c r="T44" s="161">
        <v>-2139389953.1400001</v>
      </c>
      <c r="U44" s="161">
        <v>-1343113223.71</v>
      </c>
      <c r="V44" s="161">
        <v>-2378727446.0700002</v>
      </c>
      <c r="W44" s="161">
        <v>-2529763833.3000002</v>
      </c>
      <c r="X44" s="161">
        <v>-499849279.83999997</v>
      </c>
      <c r="Y44" s="151">
        <v>-2248971784.4099998</v>
      </c>
    </row>
    <row r="45" spans="1:32" s="4" customFormat="1" ht="14">
      <c r="A45" s="176" t="s">
        <v>1045</v>
      </c>
      <c r="B45" s="161">
        <v>-544414333.88999999</v>
      </c>
      <c r="C45" s="161">
        <v>-604244656.51999998</v>
      </c>
      <c r="D45" s="161">
        <v>-584046241.42999995</v>
      </c>
      <c r="E45" s="161">
        <v>-614003958.73000002</v>
      </c>
      <c r="F45" s="161">
        <v>-436076034.66000003</v>
      </c>
      <c r="G45" s="161">
        <v>-426074049.38</v>
      </c>
      <c r="H45" s="161">
        <v>-442038978.62</v>
      </c>
      <c r="I45" s="161">
        <v>-397855576.56999999</v>
      </c>
      <c r="J45" s="161">
        <v>-599570870.11000001</v>
      </c>
      <c r="K45" s="161">
        <v>-679370272.47000003</v>
      </c>
      <c r="L45" s="161">
        <v>-633418542.64999998</v>
      </c>
      <c r="M45" s="161">
        <v>-732605186.99000001</v>
      </c>
      <c r="N45" s="161">
        <v>-847376455.91999996</v>
      </c>
      <c r="O45" s="161">
        <v>-995357116.42999995</v>
      </c>
      <c r="P45" s="161">
        <v>-1065187853.54</v>
      </c>
      <c r="Q45" s="161">
        <v>-1150952675.73</v>
      </c>
      <c r="R45" s="161">
        <v>-1088877896.6099999</v>
      </c>
      <c r="S45" s="161">
        <v>-1119551537.53</v>
      </c>
      <c r="T45" s="161">
        <v>-1118712756.0599999</v>
      </c>
      <c r="U45" s="161">
        <v>-1196937555.75</v>
      </c>
      <c r="V45" s="161">
        <v>-1182696598.8299999</v>
      </c>
      <c r="W45" s="161">
        <v>-1208053939.5799999</v>
      </c>
      <c r="X45" s="161">
        <v>-1208812380.3800001</v>
      </c>
      <c r="Y45" s="151">
        <v>-1214124647.74</v>
      </c>
      <c r="AA45" s="811"/>
      <c r="AB45" s="812"/>
      <c r="AC45" s="812"/>
      <c r="AD45" s="812"/>
      <c r="AE45" s="14"/>
      <c r="AF45" s="14"/>
    </row>
    <row r="46" spans="1:32" s="4" customFormat="1" ht="14">
      <c r="A46" s="176" t="s">
        <v>121</v>
      </c>
      <c r="B46" s="161">
        <v>-390396000</v>
      </c>
      <c r="C46" s="161">
        <v>-430169000</v>
      </c>
      <c r="D46" s="161">
        <v>-420703952.86000001</v>
      </c>
      <c r="E46" s="161">
        <v>-462477000</v>
      </c>
      <c r="F46" s="161">
        <v>-350341000</v>
      </c>
      <c r="G46" s="161">
        <v>-415674000</v>
      </c>
      <c r="H46" s="161">
        <v>-438165000</v>
      </c>
      <c r="I46" s="161">
        <v>-372342000</v>
      </c>
      <c r="J46" s="161">
        <v>-401601000</v>
      </c>
      <c r="K46" s="161">
        <v>-312299000</v>
      </c>
      <c r="L46" s="161">
        <v>-397707000</v>
      </c>
      <c r="M46" s="161">
        <v>-493906000</v>
      </c>
      <c r="N46" s="161">
        <v>-526688000</v>
      </c>
      <c r="O46" s="161">
        <v>-602317000</v>
      </c>
      <c r="P46" s="161">
        <v>-754343000</v>
      </c>
      <c r="Q46" s="161">
        <v>-799542000</v>
      </c>
      <c r="R46" s="161">
        <v>-814283000</v>
      </c>
      <c r="S46" s="161">
        <v>-851280000</v>
      </c>
      <c r="T46" s="161">
        <v>-961864000</v>
      </c>
      <c r="U46" s="161">
        <v>-1160432000</v>
      </c>
      <c r="V46" s="161">
        <v>-975662000</v>
      </c>
      <c r="W46" s="161">
        <v>-905298000</v>
      </c>
      <c r="X46" s="161">
        <v>-905976000</v>
      </c>
      <c r="Y46" s="151">
        <v>-869348000</v>
      </c>
    </row>
    <row r="47" spans="1:32" s="4" customFormat="1" ht="14">
      <c r="A47" s="216" t="s">
        <v>131</v>
      </c>
      <c r="B47" s="217">
        <v>4247117412.260004</v>
      </c>
      <c r="C47" s="217">
        <v>4432347735.9300003</v>
      </c>
      <c r="D47" s="217">
        <v>4542773257.6098995</v>
      </c>
      <c r="E47" s="217">
        <v>4625264744.3999996</v>
      </c>
      <c r="F47" s="217">
        <v>3395347975.3600025</v>
      </c>
      <c r="G47" s="217">
        <v>3311130661.8099999</v>
      </c>
      <c r="H47" s="217">
        <v>3482066254.2699976</v>
      </c>
      <c r="I47" s="217">
        <v>3695272458.3499999</v>
      </c>
      <c r="J47" s="217">
        <v>4912928067.5700006</v>
      </c>
      <c r="K47" s="217">
        <v>5039056421.9700031</v>
      </c>
      <c r="L47" s="217">
        <v>5138705913.5799036</v>
      </c>
      <c r="M47" s="217">
        <v>5930431071.000001</v>
      </c>
      <c r="N47" s="217">
        <v>6633062608.5099993</v>
      </c>
      <c r="O47" s="217">
        <v>7867147924.3899994</v>
      </c>
      <c r="P47" s="217">
        <v>8402879809.4399796</v>
      </c>
      <c r="Q47" s="217">
        <v>9012228117.8701019</v>
      </c>
      <c r="R47" s="217">
        <v>8549533303.1399975</v>
      </c>
      <c r="S47" s="217">
        <v>8785081777.9900036</v>
      </c>
      <c r="T47" s="217">
        <v>8784806609.4000111</v>
      </c>
      <c r="U47" s="217">
        <v>9442220384.5500984</v>
      </c>
      <c r="V47" s="217">
        <v>9300259656.3099937</v>
      </c>
      <c r="W47" s="217">
        <v>9501714796.239996</v>
      </c>
      <c r="X47" s="217">
        <v>9514622270.0498962</v>
      </c>
      <c r="Y47" s="218">
        <v>9579716090.9899998</v>
      </c>
    </row>
    <row r="48" spans="1:32" s="4" customFormat="1" ht="14">
      <c r="A48" s="149" t="s">
        <v>132</v>
      </c>
      <c r="B48" s="160">
        <v>-242327412.25999999</v>
      </c>
      <c r="C48" s="160">
        <v>-225044735.92999983</v>
      </c>
      <c r="D48" s="160">
        <v>-286633257.61000031</v>
      </c>
      <c r="E48" s="160">
        <v>1068569255.5999994</v>
      </c>
      <c r="F48" s="160">
        <v>-190666975.36000001</v>
      </c>
      <c r="G48" s="160">
        <v>-102382661.80999999</v>
      </c>
      <c r="H48" s="160">
        <v>-397164254.26999998</v>
      </c>
      <c r="I48" s="160">
        <v>-496218458.35000008</v>
      </c>
      <c r="J48" s="160">
        <v>-687021067.56999993</v>
      </c>
      <c r="K48" s="160">
        <v>484637578.02999997</v>
      </c>
      <c r="L48" s="160">
        <v>-529867913.58000004</v>
      </c>
      <c r="M48" s="160">
        <v>-578468071</v>
      </c>
      <c r="N48" s="160">
        <v>47320391.489999935</v>
      </c>
      <c r="O48" s="160">
        <v>-178009924.39000005</v>
      </c>
      <c r="P48" s="160">
        <v>-260709809.44000003</v>
      </c>
      <c r="Q48" s="160">
        <v>-411677117.87</v>
      </c>
      <c r="R48" s="160">
        <v>-342941303.14000005</v>
      </c>
      <c r="S48" s="160">
        <v>-430804777.98999995</v>
      </c>
      <c r="T48" s="160">
        <v>-388655609.40000004</v>
      </c>
      <c r="U48" s="160">
        <v>-580289384.54999995</v>
      </c>
      <c r="V48" s="160">
        <v>-518058656.30999994</v>
      </c>
      <c r="W48" s="160">
        <v>-536612796.24000001</v>
      </c>
      <c r="X48" s="160">
        <v>-595052270.05000007</v>
      </c>
      <c r="Y48" s="150">
        <v>-806699090.99000001</v>
      </c>
    </row>
    <row r="49" spans="1:25" s="4" customFormat="1" ht="14">
      <c r="A49" s="176" t="s">
        <v>770</v>
      </c>
      <c r="B49" s="161">
        <v>-463795333</v>
      </c>
      <c r="C49" s="161">
        <v>-547352736</v>
      </c>
      <c r="D49" s="161">
        <v>-992648464</v>
      </c>
      <c r="E49" s="161">
        <v>-1270104050</v>
      </c>
      <c r="F49" s="161">
        <v>-350094995</v>
      </c>
      <c r="G49" s="161">
        <v>-198089501.00999999</v>
      </c>
      <c r="H49" s="161">
        <v>-578999369.86000001</v>
      </c>
      <c r="I49" s="161">
        <v>-375844124.13</v>
      </c>
      <c r="J49" s="161">
        <v>-531589915.94</v>
      </c>
      <c r="K49" s="161">
        <v>-372756938.47000003</v>
      </c>
      <c r="L49" s="161">
        <v>-399345967.44</v>
      </c>
      <c r="M49" s="161">
        <v>-502732111.32999998</v>
      </c>
      <c r="N49" s="161">
        <v>-554249114.47000003</v>
      </c>
      <c r="O49" s="161">
        <v>-495883519.22000003</v>
      </c>
      <c r="P49" s="161">
        <v>-508848115.98000002</v>
      </c>
      <c r="Q49" s="161">
        <v>-808678708.63</v>
      </c>
      <c r="R49" s="161">
        <v>-662110538.69000006</v>
      </c>
      <c r="S49" s="161">
        <v>-831746952.05999994</v>
      </c>
      <c r="T49" s="161">
        <v>-750370318.60000002</v>
      </c>
      <c r="U49" s="161">
        <v>-1120354164.01</v>
      </c>
      <c r="V49" s="161">
        <v>-1008762754.08</v>
      </c>
      <c r="W49" s="161">
        <v>-1036028569.12</v>
      </c>
      <c r="X49" s="161">
        <v>-1148856598.6600001</v>
      </c>
      <c r="Y49" s="151">
        <v>-1557479267.73</v>
      </c>
    </row>
    <row r="50" spans="1:25" s="4" customFormat="1" ht="14">
      <c r="A50" s="176" t="s">
        <v>1046</v>
      </c>
      <c r="B50" s="161">
        <v>20200312</v>
      </c>
      <c r="C50" s="161">
        <v>3085660</v>
      </c>
      <c r="D50" s="161">
        <v>10621206</v>
      </c>
      <c r="E50" s="161">
        <v>-2194960047.25</v>
      </c>
      <c r="F50" s="161">
        <v>1118691</v>
      </c>
      <c r="G50" s="161">
        <v>421157.93</v>
      </c>
      <c r="H50" s="161">
        <v>1603565.19</v>
      </c>
      <c r="I50" s="161">
        <v>3275770.31</v>
      </c>
      <c r="J50" s="161">
        <v>0</v>
      </c>
      <c r="K50" s="161">
        <v>0</v>
      </c>
      <c r="L50" s="161">
        <v>0</v>
      </c>
      <c r="M50" s="161">
        <v>0</v>
      </c>
      <c r="N50" s="161">
        <v>0</v>
      </c>
      <c r="O50" s="161">
        <v>0</v>
      </c>
      <c r="P50" s="161">
        <v>0</v>
      </c>
      <c r="Q50" s="161">
        <v>0</v>
      </c>
      <c r="R50" s="161">
        <v>0</v>
      </c>
      <c r="S50" s="161">
        <v>0</v>
      </c>
      <c r="T50" s="161">
        <v>0</v>
      </c>
      <c r="U50" s="161">
        <v>0</v>
      </c>
      <c r="V50" s="161">
        <v>0</v>
      </c>
      <c r="W50" s="161">
        <v>0</v>
      </c>
      <c r="X50" s="161">
        <v>0</v>
      </c>
      <c r="Y50" s="151">
        <v>0</v>
      </c>
    </row>
    <row r="51" spans="1:25" s="4" customFormat="1" ht="14">
      <c r="A51" s="176" t="s">
        <v>798</v>
      </c>
      <c r="B51" s="161">
        <v>0</v>
      </c>
      <c r="C51" s="161">
        <v>-1578640000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0</v>
      </c>
      <c r="N51" s="161">
        <v>0</v>
      </c>
      <c r="O51" s="161">
        <v>0</v>
      </c>
      <c r="P51" s="161">
        <v>0</v>
      </c>
      <c r="Q51" s="161">
        <v>0</v>
      </c>
      <c r="R51" s="161">
        <v>0</v>
      </c>
      <c r="S51" s="161">
        <v>0</v>
      </c>
      <c r="T51" s="161">
        <v>0</v>
      </c>
      <c r="U51" s="161">
        <v>0</v>
      </c>
      <c r="V51" s="161">
        <v>0</v>
      </c>
      <c r="W51" s="161">
        <v>0</v>
      </c>
      <c r="X51" s="161">
        <v>0</v>
      </c>
      <c r="Y51" s="151">
        <v>0</v>
      </c>
    </row>
    <row r="52" spans="1:25" s="4" customFormat="1" ht="14">
      <c r="A52" s="176" t="s">
        <v>1047</v>
      </c>
      <c r="B52" s="161">
        <v>0</v>
      </c>
      <c r="C52" s="161">
        <v>1033508989.86</v>
      </c>
      <c r="D52" s="161">
        <v>0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0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0</v>
      </c>
      <c r="S52" s="161">
        <v>0</v>
      </c>
      <c r="T52" s="161">
        <v>0</v>
      </c>
      <c r="U52" s="161">
        <v>0</v>
      </c>
      <c r="V52" s="161">
        <v>0</v>
      </c>
      <c r="W52" s="161">
        <v>0</v>
      </c>
      <c r="X52" s="161">
        <v>0</v>
      </c>
      <c r="Y52" s="151">
        <v>0</v>
      </c>
    </row>
    <row r="53" spans="1:25" s="4" customFormat="1" ht="14">
      <c r="A53" s="176" t="s">
        <v>1048</v>
      </c>
      <c r="B53" s="161">
        <v>0</v>
      </c>
      <c r="C53" s="161">
        <v>0</v>
      </c>
      <c r="D53" s="161">
        <v>0</v>
      </c>
      <c r="E53" s="161">
        <v>4973394250.1499996</v>
      </c>
      <c r="F53" s="161">
        <v>0</v>
      </c>
      <c r="G53" s="161">
        <v>0</v>
      </c>
      <c r="H53" s="161">
        <v>0</v>
      </c>
      <c r="I53" s="161">
        <v>0</v>
      </c>
      <c r="J53" s="161">
        <v>0</v>
      </c>
      <c r="K53" s="161">
        <v>719640844.33000004</v>
      </c>
      <c r="L53" s="161">
        <v>-360000000</v>
      </c>
      <c r="M53" s="161">
        <v>-359640844.32999998</v>
      </c>
      <c r="N53" s="161">
        <v>0</v>
      </c>
      <c r="O53" s="161">
        <v>0</v>
      </c>
      <c r="P53" s="161">
        <v>0</v>
      </c>
      <c r="Q53" s="161">
        <v>0</v>
      </c>
      <c r="R53" s="161">
        <v>0</v>
      </c>
      <c r="S53" s="161">
        <v>0</v>
      </c>
      <c r="T53" s="161">
        <v>0</v>
      </c>
      <c r="U53" s="161">
        <v>0</v>
      </c>
      <c r="V53" s="161">
        <v>0</v>
      </c>
      <c r="W53" s="161">
        <v>0</v>
      </c>
      <c r="X53" s="161">
        <v>0</v>
      </c>
      <c r="Y53" s="151">
        <v>0</v>
      </c>
    </row>
    <row r="54" spans="1:25" s="4" customFormat="1" ht="14">
      <c r="A54" s="176" t="s">
        <v>794</v>
      </c>
      <c r="B54" s="161">
        <v>0</v>
      </c>
      <c r="C54" s="161">
        <v>0</v>
      </c>
      <c r="D54" s="161">
        <v>2733262999.6399999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0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0</v>
      </c>
      <c r="S54" s="161">
        <v>0</v>
      </c>
      <c r="T54" s="161">
        <v>0</v>
      </c>
      <c r="U54" s="161">
        <v>0</v>
      </c>
      <c r="V54" s="161">
        <v>0</v>
      </c>
      <c r="W54" s="161">
        <v>0</v>
      </c>
      <c r="X54" s="161">
        <v>0</v>
      </c>
      <c r="Y54" s="151">
        <v>0</v>
      </c>
    </row>
    <row r="55" spans="1:25" s="4" customFormat="1" ht="14">
      <c r="A55" s="176" t="s">
        <v>795</v>
      </c>
      <c r="B55" s="161">
        <v>0</v>
      </c>
      <c r="C55" s="161">
        <v>0</v>
      </c>
      <c r="D55" s="161">
        <v>-250455513.90000001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0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0</v>
      </c>
      <c r="S55" s="161">
        <v>0</v>
      </c>
      <c r="T55" s="161">
        <v>0</v>
      </c>
      <c r="U55" s="161">
        <v>0</v>
      </c>
      <c r="V55" s="161">
        <v>0</v>
      </c>
      <c r="W55" s="161">
        <v>0</v>
      </c>
      <c r="X55" s="161">
        <v>0</v>
      </c>
      <c r="Y55" s="151">
        <v>0</v>
      </c>
    </row>
    <row r="56" spans="1:25" s="4" customFormat="1" ht="14">
      <c r="A56" s="176" t="s">
        <v>796</v>
      </c>
      <c r="B56" s="161">
        <v>0</v>
      </c>
      <c r="C56" s="161">
        <v>0</v>
      </c>
      <c r="D56" s="161">
        <v>-982690003.10000002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  <c r="S56" s="161">
        <v>0</v>
      </c>
      <c r="T56" s="161">
        <v>0</v>
      </c>
      <c r="U56" s="161">
        <v>0</v>
      </c>
      <c r="V56" s="161">
        <v>0</v>
      </c>
      <c r="W56" s="161">
        <v>0</v>
      </c>
      <c r="X56" s="161">
        <v>0</v>
      </c>
      <c r="Y56" s="151">
        <v>0</v>
      </c>
    </row>
    <row r="57" spans="1:25" s="4" customFormat="1" ht="14">
      <c r="A57" s="176" t="s">
        <v>797</v>
      </c>
      <c r="B57" s="161">
        <v>0</v>
      </c>
      <c r="C57" s="161">
        <v>0</v>
      </c>
      <c r="D57" s="161">
        <v>-853383501.21000004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161">
        <v>0</v>
      </c>
      <c r="R57" s="161">
        <v>0</v>
      </c>
      <c r="S57" s="161">
        <v>0</v>
      </c>
      <c r="T57" s="161">
        <v>0</v>
      </c>
      <c r="U57" s="161">
        <v>0</v>
      </c>
      <c r="V57" s="161">
        <v>-1716950947.1300001</v>
      </c>
      <c r="W57" s="161">
        <v>0</v>
      </c>
      <c r="X57" s="161">
        <v>0</v>
      </c>
      <c r="Y57" s="151">
        <v>0</v>
      </c>
    </row>
    <row r="58" spans="1:25" s="4" customFormat="1" ht="14">
      <c r="A58" s="176" t="s">
        <v>799</v>
      </c>
      <c r="B58" s="161">
        <v>0</v>
      </c>
      <c r="C58" s="161">
        <v>0</v>
      </c>
      <c r="D58" s="161">
        <v>0</v>
      </c>
      <c r="E58" s="161">
        <v>-2934353216.8800001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1">
        <v>0</v>
      </c>
      <c r="R58" s="161">
        <v>0</v>
      </c>
      <c r="S58" s="161">
        <v>0</v>
      </c>
      <c r="T58" s="161">
        <v>0</v>
      </c>
      <c r="U58" s="161">
        <v>0</v>
      </c>
      <c r="V58" s="161">
        <v>0</v>
      </c>
      <c r="W58" s="161">
        <v>0</v>
      </c>
      <c r="X58" s="161">
        <v>0</v>
      </c>
      <c r="Y58" s="151">
        <v>0</v>
      </c>
    </row>
    <row r="59" spans="1:25" s="4" customFormat="1" ht="14">
      <c r="A59" s="176" t="s">
        <v>1049</v>
      </c>
      <c r="B59" s="161">
        <v>0</v>
      </c>
      <c r="C59" s="161">
        <v>0</v>
      </c>
      <c r="D59" s="161">
        <v>0</v>
      </c>
      <c r="E59" s="161">
        <v>0</v>
      </c>
      <c r="F59" s="161">
        <v>0</v>
      </c>
      <c r="G59" s="161">
        <v>0</v>
      </c>
      <c r="H59" s="161">
        <v>-189402000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0</v>
      </c>
      <c r="S59" s="161">
        <v>0</v>
      </c>
      <c r="T59" s="161">
        <v>0</v>
      </c>
      <c r="U59" s="161">
        <v>0</v>
      </c>
      <c r="V59" s="161">
        <v>0</v>
      </c>
      <c r="W59" s="161">
        <v>0</v>
      </c>
      <c r="X59" s="161">
        <v>0</v>
      </c>
      <c r="Y59" s="151">
        <v>0</v>
      </c>
    </row>
    <row r="60" spans="1:25" s="4" customFormat="1" ht="14">
      <c r="A60" s="176" t="s">
        <v>1050</v>
      </c>
      <c r="B60" s="161">
        <v>0</v>
      </c>
      <c r="C60" s="161">
        <v>0</v>
      </c>
      <c r="D60" s="161">
        <v>0</v>
      </c>
      <c r="E60" s="161">
        <v>0</v>
      </c>
      <c r="F60" s="161">
        <v>0</v>
      </c>
      <c r="G60" s="161">
        <v>0</v>
      </c>
      <c r="H60" s="161">
        <v>0</v>
      </c>
      <c r="I60" s="161">
        <v>-585471601.58000004</v>
      </c>
      <c r="J60" s="161">
        <v>0</v>
      </c>
      <c r="K60" s="161">
        <v>0</v>
      </c>
      <c r="L60" s="161">
        <v>0</v>
      </c>
      <c r="M60" s="161">
        <v>0</v>
      </c>
      <c r="N60" s="161">
        <v>0</v>
      </c>
      <c r="O60" s="161">
        <v>0</v>
      </c>
      <c r="P60" s="161">
        <v>0</v>
      </c>
      <c r="Q60" s="161">
        <v>0</v>
      </c>
      <c r="R60" s="161">
        <v>0</v>
      </c>
      <c r="S60" s="161">
        <v>0</v>
      </c>
      <c r="T60" s="161">
        <v>0</v>
      </c>
      <c r="U60" s="161">
        <v>0</v>
      </c>
      <c r="V60" s="161">
        <v>0</v>
      </c>
      <c r="W60" s="161">
        <v>0</v>
      </c>
      <c r="X60" s="161">
        <v>0</v>
      </c>
      <c r="Y60" s="151">
        <v>0</v>
      </c>
    </row>
    <row r="61" spans="1:25" s="4" customFormat="1" ht="14">
      <c r="A61" s="176" t="s">
        <v>895</v>
      </c>
      <c r="B61" s="161">
        <v>0</v>
      </c>
      <c r="C61" s="161">
        <v>0</v>
      </c>
      <c r="D61" s="161">
        <v>0</v>
      </c>
      <c r="E61" s="161">
        <v>0</v>
      </c>
      <c r="F61" s="161">
        <v>0</v>
      </c>
      <c r="G61" s="161">
        <v>0</v>
      </c>
      <c r="H61" s="161">
        <v>0</v>
      </c>
      <c r="I61" s="161">
        <v>0</v>
      </c>
      <c r="J61" s="161">
        <v>-794829167.92999995</v>
      </c>
      <c r="K61" s="161">
        <v>0</v>
      </c>
      <c r="L61" s="161">
        <v>0</v>
      </c>
      <c r="M61" s="161">
        <v>0</v>
      </c>
      <c r="N61" s="161">
        <v>0</v>
      </c>
      <c r="O61" s="161">
        <v>0</v>
      </c>
      <c r="P61" s="161">
        <v>0</v>
      </c>
      <c r="Q61" s="161">
        <v>0</v>
      </c>
      <c r="R61" s="161">
        <v>0</v>
      </c>
      <c r="S61" s="161">
        <v>0</v>
      </c>
      <c r="T61" s="161">
        <v>0</v>
      </c>
      <c r="U61" s="161">
        <v>0</v>
      </c>
      <c r="V61" s="161">
        <v>0</v>
      </c>
      <c r="W61" s="161">
        <v>0</v>
      </c>
      <c r="X61" s="161">
        <v>0</v>
      </c>
      <c r="Y61" s="151">
        <v>0</v>
      </c>
    </row>
    <row r="62" spans="1:25" s="4" customFormat="1" ht="14">
      <c r="A62" s="176" t="s">
        <v>906</v>
      </c>
      <c r="B62" s="161">
        <v>0</v>
      </c>
      <c r="C62" s="161">
        <v>0</v>
      </c>
      <c r="D62" s="161">
        <v>0</v>
      </c>
      <c r="E62" s="161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337850605.77999997</v>
      </c>
      <c r="O62" s="161">
        <v>0</v>
      </c>
      <c r="P62" s="161">
        <v>0</v>
      </c>
      <c r="Q62" s="161">
        <v>0</v>
      </c>
      <c r="R62" s="161">
        <v>0</v>
      </c>
      <c r="S62" s="161">
        <v>0</v>
      </c>
      <c r="T62" s="161">
        <v>0</v>
      </c>
      <c r="U62" s="161">
        <v>0</v>
      </c>
      <c r="V62" s="161">
        <v>0</v>
      </c>
      <c r="W62" s="161">
        <v>0</v>
      </c>
      <c r="X62" s="161">
        <v>0</v>
      </c>
      <c r="Y62" s="151">
        <v>0</v>
      </c>
    </row>
    <row r="63" spans="1:25" s="4" customFormat="1" ht="14">
      <c r="A63" s="176" t="s">
        <v>907</v>
      </c>
      <c r="B63" s="161">
        <v>0</v>
      </c>
      <c r="C63" s="161">
        <v>0</v>
      </c>
      <c r="D63" s="161">
        <v>0</v>
      </c>
      <c r="E63" s="161">
        <v>0</v>
      </c>
      <c r="F63" s="161">
        <v>0</v>
      </c>
      <c r="G63" s="161">
        <v>0</v>
      </c>
      <c r="H63" s="161">
        <v>0</v>
      </c>
      <c r="I63" s="161">
        <v>0</v>
      </c>
      <c r="J63" s="161">
        <v>0</v>
      </c>
      <c r="K63" s="161">
        <v>0</v>
      </c>
      <c r="L63" s="161">
        <v>0</v>
      </c>
      <c r="M63" s="161">
        <v>0</v>
      </c>
      <c r="N63" s="161">
        <v>240189007.38</v>
      </c>
      <c r="O63" s="161">
        <v>0</v>
      </c>
      <c r="P63" s="161">
        <v>0</v>
      </c>
      <c r="Q63" s="161">
        <v>0</v>
      </c>
      <c r="R63" s="161">
        <v>0</v>
      </c>
      <c r="S63" s="161">
        <v>0</v>
      </c>
      <c r="T63" s="161">
        <v>0</v>
      </c>
      <c r="U63" s="161">
        <v>0</v>
      </c>
      <c r="V63" s="161">
        <v>0</v>
      </c>
      <c r="W63" s="161">
        <v>0</v>
      </c>
      <c r="X63" s="161">
        <v>0</v>
      </c>
      <c r="Y63" s="151">
        <v>0</v>
      </c>
    </row>
    <row r="64" spans="1:25" s="4" customFormat="1" ht="14">
      <c r="A64" s="176" t="s">
        <v>908</v>
      </c>
      <c r="B64" s="161">
        <v>0</v>
      </c>
      <c r="C64" s="161">
        <v>0</v>
      </c>
      <c r="D64" s="161">
        <v>0</v>
      </c>
      <c r="E64" s="161">
        <v>0</v>
      </c>
      <c r="F64" s="161">
        <v>0</v>
      </c>
      <c r="G64" s="161">
        <v>0</v>
      </c>
      <c r="H64" s="161">
        <v>0</v>
      </c>
      <c r="I64" s="161">
        <v>0</v>
      </c>
      <c r="J64" s="161">
        <v>0</v>
      </c>
      <c r="K64" s="161">
        <v>0</v>
      </c>
      <c r="L64" s="161">
        <v>0</v>
      </c>
      <c r="M64" s="161">
        <v>0</v>
      </c>
      <c r="N64" s="161">
        <v>0</v>
      </c>
      <c r="O64" s="161">
        <v>83711647.390000001</v>
      </c>
      <c r="P64" s="161">
        <v>0</v>
      </c>
      <c r="Q64" s="161">
        <v>0</v>
      </c>
      <c r="R64" s="161">
        <v>0</v>
      </c>
      <c r="S64" s="161">
        <v>0</v>
      </c>
      <c r="T64" s="161">
        <v>0</v>
      </c>
      <c r="U64" s="161">
        <v>0</v>
      </c>
      <c r="V64" s="161">
        <v>0</v>
      </c>
      <c r="W64" s="161">
        <v>0</v>
      </c>
      <c r="X64" s="161">
        <v>0</v>
      </c>
      <c r="Y64" s="151">
        <v>0</v>
      </c>
    </row>
    <row r="65" spans="1:25" s="4" customFormat="1" ht="14">
      <c r="A65" s="176" t="s">
        <v>959</v>
      </c>
      <c r="B65" s="161">
        <v>0</v>
      </c>
      <c r="C65" s="161">
        <v>0</v>
      </c>
      <c r="D65" s="161">
        <v>0</v>
      </c>
      <c r="E65" s="161">
        <v>0</v>
      </c>
      <c r="F65" s="161">
        <v>0</v>
      </c>
      <c r="G65" s="161">
        <v>0</v>
      </c>
      <c r="H65" s="161">
        <v>0</v>
      </c>
      <c r="I65" s="161">
        <v>0</v>
      </c>
      <c r="J65" s="161">
        <v>0</v>
      </c>
      <c r="K65" s="161">
        <v>0</v>
      </c>
      <c r="L65" s="161">
        <v>0</v>
      </c>
      <c r="M65" s="161">
        <v>0</v>
      </c>
      <c r="N65" s="161">
        <v>0</v>
      </c>
      <c r="O65" s="161">
        <v>0</v>
      </c>
      <c r="P65" s="161">
        <v>0</v>
      </c>
      <c r="Q65" s="161">
        <v>0</v>
      </c>
      <c r="R65" s="161">
        <v>0</v>
      </c>
      <c r="S65" s="161">
        <v>0</v>
      </c>
      <c r="T65" s="161">
        <v>0</v>
      </c>
      <c r="U65" s="161">
        <v>0</v>
      </c>
      <c r="V65" s="161">
        <v>949029000</v>
      </c>
      <c r="W65" s="161">
        <v>0</v>
      </c>
      <c r="X65" s="161">
        <v>0</v>
      </c>
      <c r="Y65" s="151">
        <v>0</v>
      </c>
    </row>
    <row r="66" spans="1:25" s="4" customFormat="1" ht="14">
      <c r="A66" s="176" t="s">
        <v>1051</v>
      </c>
      <c r="B66" s="161">
        <v>201267608.74000001</v>
      </c>
      <c r="C66" s="161">
        <v>864353350.21000004</v>
      </c>
      <c r="D66" s="161">
        <v>48660018.960000001</v>
      </c>
      <c r="E66" s="161">
        <v>2494592319.5799999</v>
      </c>
      <c r="F66" s="161">
        <v>158309328.63999999</v>
      </c>
      <c r="G66" s="161">
        <v>95285681.269999996</v>
      </c>
      <c r="H66" s="161">
        <v>369633550.39999998</v>
      </c>
      <c r="I66" s="161">
        <v>461821497.05000001</v>
      </c>
      <c r="J66" s="161">
        <v>639398016.29999995</v>
      </c>
      <c r="K66" s="161">
        <v>137753672.16999999</v>
      </c>
      <c r="L66" s="161">
        <v>229478053.86000001</v>
      </c>
      <c r="M66" s="161">
        <v>283904884.66000003</v>
      </c>
      <c r="N66" s="161">
        <v>23529892.800000001</v>
      </c>
      <c r="O66" s="161">
        <v>234161947.44</v>
      </c>
      <c r="P66" s="161">
        <v>248138306.53999999</v>
      </c>
      <c r="Q66" s="161">
        <v>397001590.75999999</v>
      </c>
      <c r="R66" s="161">
        <v>319169235.55000001</v>
      </c>
      <c r="S66" s="161">
        <v>400942174.06999999</v>
      </c>
      <c r="T66" s="161">
        <v>361714709.19999999</v>
      </c>
      <c r="U66" s="161">
        <v>540064779.46000004</v>
      </c>
      <c r="V66" s="161">
        <v>1258626044.9000001</v>
      </c>
      <c r="W66" s="161">
        <v>499415772.88</v>
      </c>
      <c r="X66" s="161">
        <v>553804328.61000001</v>
      </c>
      <c r="Y66" s="151">
        <v>750780176.74000001</v>
      </c>
    </row>
    <row r="67" spans="1:25" s="4" customFormat="1" ht="14.5" thickBot="1">
      <c r="A67" s="213" t="s">
        <v>133</v>
      </c>
      <c r="B67" s="214">
        <v>4004790000.0000038</v>
      </c>
      <c r="C67" s="214">
        <v>4207303000.0000005</v>
      </c>
      <c r="D67" s="214">
        <v>4256139999.9998994</v>
      </c>
      <c r="E67" s="214">
        <v>5693833999.999999</v>
      </c>
      <c r="F67" s="214">
        <v>3204681000.0000024</v>
      </c>
      <c r="G67" s="214">
        <v>3208748000</v>
      </c>
      <c r="H67" s="214">
        <v>3084901999.9999976</v>
      </c>
      <c r="I67" s="214">
        <v>3199054000</v>
      </c>
      <c r="J67" s="214">
        <v>4225907000.000001</v>
      </c>
      <c r="K67" s="214">
        <v>5523694000.0000029</v>
      </c>
      <c r="L67" s="214">
        <v>4608837999.9999037</v>
      </c>
      <c r="M67" s="214">
        <v>5351963000.000001</v>
      </c>
      <c r="N67" s="214">
        <v>6680382999.999999</v>
      </c>
      <c r="O67" s="214">
        <v>7689137999.999999</v>
      </c>
      <c r="P67" s="214">
        <v>8142169999.99998</v>
      </c>
      <c r="Q67" s="214">
        <v>8600551000.0001011</v>
      </c>
      <c r="R67" s="214">
        <v>8206591999.9999971</v>
      </c>
      <c r="S67" s="214">
        <v>8354277000.0000038</v>
      </c>
      <c r="T67" s="214">
        <v>8396151000.0000114</v>
      </c>
      <c r="U67" s="214">
        <v>8861931000.0000992</v>
      </c>
      <c r="V67" s="214">
        <v>8782200999.9999943</v>
      </c>
      <c r="W67" s="214">
        <v>8965101999.9999962</v>
      </c>
      <c r="X67" s="214">
        <v>8919569999.999897</v>
      </c>
      <c r="Y67" s="215">
        <v>8773017000</v>
      </c>
    </row>
    <row r="68" spans="1:25" s="12" customFormat="1" ht="14.5" thickTop="1"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</row>
    <row r="69" spans="1:25" s="12" customFormat="1" ht="14"/>
    <row r="70" spans="1:25" s="12" customFormat="1" ht="14"/>
    <row r="71" spans="1:25" s="12" customFormat="1" ht="14"/>
    <row r="72" spans="1:25" s="12" customFormat="1" ht="14"/>
  </sheetData>
  <sheetProtection sheet="1" objects="1" scenarios="1"/>
  <hyperlinks>
    <hyperlink ref="A4" location="Índice!A1" display="Índice!A1" xr:uid="{ACB05EED-1CEB-4AD2-996B-69A406D47852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&amp;R&amp;"Calibri"&amp;10&amp;K000000 #interna&amp;1#_x000D_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EF4D-1B09-44CC-ABF5-3A7A600E8D37}">
  <sheetPr codeName="Plan72">
    <tabColor theme="0"/>
  </sheetPr>
  <dimension ref="A1:AU23"/>
  <sheetViews>
    <sheetView showGridLines="0" showRowColHeaders="0" zoomScaleNormal="100" workbookViewId="0">
      <pane xSplit="1" ySplit="5" topLeftCell="AL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46" s="5" customFormat="1" ht="16.399999999999999" customHeight="1">
      <c r="A1" s="434"/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</row>
    <row r="2" spans="1:46" s="5" customFormat="1" ht="33" customHeight="1">
      <c r="A2" s="154" t="s">
        <v>879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</row>
    <row r="3" spans="1:46" s="5" customFormat="1" ht="16.399999999999999" customHeight="1">
      <c r="A3" s="435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  <c r="AB3" s="430"/>
      <c r="AC3" s="430"/>
      <c r="AD3" s="430"/>
      <c r="AE3" s="430"/>
      <c r="AF3" s="430"/>
      <c r="AG3" s="430"/>
      <c r="AH3" s="430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</row>
    <row r="4" spans="1:46" s="5" customFormat="1" ht="16.399999999999999" customHeight="1">
      <c r="A4" s="843" t="s">
        <v>531</v>
      </c>
      <c r="B4" s="430" t="s">
        <v>652</v>
      </c>
      <c r="C4" s="430" t="s">
        <v>653</v>
      </c>
      <c r="D4" s="430" t="s">
        <v>654</v>
      </c>
      <c r="E4" s="430" t="s">
        <v>655</v>
      </c>
      <c r="F4" s="430" t="s">
        <v>1248</v>
      </c>
      <c r="G4" s="430" t="s">
        <v>1249</v>
      </c>
      <c r="H4" s="430" t="s">
        <v>1250</v>
      </c>
      <c r="I4" s="430" t="s">
        <v>1251</v>
      </c>
      <c r="J4" s="430" t="s">
        <v>1252</v>
      </c>
      <c r="K4" s="430" t="s">
        <v>1253</v>
      </c>
      <c r="L4" s="430" t="s">
        <v>1254</v>
      </c>
      <c r="M4" s="430" t="s">
        <v>1255</v>
      </c>
      <c r="N4" s="430" t="s">
        <v>968</v>
      </c>
      <c r="O4" s="430" t="s">
        <v>969</v>
      </c>
      <c r="P4" s="430" t="s">
        <v>970</v>
      </c>
      <c r="Q4" s="430" t="s">
        <v>971</v>
      </c>
      <c r="R4" s="430" t="s">
        <v>1256</v>
      </c>
      <c r="S4" s="430" t="s">
        <v>1257</v>
      </c>
      <c r="T4" s="430" t="s">
        <v>1258</v>
      </c>
      <c r="U4" s="430" t="s">
        <v>1259</v>
      </c>
      <c r="V4" s="430" t="s">
        <v>1016</v>
      </c>
      <c r="W4" s="430" t="s">
        <v>1017</v>
      </c>
      <c r="X4" s="430" t="s">
        <v>1018</v>
      </c>
      <c r="Y4" s="430" t="s">
        <v>888</v>
      </c>
      <c r="Z4" s="430" t="s">
        <v>910</v>
      </c>
      <c r="AA4" s="430" t="s">
        <v>912</v>
      </c>
      <c r="AB4" s="430" t="s">
        <v>914</v>
      </c>
      <c r="AC4" s="430" t="s">
        <v>1260</v>
      </c>
      <c r="AD4" s="430" t="s">
        <v>1261</v>
      </c>
      <c r="AE4" s="430" t="s">
        <v>1262</v>
      </c>
      <c r="AF4" s="430" t="s">
        <v>1263</v>
      </c>
      <c r="AG4" s="430" t="s">
        <v>1264</v>
      </c>
      <c r="AH4" s="430" t="s">
        <v>1265</v>
      </c>
      <c r="AI4" s="430" t="s">
        <v>1266</v>
      </c>
      <c r="AJ4" s="430" t="s">
        <v>1267</v>
      </c>
      <c r="AK4" s="430" t="s">
        <v>1268</v>
      </c>
      <c r="AL4" s="430" t="s">
        <v>1075</v>
      </c>
      <c r="AM4" s="430" t="s">
        <v>1077</v>
      </c>
      <c r="AN4" s="430" t="s">
        <v>1079</v>
      </c>
      <c r="AO4" s="430" t="s">
        <v>1081</v>
      </c>
      <c r="AP4" s="430" t="s">
        <v>1141</v>
      </c>
      <c r="AQ4" s="430" t="s">
        <v>1142</v>
      </c>
      <c r="AR4" s="430" t="s">
        <v>1143</v>
      </c>
      <c r="AS4" s="916" t="s">
        <v>1144</v>
      </c>
      <c r="AT4" s="916" t="s">
        <v>1244</v>
      </c>
    </row>
    <row r="5" spans="1:46" s="13" customFormat="1" ht="4.5" customHeight="1">
      <c r="A5" s="52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845"/>
      <c r="AT5" s="845"/>
    </row>
    <row r="6" spans="1:46" s="4" customFormat="1" ht="14">
      <c r="A6" s="863" t="s">
        <v>818</v>
      </c>
      <c r="B6" s="448">
        <v>8448.8195000000032</v>
      </c>
      <c r="C6" s="448">
        <v>-6271.308</v>
      </c>
      <c r="D6" s="448">
        <v>-6271.30761780999</v>
      </c>
      <c r="E6" s="448">
        <v>-4267.7060000000001</v>
      </c>
      <c r="F6" s="448">
        <v>-4267.7060000000001</v>
      </c>
      <c r="G6" s="448">
        <v>-3884.1089999999999</v>
      </c>
      <c r="H6" s="448">
        <v>-3884.1090048100041</v>
      </c>
      <c r="I6" s="448">
        <v>-4602.3718082100022</v>
      </c>
      <c r="J6" s="448">
        <v>-4602.3718082100022</v>
      </c>
      <c r="K6" s="448">
        <v>-4856.5055778800497</v>
      </c>
      <c r="L6" s="448">
        <v>-4856.5055778800497</v>
      </c>
      <c r="M6" s="448">
        <v>2232.6709606800005</v>
      </c>
      <c r="N6" s="448">
        <v>2232.6709606800005</v>
      </c>
      <c r="O6" s="448">
        <v>-812.84013034999998</v>
      </c>
      <c r="P6" s="448">
        <v>-812.84013034999998</v>
      </c>
      <c r="Q6" s="448">
        <v>5903.0662985643457</v>
      </c>
      <c r="R6" s="448">
        <v>5903.0662985643457</v>
      </c>
      <c r="S6" s="448">
        <v>2802.0201627234892</v>
      </c>
      <c r="T6" s="448">
        <v>2802.0201627234892</v>
      </c>
      <c r="U6" s="448">
        <v>-5539.7038272499994</v>
      </c>
      <c r="V6" s="448">
        <v>-5539.7038272499994</v>
      </c>
      <c r="W6" s="448">
        <v>-10504.518406760002</v>
      </c>
      <c r="X6" s="448">
        <v>-10504.518406760002</v>
      </c>
      <c r="Y6" s="448">
        <v>-6316.3677448600001</v>
      </c>
      <c r="Z6" s="448">
        <v>3301.1580241379806</v>
      </c>
      <c r="AA6" s="448">
        <v>-316.46234011798703</v>
      </c>
      <c r="AB6" s="448">
        <v>-316.46234011798703</v>
      </c>
      <c r="AC6" s="448">
        <v>3630.4789415399978</v>
      </c>
      <c r="AD6" s="448">
        <v>19842.131027480005</v>
      </c>
      <c r="AE6" s="448">
        <v>6066.9418003902892</v>
      </c>
      <c r="AF6" s="448">
        <v>-1617.4937586399985</v>
      </c>
      <c r="AG6" s="448">
        <v>-7354.8511271799962</v>
      </c>
      <c r="AH6" s="448">
        <v>7414.5909104100001</v>
      </c>
      <c r="AI6" s="448">
        <v>37.054902399999264</v>
      </c>
      <c r="AJ6" s="448">
        <v>-4314.6613351999995</v>
      </c>
      <c r="AK6" s="448">
        <v>2268.2234379899996</v>
      </c>
      <c r="AL6" s="448">
        <v>0</v>
      </c>
      <c r="AM6" s="448">
        <v>-11776.9243635</v>
      </c>
      <c r="AN6" s="448">
        <v>0</v>
      </c>
      <c r="AO6" s="448">
        <v>564.26327526000046</v>
      </c>
      <c r="AP6" s="281">
        <v>0</v>
      </c>
      <c r="AQ6" s="281">
        <v>-294.90245664999998</v>
      </c>
      <c r="AR6" s="281">
        <v>0</v>
      </c>
      <c r="AS6" s="847">
        <v>4106.0000215600003</v>
      </c>
      <c r="AT6" s="847">
        <v>0</v>
      </c>
    </row>
    <row r="7" spans="1:46" s="4" customFormat="1" ht="14">
      <c r="A7" s="867" t="s">
        <v>819</v>
      </c>
      <c r="B7" s="448">
        <v>7099.8125000000036</v>
      </c>
      <c r="C7" s="448">
        <v>-6905.1548821899996</v>
      </c>
      <c r="D7" s="448">
        <v>-6905.1544999999896</v>
      </c>
      <c r="E7" s="448">
        <v>-4343.0036528500004</v>
      </c>
      <c r="F7" s="448">
        <v>-4343.0036528500004</v>
      </c>
      <c r="G7" s="448">
        <v>-3641.36399519</v>
      </c>
      <c r="H7" s="448">
        <v>-3641.3640000000041</v>
      </c>
      <c r="I7" s="448">
        <v>-4871.9782811800005</v>
      </c>
      <c r="J7" s="448">
        <v>-4871.9782811800005</v>
      </c>
      <c r="K7" s="448">
        <v>-3481.9850397800492</v>
      </c>
      <c r="L7" s="448">
        <v>-3481.9850397800492</v>
      </c>
      <c r="M7" s="448">
        <v>2797.1489277800001</v>
      </c>
      <c r="N7" s="448">
        <v>2797.1489277800001</v>
      </c>
      <c r="O7" s="448">
        <v>-432.67704461</v>
      </c>
      <c r="P7" s="448">
        <v>-432.67704461</v>
      </c>
      <c r="Q7" s="448">
        <v>6876.1081192299998</v>
      </c>
      <c r="R7" s="448">
        <v>6876.1081192299998</v>
      </c>
      <c r="S7" s="448">
        <v>2019.8052793099998</v>
      </c>
      <c r="T7" s="448">
        <v>2019.8052793099998</v>
      </c>
      <c r="U7" s="448">
        <v>-4153.7718967899991</v>
      </c>
      <c r="V7" s="448">
        <v>-4153.7718967899991</v>
      </c>
      <c r="W7" s="448">
        <v>-7175.7200486400006</v>
      </c>
      <c r="X7" s="448">
        <v>-7175.7200486400006</v>
      </c>
      <c r="Y7" s="448">
        <v>-5357.9704341999995</v>
      </c>
      <c r="Z7" s="448">
        <v>231.76475713334275</v>
      </c>
      <c r="AA7" s="448">
        <v>1406.9170182466507</v>
      </c>
      <c r="AB7" s="448">
        <v>1406.9170182466507</v>
      </c>
      <c r="AC7" s="448">
        <v>5435.210445329998</v>
      </c>
      <c r="AD7" s="448">
        <v>16700.281056120002</v>
      </c>
      <c r="AE7" s="448">
        <v>5690.49017988989</v>
      </c>
      <c r="AF7" s="448">
        <v>-3347.0420452599983</v>
      </c>
      <c r="AG7" s="448">
        <v>-6813.249326469997</v>
      </c>
      <c r="AH7" s="448">
        <v>7067.6434198400002</v>
      </c>
      <c r="AI7" s="448">
        <v>-976.84791195000071</v>
      </c>
      <c r="AJ7" s="448">
        <v>-3499.7769826599997</v>
      </c>
      <c r="AK7" s="448">
        <v>2073.8926605900001</v>
      </c>
      <c r="AL7" s="448">
        <v>0</v>
      </c>
      <c r="AM7" s="448">
        <v>-9672.3892557500003</v>
      </c>
      <c r="AN7" s="448">
        <v>0</v>
      </c>
      <c r="AO7" s="448">
        <v>1246.2870768500004</v>
      </c>
      <c r="AP7" s="281">
        <v>0</v>
      </c>
      <c r="AQ7" s="281">
        <v>-1876.5555825100002</v>
      </c>
      <c r="AR7" s="281">
        <v>0</v>
      </c>
      <c r="AS7" s="847">
        <v>1939.3686605200005</v>
      </c>
      <c r="AT7" s="847">
        <v>0</v>
      </c>
    </row>
    <row r="8" spans="1:46" s="28" customFormat="1" ht="12.75" customHeight="1">
      <c r="A8" s="867" t="s">
        <v>820</v>
      </c>
      <c r="B8" s="448">
        <v>1090.1199999999999</v>
      </c>
      <c r="C8" s="448">
        <v>786.47460890000002</v>
      </c>
      <c r="D8" s="448">
        <v>786.47460890000002</v>
      </c>
      <c r="E8" s="448">
        <v>81.313186739999992</v>
      </c>
      <c r="F8" s="448">
        <v>81.313186739999992</v>
      </c>
      <c r="G8" s="448">
        <v>-334.40877592000004</v>
      </c>
      <c r="H8" s="448">
        <v>-334.40877592000004</v>
      </c>
      <c r="I8" s="448">
        <v>178.31770268999958</v>
      </c>
      <c r="J8" s="448">
        <v>178.31770268999958</v>
      </c>
      <c r="K8" s="448">
        <v>-1062.2398026799999</v>
      </c>
      <c r="L8" s="448">
        <v>-1062.2398026799999</v>
      </c>
      <c r="M8" s="448">
        <v>-235.56583633999992</v>
      </c>
      <c r="N8" s="448">
        <v>-235.56583633999992</v>
      </c>
      <c r="O8" s="448">
        <v>-175.27828803999998</v>
      </c>
      <c r="P8" s="448">
        <v>-175.27828803999998</v>
      </c>
      <c r="Q8" s="448">
        <v>-324.75948476000013</v>
      </c>
      <c r="R8" s="448">
        <v>-324.75948476000013</v>
      </c>
      <c r="S8" s="448">
        <v>488.29165475999997</v>
      </c>
      <c r="T8" s="448">
        <v>488.29165475999997</v>
      </c>
      <c r="U8" s="448">
        <v>-822.77138001000026</v>
      </c>
      <c r="V8" s="448">
        <v>-822.77138001000026</v>
      </c>
      <c r="W8" s="448">
        <v>-2812.7938994400001</v>
      </c>
      <c r="X8" s="448">
        <v>-2812.7938994400001</v>
      </c>
      <c r="Y8" s="448">
        <v>-725.81754332000003</v>
      </c>
      <c r="Z8" s="448">
        <v>2103.3107570699999</v>
      </c>
      <c r="AA8" s="448">
        <v>-1211.5075996300002</v>
      </c>
      <c r="AB8" s="448">
        <v>-1211.5075996300002</v>
      </c>
      <c r="AC8" s="448">
        <v>-1260.2385053900005</v>
      </c>
      <c r="AD8" s="448">
        <v>2343.0862371599997</v>
      </c>
      <c r="AE8" s="448">
        <v>-168.191336199999</v>
      </c>
      <c r="AF8" s="448">
        <v>1419.659445</v>
      </c>
      <c r="AG8" s="448">
        <v>-228.59832099000002</v>
      </c>
      <c r="AH8" s="448">
        <v>293.06220838999985</v>
      </c>
      <c r="AI8" s="448">
        <v>487.21994610000002</v>
      </c>
      <c r="AJ8" s="448">
        <v>-575.14836100999992</v>
      </c>
      <c r="AK8" s="448">
        <v>383.1387766200001</v>
      </c>
      <c r="AL8" s="448">
        <v>0</v>
      </c>
      <c r="AM8" s="448">
        <v>-1579.6644592400003</v>
      </c>
      <c r="AN8" s="448">
        <v>0</v>
      </c>
      <c r="AO8" s="448">
        <v>-312.82750534999991</v>
      </c>
      <c r="AP8" s="281">
        <v>0</v>
      </c>
      <c r="AQ8" s="281">
        <v>1169.0441905800001</v>
      </c>
      <c r="AR8" s="281">
        <v>0</v>
      </c>
      <c r="AS8" s="847">
        <v>1520.0751084799999</v>
      </c>
      <c r="AT8" s="847">
        <v>0</v>
      </c>
    </row>
    <row r="9" spans="1:46" s="28" customFormat="1" ht="12.75" customHeight="1">
      <c r="A9" s="867" t="s">
        <v>821</v>
      </c>
      <c r="B9" s="448">
        <v>258.88700000000006</v>
      </c>
      <c r="C9" s="448">
        <v>-152.62772671000005</v>
      </c>
      <c r="D9" s="448">
        <v>-152.62772671000005</v>
      </c>
      <c r="E9" s="448">
        <v>-6.0155338899993893</v>
      </c>
      <c r="F9" s="448">
        <v>-6.0155338899993893</v>
      </c>
      <c r="G9" s="448">
        <v>91.663771110000127</v>
      </c>
      <c r="H9" s="448">
        <v>91.663771110000127</v>
      </c>
      <c r="I9" s="448">
        <v>91.288770279998786</v>
      </c>
      <c r="J9" s="448">
        <v>91.288770279998786</v>
      </c>
      <c r="K9" s="448">
        <v>-312.2807354200001</v>
      </c>
      <c r="L9" s="448">
        <v>-312.2807354200001</v>
      </c>
      <c r="M9" s="448">
        <v>-328.91213075999974</v>
      </c>
      <c r="N9" s="448">
        <v>-328.91213075999974</v>
      </c>
      <c r="O9" s="448">
        <v>-204.88479770000004</v>
      </c>
      <c r="P9" s="448">
        <v>-204.88479770000004</v>
      </c>
      <c r="Q9" s="448">
        <v>-648.28233590565401</v>
      </c>
      <c r="R9" s="448">
        <v>-648.28233590565401</v>
      </c>
      <c r="S9" s="448">
        <v>293.9232286534891</v>
      </c>
      <c r="T9" s="448">
        <v>293.9232286534891</v>
      </c>
      <c r="U9" s="448">
        <v>-563.16055044999985</v>
      </c>
      <c r="V9" s="448">
        <v>-563.16055044999985</v>
      </c>
      <c r="W9" s="448">
        <v>-516.00445868000224</v>
      </c>
      <c r="X9" s="448">
        <v>-516.00445868000224</v>
      </c>
      <c r="Y9" s="448">
        <v>-232.57976734000016</v>
      </c>
      <c r="Z9" s="448">
        <v>966.08250993463798</v>
      </c>
      <c r="AA9" s="448">
        <v>-511.87175873463758</v>
      </c>
      <c r="AB9" s="448">
        <v>-511.87175873463758</v>
      </c>
      <c r="AC9" s="448">
        <v>-544.49299839999958</v>
      </c>
      <c r="AD9" s="448">
        <v>798.76373420000073</v>
      </c>
      <c r="AE9" s="448">
        <v>544.64295670039792</v>
      </c>
      <c r="AF9" s="448">
        <v>309.88884161999977</v>
      </c>
      <c r="AG9" s="448">
        <v>-313.00347971999963</v>
      </c>
      <c r="AH9" s="448">
        <v>53.885282180000104</v>
      </c>
      <c r="AI9" s="448">
        <v>526.68286824999996</v>
      </c>
      <c r="AJ9" s="448">
        <v>-239.73599152999986</v>
      </c>
      <c r="AK9" s="448">
        <v>-188.80799922000051</v>
      </c>
      <c r="AL9" s="448">
        <v>0</v>
      </c>
      <c r="AM9" s="448">
        <v>-524.87064850999923</v>
      </c>
      <c r="AN9" s="448">
        <v>0</v>
      </c>
      <c r="AO9" s="448">
        <v>-369.19629624000004</v>
      </c>
      <c r="AP9" s="281">
        <v>0</v>
      </c>
      <c r="AQ9" s="281">
        <v>412.6089352800002</v>
      </c>
      <c r="AR9" s="281">
        <v>0</v>
      </c>
      <c r="AS9" s="847">
        <v>646.55625255999985</v>
      </c>
      <c r="AT9" s="847">
        <v>0</v>
      </c>
    </row>
    <row r="10" spans="1:46" s="27" customFormat="1" ht="14">
      <c r="A10" s="863" t="s">
        <v>822</v>
      </c>
      <c r="B10" s="448">
        <v>-3578.4300000000003</v>
      </c>
      <c r="C10" s="448">
        <v>2701.4719999999998</v>
      </c>
      <c r="D10" s="448">
        <v>2701.4719999999998</v>
      </c>
      <c r="E10" s="448">
        <v>1828.047</v>
      </c>
      <c r="F10" s="448">
        <v>1828.047</v>
      </c>
      <c r="G10" s="448">
        <v>1419.3679999999999</v>
      </c>
      <c r="H10" s="448">
        <v>1419.3679999999999</v>
      </c>
      <c r="I10" s="448">
        <v>1829.016757973076</v>
      </c>
      <c r="J10" s="448">
        <v>1829.016757973076</v>
      </c>
      <c r="K10" s="448">
        <v>1942.5112005798919</v>
      </c>
      <c r="L10" s="448">
        <v>1942.5112005798919</v>
      </c>
      <c r="M10" s="448">
        <v>-891.74170958779382</v>
      </c>
      <c r="N10" s="448">
        <v>-891.74170958779382</v>
      </c>
      <c r="O10" s="448">
        <v>325.18247200000002</v>
      </c>
      <c r="P10" s="448">
        <v>325.18247200000002</v>
      </c>
      <c r="Q10" s="448">
        <v>-2367.0400156891678</v>
      </c>
      <c r="R10" s="448">
        <v>-2367.0400156891678</v>
      </c>
      <c r="S10" s="448">
        <v>-1121.8559591899996</v>
      </c>
      <c r="T10" s="448">
        <v>-1121.8559591899996</v>
      </c>
      <c r="U10" s="448">
        <v>2216.7100541999985</v>
      </c>
      <c r="V10" s="448">
        <v>2216.7100541999985</v>
      </c>
      <c r="W10" s="448">
        <v>4203.8303439262427</v>
      </c>
      <c r="X10" s="448">
        <v>4203.8303439262427</v>
      </c>
      <c r="Y10" s="448">
        <v>4540.2632704800026</v>
      </c>
      <c r="Z10" s="448">
        <v>-1488.3743196835744</v>
      </c>
      <c r="AA10" s="448">
        <v>144.46733717750973</v>
      </c>
      <c r="AB10" s="448">
        <v>144.46733717750973</v>
      </c>
      <c r="AC10" s="448">
        <v>-1633.9141144375499</v>
      </c>
      <c r="AD10" s="448">
        <v>-9139.3535849764885</v>
      </c>
      <c r="AE10" s="448">
        <v>-2878.9096985606297</v>
      </c>
      <c r="AF10" s="448">
        <v>813.4727916720002</v>
      </c>
      <c r="AG10" s="448">
        <v>3334.1500591521458</v>
      </c>
      <c r="AH10" s="448">
        <v>-3517.3208901599996</v>
      </c>
      <c r="AI10" s="448">
        <v>6.7502989445462731</v>
      </c>
      <c r="AJ10" s="448">
        <v>2031.1043971784998</v>
      </c>
      <c r="AK10" s="448">
        <v>-1072.747231140002</v>
      </c>
      <c r="AL10" s="448">
        <v>0</v>
      </c>
      <c r="AM10" s="448">
        <v>5548.7657986800023</v>
      </c>
      <c r="AN10" s="448">
        <v>0</v>
      </c>
      <c r="AO10" s="448">
        <v>-284.02745372000106</v>
      </c>
      <c r="AP10" s="281">
        <v>0</v>
      </c>
      <c r="AQ10" s="281">
        <v>5548.7657986800023</v>
      </c>
      <c r="AR10" s="281">
        <v>0</v>
      </c>
      <c r="AS10" s="847">
        <v>-284.02745372000106</v>
      </c>
      <c r="AT10" s="847">
        <v>0</v>
      </c>
    </row>
    <row r="11" spans="1:46" s="4" customFormat="1" ht="14">
      <c r="A11" s="867" t="s">
        <v>819</v>
      </c>
      <c r="B11" s="448">
        <v>-3038.002</v>
      </c>
      <c r="C11" s="448">
        <v>2954.7157740899997</v>
      </c>
      <c r="D11" s="448">
        <v>2954.7157740899997</v>
      </c>
      <c r="E11" s="448">
        <v>1858.3712630550804</v>
      </c>
      <c r="F11" s="448">
        <v>1858.3712630550804</v>
      </c>
      <c r="G11" s="448">
        <v>1558.139653542275</v>
      </c>
      <c r="H11" s="448">
        <v>1558.139653542275</v>
      </c>
      <c r="I11" s="448">
        <v>1937.8619723321499</v>
      </c>
      <c r="J11" s="448">
        <v>1937.8619723321499</v>
      </c>
      <c r="K11" s="448">
        <v>1392.7940159119998</v>
      </c>
      <c r="L11" s="448">
        <v>1392.7940159119998</v>
      </c>
      <c r="M11" s="448">
        <v>-1118.859571111999</v>
      </c>
      <c r="N11" s="448">
        <v>-1118.859571111999</v>
      </c>
      <c r="O11" s="448">
        <v>173.070818</v>
      </c>
      <c r="P11" s="448">
        <v>173.070818</v>
      </c>
      <c r="Q11" s="448">
        <v>-2750.4432476919974</v>
      </c>
      <c r="R11" s="448">
        <v>-2750.4432476919974</v>
      </c>
      <c r="S11" s="448">
        <v>-807.92211171999975</v>
      </c>
      <c r="T11" s="448">
        <v>-807.92211171999975</v>
      </c>
      <c r="U11" s="448">
        <v>1661.5087587099972</v>
      </c>
      <c r="V11" s="448">
        <v>1661.5087587099972</v>
      </c>
      <c r="W11" s="448">
        <v>2870.2880194607478</v>
      </c>
      <c r="X11" s="448">
        <v>2870.2880194607478</v>
      </c>
      <c r="Y11" s="448">
        <v>3733.2692115100012</v>
      </c>
      <c r="Z11" s="448">
        <v>-104.29414070756913</v>
      </c>
      <c r="AA11" s="448">
        <v>-633.11265821099698</v>
      </c>
      <c r="AB11" s="448">
        <v>-633.11265821099698</v>
      </c>
      <c r="AC11" s="448">
        <v>-2445.8447003984998</v>
      </c>
      <c r="AD11" s="448">
        <v>-7725.52109786449</v>
      </c>
      <c r="AE11" s="448">
        <v>-2706.2548670652</v>
      </c>
      <c r="AF11" s="448">
        <v>1591.7695206600001</v>
      </c>
      <c r="AG11" s="448">
        <v>3089.7578840900001</v>
      </c>
      <c r="AH11" s="448">
        <v>-3361.1945193899996</v>
      </c>
      <c r="AI11" s="448">
        <v>464.56444571999998</v>
      </c>
      <c r="AJ11" s="448">
        <v>1664.4064385300001</v>
      </c>
      <c r="AK11" s="448">
        <v>-986.29150205727308</v>
      </c>
      <c r="AL11" s="448">
        <v>0</v>
      </c>
      <c r="AM11" s="448">
        <v>4599.9465202961537</v>
      </c>
      <c r="AN11" s="448">
        <v>0</v>
      </c>
      <c r="AO11" s="448">
        <v>-592.70297657965784</v>
      </c>
      <c r="AP11" s="281">
        <v>0</v>
      </c>
      <c r="AQ11" s="281">
        <v>4599.9465202961537</v>
      </c>
      <c r="AR11" s="281">
        <v>0</v>
      </c>
      <c r="AS11" s="847">
        <v>-592.70297657965784</v>
      </c>
      <c r="AT11" s="847">
        <v>0</v>
      </c>
    </row>
    <row r="12" spans="1:46" s="4" customFormat="1" ht="14">
      <c r="A12" s="867" t="s">
        <v>820</v>
      </c>
      <c r="B12" s="448">
        <v>-436.048</v>
      </c>
      <c r="C12" s="448">
        <v>-314.58984356000002</v>
      </c>
      <c r="D12" s="448">
        <v>-314.58984356000002</v>
      </c>
      <c r="E12" s="448">
        <v>-32.525274695999997</v>
      </c>
      <c r="F12" s="448">
        <v>-32.525274695999997</v>
      </c>
      <c r="G12" s="448">
        <v>133.76351036800003</v>
      </c>
      <c r="H12" s="448">
        <v>133.76351036800003</v>
      </c>
      <c r="I12" s="448">
        <v>-71.327081075999828</v>
      </c>
      <c r="J12" s="448">
        <v>-71.327081075999828</v>
      </c>
      <c r="K12" s="448">
        <v>424.89592107199996</v>
      </c>
      <c r="L12" s="448">
        <v>424.89592107199996</v>
      </c>
      <c r="M12" s="448">
        <v>94.226334535999897</v>
      </c>
      <c r="N12" s="448">
        <v>94.226334535999897</v>
      </c>
      <c r="O12" s="448">
        <v>70.111315000000005</v>
      </c>
      <c r="P12" s="448">
        <v>70.111315000000005</v>
      </c>
      <c r="Q12" s="448">
        <v>129.90379390399991</v>
      </c>
      <c r="R12" s="448">
        <v>129.90379390399991</v>
      </c>
      <c r="S12" s="448">
        <v>-195.31666189999999</v>
      </c>
      <c r="T12" s="448">
        <v>-195.31666189999999</v>
      </c>
      <c r="U12" s="448">
        <v>329.10855200000026</v>
      </c>
      <c r="V12" s="448">
        <v>329.10855200000026</v>
      </c>
      <c r="W12" s="448">
        <v>1125.1175597779988</v>
      </c>
      <c r="X12" s="448">
        <v>1125.1175597779988</v>
      </c>
      <c r="Y12" s="448">
        <v>582.05092422999985</v>
      </c>
      <c r="Z12" s="448">
        <v>-946.48984067649815</v>
      </c>
      <c r="AA12" s="448">
        <v>545.17841983350002</v>
      </c>
      <c r="AB12" s="448">
        <v>545.17841983350002</v>
      </c>
      <c r="AC12" s="448">
        <v>567.10732742549999</v>
      </c>
      <c r="AD12" s="448">
        <v>-1054.388806722</v>
      </c>
      <c r="AE12" s="448">
        <v>75.68610128349971</v>
      </c>
      <c r="AF12" s="448">
        <v>-638.84675025650006</v>
      </c>
      <c r="AG12" s="448">
        <v>102.86924443900001</v>
      </c>
      <c r="AH12" s="448">
        <v>-131.87799378</v>
      </c>
      <c r="AI12" s="448">
        <v>-219.24897575149998</v>
      </c>
      <c r="AJ12" s="448">
        <v>258.81676245299997</v>
      </c>
      <c r="AK12" s="448">
        <v>-172.41244948599993</v>
      </c>
      <c r="AL12" s="448">
        <v>0</v>
      </c>
      <c r="AM12" s="448">
        <v>710.84900666200019</v>
      </c>
      <c r="AN12" s="448">
        <v>0</v>
      </c>
      <c r="AO12" s="448">
        <v>140.77237740950011</v>
      </c>
      <c r="AP12" s="281">
        <v>0</v>
      </c>
      <c r="AQ12" s="281">
        <v>710.84900666200019</v>
      </c>
      <c r="AR12" s="281">
        <v>0</v>
      </c>
      <c r="AS12" s="847">
        <v>140.77237740950011</v>
      </c>
      <c r="AT12" s="847">
        <v>0</v>
      </c>
    </row>
    <row r="13" spans="1:46" s="4" customFormat="1" ht="14">
      <c r="A13" s="867" t="s">
        <v>821</v>
      </c>
      <c r="B13" s="448">
        <v>-104.38</v>
      </c>
      <c r="C13" s="448">
        <v>61.346069470000266</v>
      </c>
      <c r="D13" s="448">
        <v>61.346069470000266</v>
      </c>
      <c r="E13" s="448">
        <v>2.2010116409196852</v>
      </c>
      <c r="F13" s="448">
        <v>2.2010116409196852</v>
      </c>
      <c r="G13" s="448">
        <v>-272.535163910275</v>
      </c>
      <c r="H13" s="448">
        <v>-272.535163910275</v>
      </c>
      <c r="I13" s="448">
        <v>-37.518133283074143</v>
      </c>
      <c r="J13" s="448">
        <v>-37.518133283074143</v>
      </c>
      <c r="K13" s="448">
        <v>124.82126359589219</v>
      </c>
      <c r="L13" s="448">
        <v>124.82126359589219</v>
      </c>
      <c r="M13" s="448">
        <v>132.89152698820519</v>
      </c>
      <c r="N13" s="448">
        <v>132.89152698820519</v>
      </c>
      <c r="O13" s="448">
        <v>82.000338999999997</v>
      </c>
      <c r="P13" s="448">
        <v>82.000338999999997</v>
      </c>
      <c r="Q13" s="448">
        <v>253.49943809882976</v>
      </c>
      <c r="R13" s="448">
        <v>253.49943809882976</v>
      </c>
      <c r="S13" s="448">
        <v>-118.61718556999982</v>
      </c>
      <c r="T13" s="448">
        <v>-118.61718556999982</v>
      </c>
      <c r="U13" s="448">
        <v>226.09274349000097</v>
      </c>
      <c r="V13" s="448">
        <v>226.09274349000097</v>
      </c>
      <c r="W13" s="448">
        <v>208.4247646874957</v>
      </c>
      <c r="X13" s="448">
        <v>208.4247646874957</v>
      </c>
      <c r="Y13" s="448">
        <v>224.94313474000168</v>
      </c>
      <c r="Z13" s="448">
        <v>-437.59033829950715</v>
      </c>
      <c r="AA13" s="448">
        <v>232.4015755550067</v>
      </c>
      <c r="AB13" s="448">
        <v>232.4015755550067</v>
      </c>
      <c r="AC13" s="448">
        <v>244.82325853544998</v>
      </c>
      <c r="AD13" s="448">
        <v>-359.44368038999937</v>
      </c>
      <c r="AE13" s="448">
        <v>-248.34093277892953</v>
      </c>
      <c r="AF13" s="448">
        <v>-139.44997873149987</v>
      </c>
      <c r="AG13" s="448">
        <v>141.52293062314584</v>
      </c>
      <c r="AH13" s="448">
        <v>-24.248376989999997</v>
      </c>
      <c r="AI13" s="448">
        <v>-238.56517102395372</v>
      </c>
      <c r="AJ13" s="448">
        <v>107.8811961954998</v>
      </c>
      <c r="AK13" s="448">
        <v>85.956720403270992</v>
      </c>
      <c r="AL13" s="448">
        <v>0</v>
      </c>
      <c r="AM13" s="448">
        <v>237.97027172184744</v>
      </c>
      <c r="AN13" s="448">
        <v>0</v>
      </c>
      <c r="AO13" s="448">
        <v>167.90314545015667</v>
      </c>
      <c r="AP13" s="281">
        <v>0</v>
      </c>
      <c r="AQ13" s="281">
        <v>237.97027172184744</v>
      </c>
      <c r="AR13" s="281">
        <v>0</v>
      </c>
      <c r="AS13" s="847">
        <v>167.90314545015667</v>
      </c>
      <c r="AT13" s="847">
        <v>0</v>
      </c>
    </row>
    <row r="14" spans="1:46" s="4" customFormat="1" ht="14">
      <c r="A14" s="863" t="s">
        <v>823</v>
      </c>
      <c r="B14" s="448">
        <v>4870.389500000003</v>
      </c>
      <c r="C14" s="448">
        <v>-3569.8360000000002</v>
      </c>
      <c r="D14" s="448">
        <v>-3569.8356178099898</v>
      </c>
      <c r="E14" s="448">
        <v>-2439.6590000000001</v>
      </c>
      <c r="F14" s="448">
        <v>-2439.6590000000001</v>
      </c>
      <c r="G14" s="448">
        <v>-2464.741</v>
      </c>
      <c r="H14" s="448">
        <v>-2464.7410048100041</v>
      </c>
      <c r="I14" s="448">
        <v>-2773.3550502369262</v>
      </c>
      <c r="J14" s="448">
        <v>-2773.3550502369262</v>
      </c>
      <c r="K14" s="448">
        <v>-2913.9943773001569</v>
      </c>
      <c r="L14" s="448">
        <v>-2913.9943773001569</v>
      </c>
      <c r="M14" s="448">
        <v>1340.9292510922064</v>
      </c>
      <c r="N14" s="448">
        <v>1340.9292510922064</v>
      </c>
      <c r="O14" s="448">
        <v>-487.65765835000002</v>
      </c>
      <c r="P14" s="448">
        <v>-487.65765835000002</v>
      </c>
      <c r="Q14" s="448">
        <v>3536.0262828751779</v>
      </c>
      <c r="R14" s="448">
        <v>3536.0262828751779</v>
      </c>
      <c r="S14" s="448">
        <v>1680.1642035334889</v>
      </c>
      <c r="T14" s="448">
        <v>1680.1642035334894</v>
      </c>
      <c r="U14" s="448">
        <v>-3322.9937730500005</v>
      </c>
      <c r="V14" s="448">
        <v>-3322.993773050001</v>
      </c>
      <c r="W14" s="448">
        <v>-6300.6880628337594</v>
      </c>
      <c r="X14" s="448">
        <v>-6300.6880628337613</v>
      </c>
      <c r="Y14" s="448">
        <v>-1776.1044743799971</v>
      </c>
      <c r="Z14" s="448">
        <v>1812.7837044544062</v>
      </c>
      <c r="AA14" s="448">
        <v>-171.99500294047715</v>
      </c>
      <c r="AB14" s="448">
        <v>-171.99500294047732</v>
      </c>
      <c r="AC14" s="448">
        <v>1996.5648271024479</v>
      </c>
      <c r="AD14" s="448">
        <v>10702.777442503515</v>
      </c>
      <c r="AE14" s="448">
        <v>3188.032101829659</v>
      </c>
      <c r="AF14" s="448">
        <v>-804.02096696799833</v>
      </c>
      <c r="AG14" s="448">
        <v>-4020.7010680278509</v>
      </c>
      <c r="AH14" s="448">
        <v>3897.2700202500005</v>
      </c>
      <c r="AI14" s="448">
        <v>43.805201344545537</v>
      </c>
      <c r="AJ14" s="448">
        <v>-2283.5569380214997</v>
      </c>
      <c r="AK14" s="448">
        <v>1195.4762068499977</v>
      </c>
      <c r="AL14" s="448">
        <v>0</v>
      </c>
      <c r="AM14" s="448">
        <v>-6228.158564819998</v>
      </c>
      <c r="AN14" s="448">
        <v>0</v>
      </c>
      <c r="AO14" s="448">
        <v>280.23582153999939</v>
      </c>
      <c r="AP14" s="281">
        <v>0</v>
      </c>
      <c r="AQ14" s="281">
        <v>5253.8633420300021</v>
      </c>
      <c r="AR14" s="281">
        <v>0</v>
      </c>
      <c r="AS14" s="847">
        <v>3821.9725678399991</v>
      </c>
      <c r="AT14" s="847">
        <v>0</v>
      </c>
    </row>
    <row r="15" spans="1:46" s="9" customFormat="1" ht="14">
      <c r="A15" s="867" t="s">
        <v>819</v>
      </c>
      <c r="B15" s="448">
        <v>4061.8105000000037</v>
      </c>
      <c r="C15" s="448">
        <v>-3950.4391080999999</v>
      </c>
      <c r="D15" s="448">
        <v>-3950.4387259099899</v>
      </c>
      <c r="E15" s="448">
        <v>-2484.6323897949201</v>
      </c>
      <c r="F15" s="448">
        <v>-2484.6323897949201</v>
      </c>
      <c r="G15" s="448">
        <v>-2083.2243416477249</v>
      </c>
      <c r="H15" s="448">
        <v>-2083.2243464577291</v>
      </c>
      <c r="I15" s="448">
        <v>-2934.1163088478506</v>
      </c>
      <c r="J15" s="448">
        <v>-2934.1163088478506</v>
      </c>
      <c r="K15" s="448">
        <v>-2089.1910238680493</v>
      </c>
      <c r="L15" s="448">
        <v>-2089.1910238680493</v>
      </c>
      <c r="M15" s="448">
        <v>1678.2893566680011</v>
      </c>
      <c r="N15" s="448">
        <v>1678.2893566680011</v>
      </c>
      <c r="O15" s="448">
        <v>-259.60622661000002</v>
      </c>
      <c r="P15" s="448">
        <v>-259.60622661000002</v>
      </c>
      <c r="Q15" s="448">
        <v>4125.6648715380024</v>
      </c>
      <c r="R15" s="448">
        <v>4125.6648715380024</v>
      </c>
      <c r="S15" s="448">
        <v>1211.8831675900001</v>
      </c>
      <c r="T15" s="448">
        <v>1211.8831675900001</v>
      </c>
      <c r="U15" s="448">
        <v>-2492.2631380800017</v>
      </c>
      <c r="V15" s="448">
        <v>-2492.2631380800021</v>
      </c>
      <c r="W15" s="448">
        <v>-4305.4320291792528</v>
      </c>
      <c r="X15" s="448">
        <v>-4305.4320291792528</v>
      </c>
      <c r="Y15" s="448">
        <v>-1624.7012226899985</v>
      </c>
      <c r="Z15" s="448">
        <v>127.47061642577363</v>
      </c>
      <c r="AA15" s="448">
        <v>773.80436003565376</v>
      </c>
      <c r="AB15" s="448">
        <v>773.80436003565376</v>
      </c>
      <c r="AC15" s="448">
        <v>2989.3657449314978</v>
      </c>
      <c r="AD15" s="448">
        <v>8974.7599582555122</v>
      </c>
      <c r="AE15" s="448">
        <v>2984.23531282469</v>
      </c>
      <c r="AF15" s="448">
        <v>-1755.2725245999982</v>
      </c>
      <c r="AG15" s="448">
        <v>-3723.4914423799969</v>
      </c>
      <c r="AH15" s="448">
        <v>3706.4489004500006</v>
      </c>
      <c r="AI15" s="448">
        <v>-512.28346623000073</v>
      </c>
      <c r="AJ15" s="448">
        <v>-1835.3705441299996</v>
      </c>
      <c r="AK15" s="448">
        <v>1087.6011585327269</v>
      </c>
      <c r="AL15" s="448">
        <v>0</v>
      </c>
      <c r="AM15" s="448">
        <v>-5072.4427354538466</v>
      </c>
      <c r="AN15" s="448">
        <v>0</v>
      </c>
      <c r="AO15" s="448">
        <v>653.58410027034256</v>
      </c>
      <c r="AP15" s="281">
        <v>0</v>
      </c>
      <c r="AQ15" s="281">
        <v>2723.3909377861537</v>
      </c>
      <c r="AR15" s="281">
        <v>0</v>
      </c>
      <c r="AS15" s="847">
        <v>1346.6656839403427</v>
      </c>
      <c r="AT15" s="847">
        <v>0</v>
      </c>
    </row>
    <row r="16" spans="1:46" s="9" customFormat="1" ht="14">
      <c r="A16" s="867" t="s">
        <v>820</v>
      </c>
      <c r="B16" s="448">
        <v>654.07199999999989</v>
      </c>
      <c r="C16" s="448">
        <v>471.88476534</v>
      </c>
      <c r="D16" s="448">
        <v>471.88476534</v>
      </c>
      <c r="E16" s="448">
        <v>48.787912043999995</v>
      </c>
      <c r="F16" s="448">
        <v>48.787912043999995</v>
      </c>
      <c r="G16" s="448">
        <v>-200.64526555200001</v>
      </c>
      <c r="H16" s="448">
        <v>-200.64526555200001</v>
      </c>
      <c r="I16" s="448">
        <v>106.99062161399975</v>
      </c>
      <c r="J16" s="448">
        <v>106.99062161399975</v>
      </c>
      <c r="K16" s="448">
        <v>-637.34388160799995</v>
      </c>
      <c r="L16" s="448">
        <v>-637.34388160799995</v>
      </c>
      <c r="M16" s="448">
        <v>-141.33950180400001</v>
      </c>
      <c r="N16" s="448">
        <v>-141.33950180400001</v>
      </c>
      <c r="O16" s="448">
        <v>-105.16697303999997</v>
      </c>
      <c r="P16" s="448">
        <v>-105.16697303999997</v>
      </c>
      <c r="Q16" s="448">
        <v>-194.85569085600022</v>
      </c>
      <c r="R16" s="448">
        <v>-194.85569085600022</v>
      </c>
      <c r="S16" s="448">
        <v>292.97499285999999</v>
      </c>
      <c r="T16" s="448">
        <v>292.97499285999999</v>
      </c>
      <c r="U16" s="448">
        <v>-493.66282801</v>
      </c>
      <c r="V16" s="448">
        <v>-493.66282801</v>
      </c>
      <c r="W16" s="448">
        <v>-1687.6763396620011</v>
      </c>
      <c r="X16" s="448">
        <v>-1687.6763396620013</v>
      </c>
      <c r="Y16" s="448">
        <v>-143.76661909000018</v>
      </c>
      <c r="Z16" s="448">
        <v>1156.8209163935016</v>
      </c>
      <c r="AA16" s="448">
        <v>-666.32917979650006</v>
      </c>
      <c r="AB16" s="448">
        <v>-666.32917979650017</v>
      </c>
      <c r="AC16" s="448">
        <v>-693.13117796450035</v>
      </c>
      <c r="AD16" s="448">
        <v>1288.6974304379996</v>
      </c>
      <c r="AE16" s="448">
        <v>-92.50523491649929</v>
      </c>
      <c r="AF16" s="448">
        <v>780.81269474349995</v>
      </c>
      <c r="AG16" s="448">
        <v>-125.72907655100001</v>
      </c>
      <c r="AH16" s="448">
        <v>161.18421460999986</v>
      </c>
      <c r="AI16" s="448">
        <v>267.97097034850003</v>
      </c>
      <c r="AJ16" s="448">
        <v>-316.33159855699995</v>
      </c>
      <c r="AK16" s="448">
        <v>210.72632713400017</v>
      </c>
      <c r="AL16" s="448">
        <v>0</v>
      </c>
      <c r="AM16" s="448">
        <v>-868.81545257800008</v>
      </c>
      <c r="AN16" s="448">
        <v>0</v>
      </c>
      <c r="AO16" s="448">
        <v>-172.0551279404998</v>
      </c>
      <c r="AP16" s="281">
        <v>0</v>
      </c>
      <c r="AQ16" s="281">
        <v>1879.8931972420003</v>
      </c>
      <c r="AR16" s="281">
        <v>0</v>
      </c>
      <c r="AS16" s="847">
        <v>1660.8474858895001</v>
      </c>
      <c r="AT16" s="847">
        <v>0</v>
      </c>
    </row>
    <row r="17" spans="1:47" s="65" customFormat="1" ht="14">
      <c r="A17" s="867" t="s">
        <v>821</v>
      </c>
      <c r="B17" s="448">
        <v>154.50700000000006</v>
      </c>
      <c r="C17" s="448">
        <v>-91.281657240000243</v>
      </c>
      <c r="D17" s="448">
        <v>-91.281657239999788</v>
      </c>
      <c r="E17" s="448">
        <v>-3.8145222490797042</v>
      </c>
      <c r="F17" s="448">
        <v>-3.8145222490797042</v>
      </c>
      <c r="G17" s="448">
        <v>-180.87139280027486</v>
      </c>
      <c r="H17" s="448">
        <v>-180.87139280027486</v>
      </c>
      <c r="I17" s="448">
        <v>53.770636996924644</v>
      </c>
      <c r="J17" s="448">
        <v>53.770636996924644</v>
      </c>
      <c r="K17" s="448">
        <v>-187.45947182410791</v>
      </c>
      <c r="L17" s="448">
        <v>-187.45947182410791</v>
      </c>
      <c r="M17" s="448">
        <v>-196.02060377179455</v>
      </c>
      <c r="N17" s="448">
        <v>-196.02060377179455</v>
      </c>
      <c r="O17" s="448">
        <v>-122.88445870000004</v>
      </c>
      <c r="P17" s="448">
        <v>-122.88445870000004</v>
      </c>
      <c r="Q17" s="448">
        <v>-394.78289780682428</v>
      </c>
      <c r="R17" s="448">
        <v>-394.78289780682428</v>
      </c>
      <c r="S17" s="448">
        <v>175.30604308348893</v>
      </c>
      <c r="T17" s="448">
        <v>175.30604308348927</v>
      </c>
      <c r="U17" s="448">
        <v>-337.06780695999885</v>
      </c>
      <c r="V17" s="448">
        <v>-337.06780695999885</v>
      </c>
      <c r="W17" s="448">
        <v>-307.57969399250601</v>
      </c>
      <c r="X17" s="448">
        <v>-307.57969399250658</v>
      </c>
      <c r="Y17" s="448">
        <v>-7.6366325999984781</v>
      </c>
      <c r="Z17" s="448">
        <v>528.49217163513083</v>
      </c>
      <c r="AA17" s="448">
        <v>-279.47018317963085</v>
      </c>
      <c r="AB17" s="448">
        <v>-279.47018317963091</v>
      </c>
      <c r="AC17" s="448">
        <v>-299.66973986454963</v>
      </c>
      <c r="AD17" s="448">
        <v>439.32005381000329</v>
      </c>
      <c r="AE17" s="448">
        <v>296.30202392146839</v>
      </c>
      <c r="AF17" s="448">
        <v>170.4388628884999</v>
      </c>
      <c r="AG17" s="448">
        <v>-171.48054909685379</v>
      </c>
      <c r="AH17" s="448">
        <v>29.636905190000107</v>
      </c>
      <c r="AI17" s="448">
        <v>288.11769722604623</v>
      </c>
      <c r="AJ17" s="448">
        <v>-131.85479533450007</v>
      </c>
      <c r="AK17" s="448">
        <v>-102.85127881672952</v>
      </c>
      <c r="AL17" s="448">
        <v>0</v>
      </c>
      <c r="AM17" s="448">
        <v>-286.90037678815179</v>
      </c>
      <c r="AN17" s="448">
        <v>0</v>
      </c>
      <c r="AO17" s="448">
        <v>-201.29315078984337</v>
      </c>
      <c r="AP17" s="281">
        <v>0</v>
      </c>
      <c r="AQ17" s="281">
        <v>650.57920700184764</v>
      </c>
      <c r="AR17" s="281">
        <v>0</v>
      </c>
      <c r="AS17" s="847">
        <v>814.45939801015652</v>
      </c>
      <c r="AT17" s="847">
        <v>0</v>
      </c>
    </row>
    <row r="18" spans="1:47" s="65" customFormat="1" ht="20.149999999999999" customHeight="1" thickBot="1">
      <c r="A18" s="955" t="s">
        <v>824</v>
      </c>
      <c r="B18" s="535" t="e">
        <v>#N/A</v>
      </c>
      <c r="C18" s="535" t="e">
        <v>#N/A</v>
      </c>
      <c r="D18" s="535" t="e">
        <v>#N/A</v>
      </c>
      <c r="E18" s="535">
        <v>-8680.0912947900015</v>
      </c>
      <c r="F18" s="535">
        <v>-8680.0912101900012</v>
      </c>
      <c r="G18" s="535">
        <v>-11144.83174623</v>
      </c>
      <c r="H18" s="535">
        <v>-11144.83174623</v>
      </c>
      <c r="I18" s="535">
        <v>-13918.18679647</v>
      </c>
      <c r="J18" s="535">
        <v>-13918.18679647</v>
      </c>
      <c r="K18" s="535">
        <v>-16832.181173780002</v>
      </c>
      <c r="L18" s="535">
        <v>-16832.03698515</v>
      </c>
      <c r="M18" s="535">
        <v>-15492.244732680001</v>
      </c>
      <c r="N18" s="535">
        <v>-15493.26298553</v>
      </c>
      <c r="O18" s="535">
        <v>-15978.909581469999</v>
      </c>
      <c r="P18" s="535">
        <v>-15978.909581469999</v>
      </c>
      <c r="Q18" s="535">
        <v>-12442.883297910001</v>
      </c>
      <c r="R18" s="535">
        <v>-12442.883297910001</v>
      </c>
      <c r="S18" s="535">
        <v>-10762.719095120001</v>
      </c>
      <c r="T18" s="535">
        <v>-10762.719095120001</v>
      </c>
      <c r="U18" s="535">
        <v>-14085.712868410001</v>
      </c>
      <c r="V18" s="535">
        <v>-14085.712868410001</v>
      </c>
      <c r="W18" s="535">
        <v>-20386.40093095</v>
      </c>
      <c r="X18" s="535">
        <v>-20386.40093095</v>
      </c>
      <c r="Y18" s="535">
        <v>-22162.505405790002</v>
      </c>
      <c r="Z18" s="535">
        <v>-20349.721700919999</v>
      </c>
      <c r="AA18" s="535">
        <v>-20521.71670384</v>
      </c>
      <c r="AB18" s="535">
        <v>-15761.72384144</v>
      </c>
      <c r="AC18" s="535">
        <v>-13765.159014340001</v>
      </c>
      <c r="AD18" s="535">
        <v>-3062.3815718299998</v>
      </c>
      <c r="AE18" s="535">
        <v>125.65052999</v>
      </c>
      <c r="AF18" s="535">
        <v>-678.37043695</v>
      </c>
      <c r="AG18" s="535">
        <v>-4699.0715049700002</v>
      </c>
      <c r="AH18" s="535">
        <v>-801.80148471000007</v>
      </c>
      <c r="AI18" s="535">
        <v>-757.99628336000001</v>
      </c>
      <c r="AJ18" s="535">
        <v>-3041.5532213699998</v>
      </c>
      <c r="AK18" s="535">
        <v>-1846.0770145199999</v>
      </c>
      <c r="AL18" s="535">
        <v>-1846.0770145199999</v>
      </c>
      <c r="AM18" s="535">
        <v>-8074.2355793400002</v>
      </c>
      <c r="AN18" s="535">
        <v>-8074.2355793400002</v>
      </c>
      <c r="AO18" s="535">
        <v>-7793.9997578000002</v>
      </c>
      <c r="AP18" s="535">
        <v>-7793.9997578000002</v>
      </c>
      <c r="AQ18" s="535">
        <v>-7909.4088283500005</v>
      </c>
      <c r="AR18" s="535">
        <v>-7909.4088283500005</v>
      </c>
      <c r="AS18" s="954">
        <v>-5701.4610994200002</v>
      </c>
      <c r="AT18" s="849">
        <v>-5701.4610994200002</v>
      </c>
      <c r="AU18" s="1081"/>
    </row>
    <row r="19" spans="1:47" s="4" customFormat="1" ht="14">
      <c r="A19" s="19"/>
    </row>
    <row r="20" spans="1:47" s="4" customFormat="1" ht="14">
      <c r="A20" s="19"/>
    </row>
    <row r="21" spans="1:47" s="4" customFormat="1" ht="14">
      <c r="A21" s="19"/>
    </row>
    <row r="22" spans="1:47" s="4" customFormat="1" ht="14">
      <c r="A22" s="19"/>
    </row>
    <row r="23" spans="1:47" s="4" customFormat="1" ht="14">
      <c r="A23" s="19"/>
    </row>
  </sheetData>
  <sheetProtection sheet="1" objects="1" scenarios="1"/>
  <hyperlinks>
    <hyperlink ref="A4" location="Índice!A1" display="Índice!A1" xr:uid="{C6FA0A07-1150-4381-9621-CA90E2178289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6C09-1BDC-45AC-9B0A-A865E5DAFDFC}">
  <sheetPr codeName="Plan80">
    <tabColor rgb="FFFFC000"/>
  </sheetPr>
  <dimension ref="A1:Y28"/>
  <sheetViews>
    <sheetView showGridLines="0" showRowColHeaders="0" zoomScaleNormal="100" workbookViewId="0">
      <pane xSplit="1" ySplit="5" topLeftCell="Q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25" s="5" customFormat="1" ht="16.399999999999999" customHeight="1">
      <c r="A1" s="152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</row>
    <row r="2" spans="1:25" s="5" customFormat="1" ht="33" customHeight="1">
      <c r="A2" s="154" t="s">
        <v>1052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</row>
    <row r="3" spans="1:25" s="5" customFormat="1" ht="16.399999999999999" customHeight="1">
      <c r="A3" s="155" t="s">
        <v>1247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25" s="5" customFormat="1" ht="16.399999999999999" customHeight="1">
      <c r="A4" s="843" t="s">
        <v>531</v>
      </c>
      <c r="B4" s="159" t="s">
        <v>1019</v>
      </c>
      <c r="C4" s="159" t="s">
        <v>1020</v>
      </c>
      <c r="D4" s="159" t="s">
        <v>1021</v>
      </c>
      <c r="E4" s="159" t="s">
        <v>889</v>
      </c>
      <c r="F4" s="159" t="s">
        <v>911</v>
      </c>
      <c r="G4" s="159" t="s">
        <v>913</v>
      </c>
      <c r="H4" s="159" t="s">
        <v>915</v>
      </c>
      <c r="I4" s="159" t="s">
        <v>1281</v>
      </c>
      <c r="J4" s="159" t="s">
        <v>1282</v>
      </c>
      <c r="K4" s="159" t="s">
        <v>1283</v>
      </c>
      <c r="L4" s="159" t="s">
        <v>1284</v>
      </c>
      <c r="M4" s="159" t="s">
        <v>1285</v>
      </c>
      <c r="N4" s="159" t="s">
        <v>1286</v>
      </c>
      <c r="O4" s="159" t="s">
        <v>1287</v>
      </c>
      <c r="P4" s="159" t="s">
        <v>1288</v>
      </c>
      <c r="Q4" s="159" t="s">
        <v>1289</v>
      </c>
      <c r="R4" s="159" t="s">
        <v>1076</v>
      </c>
      <c r="S4" s="159" t="s">
        <v>1078</v>
      </c>
      <c r="T4" s="159" t="s">
        <v>1080</v>
      </c>
      <c r="U4" s="159" t="s">
        <v>1082</v>
      </c>
      <c r="V4" s="159" t="s">
        <v>1145</v>
      </c>
      <c r="W4" s="159" t="s">
        <v>1146</v>
      </c>
      <c r="X4" s="159" t="s">
        <v>1147</v>
      </c>
      <c r="Y4" s="156" t="s">
        <v>1148</v>
      </c>
    </row>
    <row r="5" spans="1:25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86"/>
    </row>
    <row r="6" spans="1:25" s="4" customFormat="1" ht="14">
      <c r="A6" s="723" t="s">
        <v>1053</v>
      </c>
      <c r="B6" s="724">
        <v>22756764990.930008</v>
      </c>
      <c r="C6" s="724">
        <v>23537369839.360001</v>
      </c>
      <c r="D6" s="724">
        <v>23719195827.510002</v>
      </c>
      <c r="E6" s="724">
        <v>24576272460.409996</v>
      </c>
      <c r="F6" s="724">
        <v>23114976206.580002</v>
      </c>
      <c r="G6" s="724">
        <v>23020281438.239998</v>
      </c>
      <c r="H6" s="724">
        <v>23309794379.859997</v>
      </c>
      <c r="I6" s="724">
        <v>23713544014.340004</v>
      </c>
      <c r="J6" s="724">
        <v>23681493324.790001</v>
      </c>
      <c r="K6" s="724">
        <v>23541529193.130001</v>
      </c>
      <c r="L6" s="724">
        <v>26407744530.190002</v>
      </c>
      <c r="M6" s="724">
        <v>26319756042.34</v>
      </c>
      <c r="N6" s="724">
        <v>26535806302.419998</v>
      </c>
      <c r="O6" s="724">
        <v>29003443023.820004</v>
      </c>
      <c r="P6" s="724">
        <v>32592459063.38998</v>
      </c>
      <c r="Q6" s="724">
        <v>36104920251.580002</v>
      </c>
      <c r="R6" s="724">
        <v>33964807104.209999</v>
      </c>
      <c r="S6" s="724">
        <v>35651108538.989998</v>
      </c>
      <c r="T6" s="724">
        <v>36962038686.450005</v>
      </c>
      <c r="U6" s="724">
        <v>41314621543.449997</v>
      </c>
      <c r="V6" s="724">
        <v>38717244847.369987</v>
      </c>
      <c r="W6" s="724">
        <v>39029518343.040001</v>
      </c>
      <c r="X6" s="724">
        <v>39726988287.919998</v>
      </c>
      <c r="Y6" s="725">
        <v>41400736809.159996</v>
      </c>
    </row>
    <row r="7" spans="1:25" s="4" customFormat="1" ht="12.75" customHeight="1">
      <c r="A7" s="291" t="s">
        <v>1054</v>
      </c>
      <c r="B7" s="726">
        <v>22394231839.490005</v>
      </c>
      <c r="C7" s="726">
        <v>23259924966.640003</v>
      </c>
      <c r="D7" s="726">
        <v>23645989947.619999</v>
      </c>
      <c r="E7" s="726">
        <v>24345655697.059998</v>
      </c>
      <c r="F7" s="726">
        <v>23092025155.200001</v>
      </c>
      <c r="G7" s="726">
        <v>23066773194.5</v>
      </c>
      <c r="H7" s="726">
        <v>23162188840.529999</v>
      </c>
      <c r="I7" s="726">
        <v>23401975261.630001</v>
      </c>
      <c r="J7" s="726">
        <v>23255765424.400002</v>
      </c>
      <c r="K7" s="726">
        <v>23111354747.530003</v>
      </c>
      <c r="L7" s="726">
        <v>25267673575.190002</v>
      </c>
      <c r="M7" s="726">
        <v>25206936436.34</v>
      </c>
      <c r="N7" s="726">
        <v>25487564859.860001</v>
      </c>
      <c r="O7" s="726">
        <v>28083177437.830002</v>
      </c>
      <c r="P7" s="726">
        <v>31701451980.449978</v>
      </c>
      <c r="Q7" s="726">
        <v>34901886419.559998</v>
      </c>
      <c r="R7" s="726">
        <v>32735506576.73</v>
      </c>
      <c r="S7" s="726">
        <v>34541695954.68</v>
      </c>
      <c r="T7" s="726">
        <v>36234806284.69001</v>
      </c>
      <c r="U7" s="726">
        <v>40523693591.759995</v>
      </c>
      <c r="V7" s="726">
        <v>37782693004.819992</v>
      </c>
      <c r="W7" s="726">
        <v>38149102114.07</v>
      </c>
      <c r="X7" s="726">
        <v>38817517855.989998</v>
      </c>
      <c r="Y7" s="727">
        <v>40391586005.959999</v>
      </c>
    </row>
    <row r="8" spans="1:25" s="4" customFormat="1" ht="14">
      <c r="A8" s="177" t="s">
        <v>123</v>
      </c>
      <c r="B8" s="728">
        <v>12743787159.360004</v>
      </c>
      <c r="C8" s="728">
        <v>13383144933.58</v>
      </c>
      <c r="D8" s="728">
        <v>13556819475.09</v>
      </c>
      <c r="E8" s="728">
        <v>14263049077.519999</v>
      </c>
      <c r="F8" s="728">
        <v>14061942102.690002</v>
      </c>
      <c r="G8" s="728">
        <v>14296644575.91</v>
      </c>
      <c r="H8" s="728">
        <v>14016563207.029999</v>
      </c>
      <c r="I8" s="728">
        <v>14163948390.16</v>
      </c>
      <c r="J8" s="728">
        <v>14521923031.540001</v>
      </c>
      <c r="K8" s="728">
        <v>14341880589.800003</v>
      </c>
      <c r="L8" s="728">
        <v>15640773441.890003</v>
      </c>
      <c r="M8" s="728">
        <v>14800697699.25</v>
      </c>
      <c r="N8" s="728">
        <v>15331927771.900002</v>
      </c>
      <c r="O8" s="728">
        <v>17055774031.110001</v>
      </c>
      <c r="P8" s="728">
        <v>19558351677.93998</v>
      </c>
      <c r="Q8" s="728">
        <v>21450874830.900002</v>
      </c>
      <c r="R8" s="728">
        <v>21161005252.669998</v>
      </c>
      <c r="S8" s="728">
        <v>22887242614.940002</v>
      </c>
      <c r="T8" s="728">
        <v>23679772059.76001</v>
      </c>
      <c r="U8" s="728">
        <v>25768772891.629997</v>
      </c>
      <c r="V8" s="728">
        <v>25733694690.289993</v>
      </c>
      <c r="W8" s="728">
        <v>25548935151.699997</v>
      </c>
      <c r="X8" s="728">
        <v>25870187028.839996</v>
      </c>
      <c r="Y8" s="729">
        <v>26790725332.790001</v>
      </c>
    </row>
    <row r="9" spans="1:25" s="4" customFormat="1" ht="14">
      <c r="A9" s="177" t="s">
        <v>1037</v>
      </c>
      <c r="B9" s="728">
        <v>6795434000</v>
      </c>
      <c r="C9" s="728">
        <v>7438843000</v>
      </c>
      <c r="D9" s="728">
        <v>7466391000</v>
      </c>
      <c r="E9" s="728">
        <v>7508003000</v>
      </c>
      <c r="F9" s="728">
        <v>7067300000</v>
      </c>
      <c r="G9" s="728">
        <v>6965074000</v>
      </c>
      <c r="H9" s="728">
        <v>7280554000</v>
      </c>
      <c r="I9" s="728">
        <v>7388960000</v>
      </c>
      <c r="J9" s="728">
        <v>6877831000</v>
      </c>
      <c r="K9" s="728">
        <v>7205720000</v>
      </c>
      <c r="L9" s="728">
        <v>7437995000</v>
      </c>
      <c r="M9" s="728">
        <v>7821789000</v>
      </c>
      <c r="N9" s="728">
        <v>7524544000</v>
      </c>
      <c r="O9" s="728">
        <v>7847187000</v>
      </c>
      <c r="P9" s="728">
        <v>8524452000</v>
      </c>
      <c r="Q9" s="728">
        <v>8436990000</v>
      </c>
      <c r="R9" s="728">
        <v>8131702000</v>
      </c>
      <c r="S9" s="728">
        <v>8285927000</v>
      </c>
      <c r="T9" s="728">
        <v>8669895000</v>
      </c>
      <c r="U9" s="728">
        <v>8743674000</v>
      </c>
      <c r="V9" s="728">
        <v>8344382000</v>
      </c>
      <c r="W9" s="728">
        <v>8844653000</v>
      </c>
      <c r="X9" s="728">
        <v>9096155000</v>
      </c>
      <c r="Y9" s="729">
        <v>9192002000</v>
      </c>
    </row>
    <row r="10" spans="1:25" s="4" customFormat="1" ht="14">
      <c r="A10" s="177" t="s">
        <v>1055</v>
      </c>
      <c r="B10" s="728">
        <v>1019793000</v>
      </c>
      <c r="C10" s="728">
        <v>1019544000</v>
      </c>
      <c r="D10" s="728">
        <v>1027550000</v>
      </c>
      <c r="E10" s="728">
        <v>982038000</v>
      </c>
      <c r="F10" s="728">
        <v>668758000</v>
      </c>
      <c r="G10" s="728">
        <v>720484000</v>
      </c>
      <c r="H10" s="728">
        <v>781781000</v>
      </c>
      <c r="I10" s="728">
        <v>939378000</v>
      </c>
      <c r="J10" s="728">
        <v>876742000</v>
      </c>
      <c r="K10" s="728">
        <v>668005000</v>
      </c>
      <c r="L10" s="728">
        <v>850790000</v>
      </c>
      <c r="M10" s="728">
        <v>849968000</v>
      </c>
      <c r="N10" s="728">
        <v>1082742000</v>
      </c>
      <c r="O10" s="728">
        <v>1437717352.6099999</v>
      </c>
      <c r="P10" s="728">
        <v>1534806000</v>
      </c>
      <c r="Q10" s="728">
        <v>1583915000</v>
      </c>
      <c r="R10" s="728">
        <v>1656682000</v>
      </c>
      <c r="S10" s="728">
        <v>1830667000</v>
      </c>
      <c r="T10" s="728">
        <v>1885273000</v>
      </c>
      <c r="U10" s="728">
        <v>1952263000</v>
      </c>
      <c r="V10" s="728">
        <v>1841961000</v>
      </c>
      <c r="W10" s="728">
        <v>1945012000</v>
      </c>
      <c r="X10" s="728">
        <v>1942496000</v>
      </c>
      <c r="Y10" s="729">
        <v>2059228000</v>
      </c>
    </row>
    <row r="11" spans="1:25" s="4" customFormat="1" ht="14">
      <c r="A11" s="177" t="s">
        <v>397</v>
      </c>
      <c r="B11" s="728">
        <v>1835217680.1300001</v>
      </c>
      <c r="C11" s="728">
        <v>1418393033.0599999</v>
      </c>
      <c r="D11" s="728">
        <v>1595229472.53</v>
      </c>
      <c r="E11" s="728">
        <v>1592565619.54</v>
      </c>
      <c r="F11" s="728">
        <v>1294025052.51</v>
      </c>
      <c r="G11" s="728">
        <v>1084570618.5899999</v>
      </c>
      <c r="H11" s="728">
        <v>1083290633.5</v>
      </c>
      <c r="I11" s="728">
        <v>909688871.47000003</v>
      </c>
      <c r="J11" s="728">
        <v>979269392.86000001</v>
      </c>
      <c r="K11" s="728">
        <v>895749157.73000002</v>
      </c>
      <c r="L11" s="728">
        <v>1338115133.3</v>
      </c>
      <c r="M11" s="728">
        <v>1734481737.0899999</v>
      </c>
      <c r="N11" s="728">
        <v>1548351087.96</v>
      </c>
      <c r="O11" s="728">
        <v>1742499054.1099999</v>
      </c>
      <c r="P11" s="728">
        <v>2083842302.51</v>
      </c>
      <c r="Q11" s="728">
        <v>3430106588.6599998</v>
      </c>
      <c r="R11" s="728">
        <v>1786117324.0599999</v>
      </c>
      <c r="S11" s="728">
        <v>1537859339.74</v>
      </c>
      <c r="T11" s="728">
        <v>1999866224.9300001</v>
      </c>
      <c r="U11" s="728">
        <v>4058983700.1300001</v>
      </c>
      <c r="V11" s="728">
        <v>1862655314.53</v>
      </c>
      <c r="W11" s="728">
        <v>1810501962.3699999</v>
      </c>
      <c r="X11" s="728">
        <v>1908679827.1500001</v>
      </c>
      <c r="Y11" s="729">
        <v>2349630673.1700001</v>
      </c>
    </row>
    <row r="12" spans="1:25" s="4" customFormat="1" ht="14">
      <c r="A12" s="291" t="s">
        <v>527</v>
      </c>
      <c r="B12" s="730">
        <v>86249066.790000007</v>
      </c>
      <c r="C12" s="730">
        <v>86249066.799999997</v>
      </c>
      <c r="D12" s="730">
        <v>-61039778.009999998</v>
      </c>
      <c r="E12" s="730">
        <v>-61039777.990000002</v>
      </c>
      <c r="F12" s="730">
        <v>-140107313.00999999</v>
      </c>
      <c r="G12" s="730">
        <v>-140107312.99000001</v>
      </c>
      <c r="H12" s="730">
        <v>-122999426.48999999</v>
      </c>
      <c r="I12" s="730">
        <v>-122999426.51000001</v>
      </c>
      <c r="J12" s="730">
        <v>115505451</v>
      </c>
      <c r="K12" s="730">
        <v>115505451</v>
      </c>
      <c r="L12" s="730">
        <v>698108814.50999999</v>
      </c>
      <c r="M12" s="730">
        <v>698108814.49000001</v>
      </c>
      <c r="N12" s="730">
        <v>552772080.50999999</v>
      </c>
      <c r="O12" s="730">
        <v>552772080.49000001</v>
      </c>
      <c r="P12" s="730">
        <v>899353157.49000001</v>
      </c>
      <c r="Q12" s="730">
        <v>899353157.50999999</v>
      </c>
      <c r="R12" s="730">
        <v>884026728</v>
      </c>
      <c r="S12" s="730">
        <v>884026728</v>
      </c>
      <c r="T12" s="730">
        <v>567401555.49000001</v>
      </c>
      <c r="U12" s="730">
        <v>567401555.50999999</v>
      </c>
      <c r="V12" s="730">
        <v>615580070.49000001</v>
      </c>
      <c r="W12" s="730">
        <v>615580070.50999999</v>
      </c>
      <c r="X12" s="730">
        <v>700102278.50999999</v>
      </c>
      <c r="Y12" s="731">
        <v>700102278.49000001</v>
      </c>
    </row>
    <row r="13" spans="1:25" s="4" customFormat="1" ht="14">
      <c r="A13" s="291" t="s">
        <v>528</v>
      </c>
      <c r="B13" s="730">
        <v>276284084.64999998</v>
      </c>
      <c r="C13" s="730">
        <v>191195805.91999999</v>
      </c>
      <c r="D13" s="730">
        <v>134245657.90000001</v>
      </c>
      <c r="E13" s="730">
        <v>291656541.33999997</v>
      </c>
      <c r="F13" s="730">
        <v>163058364.38999999</v>
      </c>
      <c r="G13" s="730">
        <v>93615556.730000004</v>
      </c>
      <c r="H13" s="730">
        <v>270604965.81999999</v>
      </c>
      <c r="I13" s="730">
        <v>434568179.22000003</v>
      </c>
      <c r="J13" s="730">
        <v>310222449.38999999</v>
      </c>
      <c r="K13" s="730">
        <v>314668994.60000002</v>
      </c>
      <c r="L13" s="730">
        <v>441962140.49000001</v>
      </c>
      <c r="M13" s="730">
        <v>414710791.50999999</v>
      </c>
      <c r="N13" s="730">
        <v>495469362.05000001</v>
      </c>
      <c r="O13" s="730">
        <v>367493505.5</v>
      </c>
      <c r="P13" s="730">
        <v>-8346074.5499999998</v>
      </c>
      <c r="Q13" s="730">
        <v>303680674.50999999</v>
      </c>
      <c r="R13" s="730">
        <v>345273799.48000002</v>
      </c>
      <c r="S13" s="730">
        <v>225385856.31</v>
      </c>
      <c r="T13" s="730">
        <v>159830846.27000001</v>
      </c>
      <c r="U13" s="730">
        <v>223526396.18000001</v>
      </c>
      <c r="V13" s="730">
        <v>318971772.06</v>
      </c>
      <c r="W13" s="730">
        <v>264836158.46000001</v>
      </c>
      <c r="X13" s="730">
        <v>209368153.41999999</v>
      </c>
      <c r="Y13" s="731">
        <v>309048524.70999998</v>
      </c>
    </row>
    <row r="14" spans="1:25" s="4" customFormat="1" ht="14">
      <c r="A14" s="723" t="s">
        <v>1056</v>
      </c>
      <c r="B14" s="724">
        <v>-13410144915.920002</v>
      </c>
      <c r="C14" s="724">
        <v>-13381020812.85</v>
      </c>
      <c r="D14" s="724">
        <v>-13446105156.430002</v>
      </c>
      <c r="E14" s="724">
        <v>-14505858599.690001</v>
      </c>
      <c r="F14" s="724">
        <v>-12284426505.25</v>
      </c>
      <c r="G14" s="724">
        <v>-12249054721.02</v>
      </c>
      <c r="H14" s="724">
        <v>-12490777319.519999</v>
      </c>
      <c r="I14" s="724">
        <v>-14110432099.750002</v>
      </c>
      <c r="J14" s="724">
        <v>-14197771128.5</v>
      </c>
      <c r="K14" s="724">
        <v>-13574863585.52</v>
      </c>
      <c r="L14" s="724">
        <v>-14188980635.0201</v>
      </c>
      <c r="M14" s="724">
        <v>-13775170233.740002</v>
      </c>
      <c r="N14" s="724">
        <v>-14207722374.320099</v>
      </c>
      <c r="O14" s="724">
        <v>-14188378233.85</v>
      </c>
      <c r="P14" s="724">
        <v>-14913074555.790001</v>
      </c>
      <c r="Q14" s="724">
        <v>-15469680467.619999</v>
      </c>
      <c r="R14" s="724">
        <v>-15199790311.259998</v>
      </c>
      <c r="S14" s="724">
        <v>-15435351682.690001</v>
      </c>
      <c r="T14" s="724">
        <v>-16481944501.390001</v>
      </c>
      <c r="U14" s="724">
        <v>-18242848281.149998</v>
      </c>
      <c r="V14" s="724">
        <v>-16386378771.84</v>
      </c>
      <c r="W14" s="724">
        <v>-17133662636.59</v>
      </c>
      <c r="X14" s="724">
        <v>-17600961737.25</v>
      </c>
      <c r="Y14" s="725">
        <v>-18305910245.509998</v>
      </c>
    </row>
    <row r="15" spans="1:25" s="4" customFormat="1" ht="14">
      <c r="A15" s="291" t="s">
        <v>127</v>
      </c>
      <c r="B15" s="726">
        <v>-7566084939.0500002</v>
      </c>
      <c r="C15" s="726">
        <v>-7649483402.3500004</v>
      </c>
      <c r="D15" s="726">
        <v>-7710386309.9800005</v>
      </c>
      <c r="E15" s="726">
        <v>-8610874085.6599998</v>
      </c>
      <c r="F15" s="726">
        <v>-7770252176.9300003</v>
      </c>
      <c r="G15" s="726">
        <v>-7850148606.1800003</v>
      </c>
      <c r="H15" s="726">
        <v>-7835351364.9799995</v>
      </c>
      <c r="I15" s="726">
        <v>-8127635165.71</v>
      </c>
      <c r="J15" s="726">
        <v>-7736959201.2199993</v>
      </c>
      <c r="K15" s="726">
        <v>-7857265090.7399998</v>
      </c>
      <c r="L15" s="726">
        <v>-7914897494.2199993</v>
      </c>
      <c r="M15" s="726">
        <v>-8517092410.7800007</v>
      </c>
      <c r="N15" s="726">
        <v>-8147479465.8199997</v>
      </c>
      <c r="O15" s="726">
        <v>-8248269219.6999998</v>
      </c>
      <c r="P15" s="726">
        <v>-8346055264.1100006</v>
      </c>
      <c r="Q15" s="726">
        <v>-8856922275.6499996</v>
      </c>
      <c r="R15" s="726">
        <v>-8465589348.21</v>
      </c>
      <c r="S15" s="726">
        <v>-8810104106.5400009</v>
      </c>
      <c r="T15" s="726">
        <v>-8926242250.9200001</v>
      </c>
      <c r="U15" s="726">
        <v>-9252546994.3699989</v>
      </c>
      <c r="V15" s="726">
        <v>-8878240672.6300011</v>
      </c>
      <c r="W15" s="726">
        <v>-9245139288.7600002</v>
      </c>
      <c r="X15" s="726">
        <v>-9372695830.9099998</v>
      </c>
      <c r="Y15" s="727">
        <v>-9501968290.1199989</v>
      </c>
    </row>
    <row r="16" spans="1:25" s="4" customFormat="1" ht="14">
      <c r="A16" s="177" t="s">
        <v>13</v>
      </c>
      <c r="B16" s="728">
        <v>-4866110000</v>
      </c>
      <c r="C16" s="728">
        <v>-4920988000</v>
      </c>
      <c r="D16" s="728">
        <v>-4883501486.1000004</v>
      </c>
      <c r="E16" s="728">
        <v>-5529683000</v>
      </c>
      <c r="F16" s="728">
        <v>-4919397000</v>
      </c>
      <c r="G16" s="728">
        <v>-5007682000</v>
      </c>
      <c r="H16" s="728">
        <v>-4986297000</v>
      </c>
      <c r="I16" s="728">
        <v>-5059737000</v>
      </c>
      <c r="J16" s="728">
        <v>-4988589832.0699997</v>
      </c>
      <c r="K16" s="728">
        <v>-4960736000</v>
      </c>
      <c r="L16" s="728">
        <v>-5000003000</v>
      </c>
      <c r="M16" s="728">
        <v>-5260823000</v>
      </c>
      <c r="N16" s="728">
        <v>-5188764000</v>
      </c>
      <c r="O16" s="728">
        <v>-5344818000</v>
      </c>
      <c r="P16" s="728">
        <v>-5414942000</v>
      </c>
      <c r="Q16" s="728">
        <v>-5621506000</v>
      </c>
      <c r="R16" s="728">
        <v>-5617693000</v>
      </c>
      <c r="S16" s="728">
        <v>-5791494000</v>
      </c>
      <c r="T16" s="728">
        <v>-5695751000</v>
      </c>
      <c r="U16" s="728">
        <v>-6032945000</v>
      </c>
      <c r="V16" s="728">
        <v>-5880293000</v>
      </c>
      <c r="W16" s="728">
        <v>-6074573000</v>
      </c>
      <c r="X16" s="728">
        <v>-6080596000</v>
      </c>
      <c r="Y16" s="729">
        <v>-6285492000</v>
      </c>
    </row>
    <row r="17" spans="1:25" s="4" customFormat="1" ht="14">
      <c r="A17" s="177" t="s">
        <v>19</v>
      </c>
      <c r="B17" s="728">
        <v>-2699974939.0500002</v>
      </c>
      <c r="C17" s="728">
        <v>-2728495402.3499999</v>
      </c>
      <c r="D17" s="728">
        <v>-2826884823.8800001</v>
      </c>
      <c r="E17" s="728">
        <v>-3081191085.6599998</v>
      </c>
      <c r="F17" s="728">
        <v>-2850855176.9299998</v>
      </c>
      <c r="G17" s="728">
        <v>-2842466606.1799998</v>
      </c>
      <c r="H17" s="728">
        <v>-2849054364.98</v>
      </c>
      <c r="I17" s="728">
        <v>-3067898165.71</v>
      </c>
      <c r="J17" s="728">
        <v>-2748369369.1500001</v>
      </c>
      <c r="K17" s="728">
        <v>-2896529090.7399998</v>
      </c>
      <c r="L17" s="728">
        <v>-2914894494.2199998</v>
      </c>
      <c r="M17" s="728">
        <v>-3256269410.7800002</v>
      </c>
      <c r="N17" s="728">
        <v>-2958715465.8200002</v>
      </c>
      <c r="O17" s="728">
        <v>-2903451219.6999998</v>
      </c>
      <c r="P17" s="728">
        <v>-2931113264.1100001</v>
      </c>
      <c r="Q17" s="728">
        <v>-3235416275.6500001</v>
      </c>
      <c r="R17" s="728">
        <v>-2847896348.21</v>
      </c>
      <c r="S17" s="728">
        <v>-3018610106.54</v>
      </c>
      <c r="T17" s="728">
        <v>-3230491250.9200001</v>
      </c>
      <c r="U17" s="728">
        <v>-3219601994.3699999</v>
      </c>
      <c r="V17" s="728">
        <v>-2997947672.6300001</v>
      </c>
      <c r="W17" s="728">
        <v>-3170566288.7600002</v>
      </c>
      <c r="X17" s="728">
        <v>-3292099830.9099998</v>
      </c>
      <c r="Y17" s="729">
        <v>-3216476290.1199999</v>
      </c>
    </row>
    <row r="18" spans="1:25" s="4" customFormat="1" ht="14">
      <c r="A18" s="291" t="s">
        <v>1041</v>
      </c>
      <c r="B18" s="728">
        <v>-1299931030.27</v>
      </c>
      <c r="C18" s="728">
        <v>-1206006225.8399999</v>
      </c>
      <c r="D18" s="728">
        <v>-1070872180.8</v>
      </c>
      <c r="E18" s="728">
        <v>-1379931451.8499999</v>
      </c>
      <c r="F18" s="728">
        <v>-1202468691.2</v>
      </c>
      <c r="G18" s="728">
        <v>-1329292739.9100001</v>
      </c>
      <c r="H18" s="728">
        <v>-1346540279.05</v>
      </c>
      <c r="I18" s="728">
        <v>-1468629493.1600001</v>
      </c>
      <c r="J18" s="728">
        <v>-1371909595.4200001</v>
      </c>
      <c r="K18" s="728">
        <v>-1497182578.5799999</v>
      </c>
      <c r="L18" s="728">
        <v>-1533564324.8499999</v>
      </c>
      <c r="M18" s="728">
        <v>-1314264073.3499999</v>
      </c>
      <c r="N18" s="728">
        <v>-1564203673.6199999</v>
      </c>
      <c r="O18" s="728">
        <v>-1648839723.2</v>
      </c>
      <c r="P18" s="728">
        <v>-1917816443.8599999</v>
      </c>
      <c r="Q18" s="728">
        <v>-1862585046.53</v>
      </c>
      <c r="R18" s="728">
        <v>-1868303201.1900001</v>
      </c>
      <c r="S18" s="728">
        <v>-2072825074.98</v>
      </c>
      <c r="T18" s="728">
        <v>-2183427876.8000002</v>
      </c>
      <c r="U18" s="728">
        <v>-2429115989.3899999</v>
      </c>
      <c r="V18" s="728">
        <v>-2122869687.21</v>
      </c>
      <c r="W18" s="728">
        <v>-2175906200.4200001</v>
      </c>
      <c r="X18" s="728">
        <v>-2112791466.8499999</v>
      </c>
      <c r="Y18" s="729">
        <v>-2255138400.3099999</v>
      </c>
    </row>
    <row r="19" spans="1:25" s="4" customFormat="1" ht="14">
      <c r="A19" s="291" t="s">
        <v>24</v>
      </c>
      <c r="B19" s="728">
        <v>-2020817126.1300001</v>
      </c>
      <c r="C19" s="728">
        <v>-2320567850.7800002</v>
      </c>
      <c r="D19" s="728">
        <v>-2165948119.7800002</v>
      </c>
      <c r="E19" s="728">
        <v>-2095946377.3099999</v>
      </c>
      <c r="F19" s="728">
        <v>-861684153</v>
      </c>
      <c r="G19" s="728">
        <v>-775349169.91999996</v>
      </c>
      <c r="H19" s="728">
        <v>-809799726.33000004</v>
      </c>
      <c r="I19" s="728">
        <v>-1760020064.1800001</v>
      </c>
      <c r="J19" s="728">
        <v>-1593105070.0599999</v>
      </c>
      <c r="K19" s="728">
        <v>-1657386054.0699999</v>
      </c>
      <c r="L19" s="728">
        <v>-1695567857.3699999</v>
      </c>
      <c r="M19" s="728">
        <v>-1318215584.26</v>
      </c>
      <c r="N19" s="728">
        <v>-1573560885.53</v>
      </c>
      <c r="O19" s="728">
        <v>-1527431684.8499999</v>
      </c>
      <c r="P19" s="728">
        <v>-1533602588.52</v>
      </c>
      <c r="Q19" s="728">
        <v>-1397992094.3099999</v>
      </c>
      <c r="R19" s="728">
        <v>-1464484399.99</v>
      </c>
      <c r="S19" s="728">
        <v>-973200020.49000001</v>
      </c>
      <c r="T19" s="728">
        <v>-1584079468.45</v>
      </c>
      <c r="U19" s="728">
        <v>-1404252680</v>
      </c>
      <c r="V19" s="728">
        <v>-1523315536.3399999</v>
      </c>
      <c r="W19" s="728">
        <v>-1803975107.4400001</v>
      </c>
      <c r="X19" s="728">
        <v>-1977798717.4400001</v>
      </c>
      <c r="Y19" s="729">
        <v>-2228040637.6199999</v>
      </c>
    </row>
    <row r="20" spans="1:25" s="4" customFormat="1" ht="14">
      <c r="A20" s="291" t="s">
        <v>314</v>
      </c>
      <c r="B20" s="728">
        <v>-30287367.870000001</v>
      </c>
      <c r="C20" s="728">
        <v>31561178.52</v>
      </c>
      <c r="D20" s="728">
        <v>67627259.459999993</v>
      </c>
      <c r="E20" s="728">
        <v>-152536070.11000001</v>
      </c>
      <c r="F20" s="728">
        <v>-4341000</v>
      </c>
      <c r="G20" s="728">
        <v>-108703000</v>
      </c>
      <c r="H20" s="728">
        <v>-105832000</v>
      </c>
      <c r="I20" s="728">
        <v>-100701398.42</v>
      </c>
      <c r="J20" s="728">
        <v>-163885000</v>
      </c>
      <c r="K20" s="728">
        <v>24360000</v>
      </c>
      <c r="L20" s="728">
        <v>-15667000</v>
      </c>
      <c r="M20" s="728">
        <v>91901000</v>
      </c>
      <c r="N20" s="728">
        <v>-96192000</v>
      </c>
      <c r="O20" s="728">
        <v>-10916000</v>
      </c>
      <c r="P20" s="728">
        <v>-81121000</v>
      </c>
      <c r="Q20" s="728">
        <v>107325000</v>
      </c>
      <c r="R20" s="728">
        <v>90641000</v>
      </c>
      <c r="S20" s="728">
        <v>-31828000</v>
      </c>
      <c r="T20" s="728">
        <v>-50124000</v>
      </c>
      <c r="U20" s="728">
        <v>-1077457000</v>
      </c>
      <c r="V20" s="728">
        <v>-26305000</v>
      </c>
      <c r="W20" s="728">
        <v>-26958000</v>
      </c>
      <c r="X20" s="728">
        <v>-142564000</v>
      </c>
      <c r="Y20" s="729">
        <v>143371000</v>
      </c>
    </row>
    <row r="21" spans="1:25" s="4" customFormat="1" ht="14">
      <c r="A21" s="291" t="s">
        <v>398</v>
      </c>
      <c r="B21" s="728">
        <v>-2493024452.5999999</v>
      </c>
      <c r="C21" s="728">
        <v>-2236524512.4000001</v>
      </c>
      <c r="D21" s="728">
        <v>-2566525805.3299999</v>
      </c>
      <c r="E21" s="728">
        <v>-2266570614.7600002</v>
      </c>
      <c r="F21" s="728">
        <v>-2445680484.1199999</v>
      </c>
      <c r="G21" s="728">
        <v>-2185561205.0100002</v>
      </c>
      <c r="H21" s="728">
        <v>-2393253949.1599998</v>
      </c>
      <c r="I21" s="728">
        <v>-2653445978.2800002</v>
      </c>
      <c r="J21" s="728">
        <v>-3331912261.8000002</v>
      </c>
      <c r="K21" s="728">
        <v>-2587389862.1300001</v>
      </c>
      <c r="L21" s="728">
        <v>-3029283958.5801001</v>
      </c>
      <c r="M21" s="728">
        <v>-2717499165.3499999</v>
      </c>
      <c r="N21" s="728">
        <v>-2826286349.3501</v>
      </c>
      <c r="O21" s="728">
        <v>-2752921606.0999999</v>
      </c>
      <c r="P21" s="728">
        <v>-3034479259.3000002</v>
      </c>
      <c r="Q21" s="728">
        <v>-3459506051.1300001</v>
      </c>
      <c r="R21" s="728">
        <v>-3492054361.8699999</v>
      </c>
      <c r="S21" s="728">
        <v>-3547394480.6799998</v>
      </c>
      <c r="T21" s="728">
        <v>-3738070905.2199998</v>
      </c>
      <c r="U21" s="728">
        <v>-4079475617.3899999</v>
      </c>
      <c r="V21" s="728">
        <v>-3835647875.6599998</v>
      </c>
      <c r="W21" s="728">
        <v>-3881684039.9699998</v>
      </c>
      <c r="X21" s="728">
        <v>-3995111722.0500002</v>
      </c>
      <c r="Y21" s="729">
        <v>-4464133917.46</v>
      </c>
    </row>
    <row r="22" spans="1:25" s="4" customFormat="1" ht="14">
      <c r="A22" s="149" t="s">
        <v>119</v>
      </c>
      <c r="B22" s="724">
        <v>78064000</v>
      </c>
      <c r="C22" s="724">
        <v>-23420000</v>
      </c>
      <c r="D22" s="724">
        <v>44522816.329899997</v>
      </c>
      <c r="E22" s="724">
        <v>24046000</v>
      </c>
      <c r="F22" s="724">
        <v>47239000</v>
      </c>
      <c r="G22" s="724">
        <v>67331000</v>
      </c>
      <c r="H22" s="724">
        <v>42926000</v>
      </c>
      <c r="I22" s="724">
        <v>-2595000</v>
      </c>
      <c r="J22" s="724">
        <v>122755000</v>
      </c>
      <c r="K22" s="724">
        <v>47755000</v>
      </c>
      <c r="L22" s="724">
        <v>64011000</v>
      </c>
      <c r="M22" s="724">
        <v>11536000</v>
      </c>
      <c r="N22" s="724">
        <v>-2671613.1598999999</v>
      </c>
      <c r="O22" s="724">
        <v>78463000</v>
      </c>
      <c r="P22" s="724">
        <v>40031000</v>
      </c>
      <c r="Q22" s="724">
        <v>25340000</v>
      </c>
      <c r="R22" s="724">
        <v>106861000</v>
      </c>
      <c r="S22" s="724">
        <v>51228000</v>
      </c>
      <c r="T22" s="724">
        <v>41062000</v>
      </c>
      <c r="U22" s="724">
        <v>54376000</v>
      </c>
      <c r="V22" s="724">
        <v>47589000</v>
      </c>
      <c r="W22" s="724">
        <v>56031000</v>
      </c>
      <c r="X22" s="724">
        <v>89573000</v>
      </c>
      <c r="Y22" s="725">
        <v>80337000</v>
      </c>
    </row>
    <row r="23" spans="1:25" s="4" customFormat="1" ht="14.5" thickBot="1">
      <c r="A23" s="732" t="s">
        <v>1052</v>
      </c>
      <c r="B23" s="733">
        <v>9424684075.010006</v>
      </c>
      <c r="C23" s="733">
        <v>10132929026.51</v>
      </c>
      <c r="D23" s="733">
        <v>10317613487.409901</v>
      </c>
      <c r="E23" s="733">
        <v>10094459860.719995</v>
      </c>
      <c r="F23" s="733">
        <v>10877788701.330002</v>
      </c>
      <c r="G23" s="733">
        <v>10838557717.219997</v>
      </c>
      <c r="H23" s="733">
        <v>10861943060.339998</v>
      </c>
      <c r="I23" s="733">
        <v>9600516914.5900021</v>
      </c>
      <c r="J23" s="733">
        <v>9606477196.2900009</v>
      </c>
      <c r="K23" s="733">
        <v>10014420607.610001</v>
      </c>
      <c r="L23" s="733">
        <v>12282774895.169903</v>
      </c>
      <c r="M23" s="733">
        <v>12556121808.599998</v>
      </c>
      <c r="N23" s="733">
        <v>12325412314.939999</v>
      </c>
      <c r="O23" s="733">
        <v>14893527789.970003</v>
      </c>
      <c r="P23" s="733">
        <v>17719415507.599979</v>
      </c>
      <c r="Q23" s="733">
        <v>20660579783.960003</v>
      </c>
      <c r="R23" s="733">
        <v>18871877792.950001</v>
      </c>
      <c r="S23" s="733">
        <v>20266984856.299995</v>
      </c>
      <c r="T23" s="733">
        <v>20521156185.060005</v>
      </c>
      <c r="U23" s="733">
        <v>23126149262.299999</v>
      </c>
      <c r="V23" s="733">
        <v>22378455075.529987</v>
      </c>
      <c r="W23" s="733">
        <v>21951886706.450001</v>
      </c>
      <c r="X23" s="733">
        <v>22215599550.669998</v>
      </c>
      <c r="Y23" s="732">
        <v>23175163563.649998</v>
      </c>
    </row>
    <row r="24" spans="1:25" s="4" customFormat="1" ht="14.5" thickTop="1">
      <c r="A24" s="20"/>
      <c r="B24" s="9"/>
    </row>
    <row r="25" spans="1:25" s="4" customFormat="1" ht="14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5" s="4" customFormat="1" ht="14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5" s="4" customFormat="1" ht="14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5" s="4" customFormat="1" ht="14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</sheetData>
  <sheetProtection sheet="1" objects="1" scenarios="1"/>
  <hyperlinks>
    <hyperlink ref="A4" location="'Índice'!B70" display="Índice!A1" xr:uid="{1BD608B0-A0ED-4741-ACF2-4BE6CA714566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F4D-D777-4747-BA30-7460DB292BAF}">
  <sheetPr codeName="Plan81">
    <tabColor rgb="FFFFC000"/>
  </sheetPr>
  <dimension ref="A1:CZ36"/>
  <sheetViews>
    <sheetView showGridLines="0" showRowColHeader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104" s="89" customFormat="1" ht="16.399999999999999" customHeight="1">
      <c r="A1" s="152"/>
      <c r="B1" s="426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7"/>
      <c r="BA1" s="427"/>
      <c r="BB1" s="427"/>
      <c r="BC1" s="427"/>
      <c r="BD1" s="427"/>
      <c r="BE1" s="427"/>
      <c r="BF1" s="427"/>
      <c r="BG1" s="427"/>
      <c r="BH1" s="427"/>
      <c r="BI1" s="427"/>
      <c r="BJ1" s="427"/>
      <c r="BK1" s="427"/>
      <c r="BL1" s="427"/>
      <c r="BM1" s="427"/>
      <c r="BN1" s="427"/>
      <c r="BO1" s="427"/>
      <c r="BP1" s="427"/>
      <c r="BQ1" s="427"/>
      <c r="BR1" s="427"/>
      <c r="BS1" s="427"/>
      <c r="BT1" s="427"/>
      <c r="BU1" s="427"/>
      <c r="BV1" s="427"/>
      <c r="BW1" s="427"/>
      <c r="BX1" s="427"/>
      <c r="BY1" s="427"/>
      <c r="BZ1" s="427"/>
      <c r="CA1" s="427"/>
      <c r="CB1" s="427"/>
      <c r="CC1" s="427"/>
      <c r="CD1" s="427"/>
      <c r="CE1" s="427"/>
      <c r="CF1" s="427"/>
      <c r="CG1" s="427"/>
      <c r="CH1" s="427"/>
      <c r="CI1" s="427"/>
      <c r="CJ1" s="427"/>
      <c r="CK1" s="427"/>
      <c r="CL1" s="427"/>
      <c r="CM1" s="427"/>
      <c r="CN1" s="427"/>
      <c r="CO1" s="427"/>
      <c r="CP1" s="427"/>
      <c r="CQ1" s="427"/>
      <c r="CR1" s="427"/>
      <c r="CS1" s="427"/>
      <c r="CT1" s="427"/>
      <c r="CU1" s="427"/>
      <c r="CV1" s="427"/>
      <c r="CW1" s="427"/>
    </row>
    <row r="2" spans="1:104" s="89" customFormat="1" ht="33" customHeight="1">
      <c r="A2" s="154" t="s">
        <v>1060</v>
      </c>
      <c r="B2" s="426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427"/>
      <c r="CC2" s="427"/>
      <c r="CD2" s="427"/>
      <c r="CE2" s="427"/>
      <c r="CF2" s="427"/>
      <c r="CG2" s="427"/>
      <c r="CH2" s="427"/>
      <c r="CI2" s="427"/>
      <c r="CJ2" s="427"/>
      <c r="CK2" s="427"/>
      <c r="CL2" s="427"/>
      <c r="CM2" s="427"/>
      <c r="CN2" s="427"/>
      <c r="CO2" s="427"/>
      <c r="CP2" s="427"/>
      <c r="CQ2" s="427"/>
      <c r="CR2" s="427"/>
      <c r="CS2" s="427"/>
      <c r="CT2" s="427"/>
      <c r="CU2" s="427"/>
      <c r="CV2" s="427"/>
      <c r="CW2" s="427"/>
    </row>
    <row r="3" spans="1:104" s="89" customFormat="1" ht="16.399999999999999" customHeight="1">
      <c r="A3" s="423"/>
      <c r="B3" s="426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27"/>
      <c r="BN3" s="427"/>
      <c r="BO3" s="427"/>
      <c r="BP3" s="427"/>
      <c r="BQ3" s="427"/>
      <c r="BR3" s="427"/>
      <c r="BS3" s="427"/>
      <c r="BT3" s="427"/>
      <c r="BU3" s="427"/>
      <c r="BV3" s="427"/>
      <c r="BW3" s="427"/>
      <c r="BX3" s="427"/>
      <c r="BY3" s="427"/>
      <c r="BZ3" s="427"/>
      <c r="CA3" s="427"/>
      <c r="CB3" s="427"/>
      <c r="CC3" s="427"/>
      <c r="CD3" s="427"/>
      <c r="CE3" s="427"/>
      <c r="CF3" s="427"/>
      <c r="CG3" s="427"/>
      <c r="CH3" s="427"/>
      <c r="CI3" s="427"/>
      <c r="CJ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427"/>
      <c r="CW3" s="427"/>
    </row>
    <row r="4" spans="1:104" s="734" customFormat="1" ht="16.399999999999999" customHeight="1">
      <c r="A4" s="843" t="s">
        <v>531</v>
      </c>
      <c r="B4" s="159" t="s">
        <v>1453</v>
      </c>
      <c r="C4" s="159" t="s">
        <v>1454</v>
      </c>
      <c r="D4" s="159" t="s">
        <v>1455</v>
      </c>
      <c r="E4" s="159" t="s">
        <v>1456</v>
      </c>
      <c r="F4" s="159" t="s">
        <v>1457</v>
      </c>
      <c r="G4" s="159" t="s">
        <v>1458</v>
      </c>
      <c r="H4" s="159" t="s">
        <v>1459</v>
      </c>
      <c r="I4" s="159" t="s">
        <v>1460</v>
      </c>
      <c r="J4" s="159" t="s">
        <v>1330</v>
      </c>
      <c r="K4" s="159" t="s">
        <v>1331</v>
      </c>
      <c r="L4" s="159" t="s">
        <v>1332</v>
      </c>
      <c r="M4" s="159" t="s">
        <v>1333</v>
      </c>
      <c r="N4" s="159" t="s">
        <v>1334</v>
      </c>
      <c r="O4" s="159" t="s">
        <v>1335</v>
      </c>
      <c r="P4" s="159" t="s">
        <v>1336</v>
      </c>
      <c r="Q4" s="159" t="s">
        <v>1337</v>
      </c>
      <c r="R4" s="159" t="s">
        <v>1338</v>
      </c>
      <c r="S4" s="159" t="s">
        <v>1339</v>
      </c>
      <c r="T4" s="159" t="s">
        <v>1340</v>
      </c>
      <c r="U4" s="159" t="s">
        <v>1341</v>
      </c>
      <c r="V4" s="159" t="s">
        <v>1342</v>
      </c>
      <c r="W4" s="159" t="s">
        <v>1343</v>
      </c>
      <c r="X4" s="159" t="s">
        <v>1344</v>
      </c>
      <c r="Y4" s="159" t="s">
        <v>1345</v>
      </c>
      <c r="Z4" s="159" t="s">
        <v>1346</v>
      </c>
      <c r="AA4" s="159" t="s">
        <v>1347</v>
      </c>
      <c r="AB4" s="159" t="s">
        <v>1348</v>
      </c>
      <c r="AC4" s="159" t="s">
        <v>1349</v>
      </c>
      <c r="AD4" s="159" t="s">
        <v>1350</v>
      </c>
      <c r="AE4" s="159" t="s">
        <v>1351</v>
      </c>
      <c r="AF4" s="159" t="s">
        <v>1352</v>
      </c>
      <c r="AG4" s="159" t="s">
        <v>1353</v>
      </c>
      <c r="AH4" s="159" t="s">
        <v>1354</v>
      </c>
      <c r="AI4" s="159" t="s">
        <v>1355</v>
      </c>
      <c r="AJ4" s="159" t="s">
        <v>1356</v>
      </c>
      <c r="AK4" s="159" t="s">
        <v>1357</v>
      </c>
      <c r="AL4" s="159" t="s">
        <v>1301</v>
      </c>
      <c r="AM4" s="159" t="s">
        <v>1302</v>
      </c>
      <c r="AN4" s="159" t="s">
        <v>1303</v>
      </c>
      <c r="AO4" s="159" t="s">
        <v>1304</v>
      </c>
      <c r="AP4" s="159" t="s">
        <v>87</v>
      </c>
      <c r="AQ4" s="159" t="s">
        <v>1305</v>
      </c>
      <c r="AR4" s="159" t="s">
        <v>1306</v>
      </c>
      <c r="AS4" s="159" t="s">
        <v>1307</v>
      </c>
      <c r="AT4" s="159" t="s">
        <v>1308</v>
      </c>
      <c r="AU4" s="159" t="s">
        <v>1309</v>
      </c>
      <c r="AV4" s="159" t="s">
        <v>1310</v>
      </c>
      <c r="AW4" s="159" t="s">
        <v>1311</v>
      </c>
      <c r="AX4" s="159" t="s">
        <v>612</v>
      </c>
      <c r="AY4" s="159" t="s">
        <v>982</v>
      </c>
      <c r="AZ4" s="159" t="s">
        <v>983</v>
      </c>
      <c r="BA4" s="159" t="s">
        <v>984</v>
      </c>
      <c r="BB4" s="159" t="s">
        <v>647</v>
      </c>
      <c r="BC4" s="159" t="s">
        <v>648</v>
      </c>
      <c r="BD4" s="159" t="s">
        <v>649</v>
      </c>
      <c r="BE4" s="159" t="s">
        <v>650</v>
      </c>
      <c r="BF4" s="159" t="s">
        <v>656</v>
      </c>
      <c r="BG4" s="159" t="s">
        <v>657</v>
      </c>
      <c r="BH4" s="159" t="s">
        <v>658</v>
      </c>
      <c r="BI4" s="159" t="s">
        <v>659</v>
      </c>
      <c r="BJ4" s="159" t="s">
        <v>1269</v>
      </c>
      <c r="BK4" s="159" t="s">
        <v>1270</v>
      </c>
      <c r="BL4" s="159" t="s">
        <v>1271</v>
      </c>
      <c r="BM4" s="159" t="s">
        <v>1272</v>
      </c>
      <c r="BN4" s="159" t="s">
        <v>1273</v>
      </c>
      <c r="BO4" s="159" t="s">
        <v>1274</v>
      </c>
      <c r="BP4" s="159" t="s">
        <v>1275</v>
      </c>
      <c r="BQ4" s="159" t="s">
        <v>1276</v>
      </c>
      <c r="BR4" s="159" t="s">
        <v>972</v>
      </c>
      <c r="BS4" s="159" t="s">
        <v>973</v>
      </c>
      <c r="BT4" s="159" t="s">
        <v>974</v>
      </c>
      <c r="BU4" s="159" t="s">
        <v>975</v>
      </c>
      <c r="BV4" s="159" t="s">
        <v>1277</v>
      </c>
      <c r="BW4" s="159" t="s">
        <v>1278</v>
      </c>
      <c r="BX4" s="159" t="s">
        <v>1279</v>
      </c>
      <c r="BY4" s="159" t="s">
        <v>1280</v>
      </c>
      <c r="BZ4" s="159" t="s">
        <v>1019</v>
      </c>
      <c r="CA4" s="159" t="s">
        <v>1020</v>
      </c>
      <c r="CB4" s="159" t="s">
        <v>1021</v>
      </c>
      <c r="CC4" s="159" t="s">
        <v>889</v>
      </c>
      <c r="CD4" s="159" t="s">
        <v>911</v>
      </c>
      <c r="CE4" s="159" t="s">
        <v>913</v>
      </c>
      <c r="CF4" s="159" t="s">
        <v>915</v>
      </c>
      <c r="CG4" s="159" t="s">
        <v>1281</v>
      </c>
      <c r="CH4" s="159" t="s">
        <v>1282</v>
      </c>
      <c r="CI4" s="159" t="s">
        <v>1283</v>
      </c>
      <c r="CJ4" s="159" t="s">
        <v>1284</v>
      </c>
      <c r="CK4" s="159" t="s">
        <v>1285</v>
      </c>
      <c r="CL4" s="159" t="s">
        <v>1286</v>
      </c>
      <c r="CM4" s="159" t="s">
        <v>1287</v>
      </c>
      <c r="CN4" s="159" t="s">
        <v>1288</v>
      </c>
      <c r="CO4" s="159" t="s">
        <v>1289</v>
      </c>
      <c r="CP4" s="159" t="s">
        <v>1076</v>
      </c>
      <c r="CQ4" s="159" t="s">
        <v>1078</v>
      </c>
      <c r="CR4" s="159" t="s">
        <v>1080</v>
      </c>
      <c r="CS4" s="159" t="s">
        <v>1082</v>
      </c>
      <c r="CT4" s="159" t="s">
        <v>1145</v>
      </c>
      <c r="CU4" s="159" t="s">
        <v>1146</v>
      </c>
      <c r="CV4" s="159" t="s">
        <v>1147</v>
      </c>
      <c r="CW4" s="156" t="s">
        <v>1148</v>
      </c>
    </row>
    <row r="5" spans="1:104" s="90" customFormat="1" ht="4.5" customHeight="1">
      <c r="A5" s="372"/>
      <c r="B5" s="373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86"/>
    </row>
    <row r="6" spans="1:104" s="12" customFormat="1" ht="13.5" customHeight="1">
      <c r="A6" s="735" t="s">
        <v>1057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736"/>
      <c r="AI6" s="736"/>
      <c r="AJ6" s="736"/>
      <c r="AK6" s="736"/>
      <c r="AL6" s="736"/>
      <c r="AM6" s="736"/>
      <c r="AN6" s="736"/>
      <c r="AO6" s="736"/>
      <c r="AP6" s="736"/>
      <c r="AQ6" s="736"/>
      <c r="AR6" s="736"/>
      <c r="AS6" s="736"/>
      <c r="AT6" s="736"/>
      <c r="AU6" s="736"/>
      <c r="AV6" s="736"/>
      <c r="AW6" s="736"/>
      <c r="AX6" s="736"/>
      <c r="AY6" s="736"/>
      <c r="AZ6" s="736"/>
      <c r="BA6" s="736"/>
      <c r="BB6" s="736"/>
      <c r="BC6" s="736"/>
      <c r="BD6" s="736"/>
      <c r="BE6" s="736"/>
      <c r="BF6" s="736"/>
      <c r="BG6" s="736"/>
      <c r="BH6" s="736"/>
      <c r="BI6" s="736"/>
      <c r="BJ6" s="736"/>
      <c r="BK6" s="736"/>
      <c r="BL6" s="736"/>
      <c r="BM6" s="736"/>
      <c r="BN6" s="736"/>
      <c r="BO6" s="736"/>
      <c r="BP6" s="736"/>
      <c r="BQ6" s="736"/>
      <c r="BR6" s="736"/>
      <c r="BS6" s="736"/>
      <c r="BT6" s="736"/>
      <c r="BU6" s="736"/>
      <c r="BV6" s="736"/>
      <c r="BW6" s="736"/>
      <c r="BX6" s="736"/>
      <c r="BY6" s="736"/>
      <c r="BZ6" s="736"/>
      <c r="CA6" s="736"/>
      <c r="CB6" s="736"/>
      <c r="CC6" s="736"/>
      <c r="CD6" s="736"/>
      <c r="CE6" s="736"/>
      <c r="CF6" s="736"/>
      <c r="CG6" s="736"/>
      <c r="CH6" s="736"/>
      <c r="CI6" s="736"/>
      <c r="CJ6" s="736"/>
      <c r="CK6" s="736"/>
      <c r="CL6" s="736"/>
      <c r="CM6" s="736"/>
      <c r="CN6" s="736"/>
      <c r="CO6" s="736"/>
      <c r="CP6" s="736"/>
      <c r="CQ6" s="736"/>
      <c r="CR6" s="736"/>
      <c r="CS6" s="736"/>
      <c r="CT6" s="736"/>
      <c r="CU6" s="736"/>
      <c r="CV6" s="736"/>
      <c r="CW6" s="737"/>
    </row>
    <row r="7" spans="1:104" s="12" customFormat="1" ht="13.5" customHeight="1">
      <c r="A7" s="738" t="s">
        <v>1461</v>
      </c>
      <c r="B7" s="739">
        <v>27755.112993999999</v>
      </c>
      <c r="C7" s="739">
        <v>18801.184000000001</v>
      </c>
      <c r="D7" s="739">
        <v>17542.858000999997</v>
      </c>
      <c r="E7" s="739">
        <v>11039.017</v>
      </c>
      <c r="F7" s="739">
        <v>29396.326000000001</v>
      </c>
      <c r="G7" s="739">
        <v>47951.137999999999</v>
      </c>
      <c r="H7" s="739">
        <v>35199.559000000001</v>
      </c>
      <c r="I7" s="739">
        <v>31785.813999999998</v>
      </c>
      <c r="J7" s="739">
        <v>41212.337</v>
      </c>
      <c r="K7" s="739">
        <v>55558.264999999999</v>
      </c>
      <c r="L7" s="739">
        <v>85512.51</v>
      </c>
      <c r="M7" s="739">
        <v>227489.984</v>
      </c>
      <c r="N7" s="739">
        <v>169370.49900000001</v>
      </c>
      <c r="O7" s="739">
        <v>316510.11800000002</v>
      </c>
      <c r="P7" s="739">
        <v>244721.734</v>
      </c>
      <c r="Q7" s="739">
        <v>318045.00599999999</v>
      </c>
      <c r="R7" s="739">
        <v>303153.45600000001</v>
      </c>
      <c r="S7" s="739">
        <v>229560.59400000001</v>
      </c>
      <c r="T7" s="739">
        <v>289962.55800000002</v>
      </c>
      <c r="U7" s="739">
        <v>397556.95199999999</v>
      </c>
      <c r="V7" s="739">
        <v>591572.16399999999</v>
      </c>
      <c r="W7" s="739">
        <v>571410.78599999996</v>
      </c>
      <c r="X7" s="739">
        <v>531024.75699999998</v>
      </c>
      <c r="Y7" s="739">
        <v>456361.49300000002</v>
      </c>
      <c r="Z7" s="739">
        <v>932270.75199999998</v>
      </c>
      <c r="AA7" s="739">
        <v>1473619.8130000001</v>
      </c>
      <c r="AB7" s="739">
        <v>1795765.1410000001</v>
      </c>
      <c r="AC7" s="739">
        <v>1989689.9140000001</v>
      </c>
      <c r="AD7" s="739">
        <v>2224950.727</v>
      </c>
      <c r="AE7" s="739">
        <v>3208981.4920000001</v>
      </c>
      <c r="AF7" s="739">
        <v>3799463.4619999998</v>
      </c>
      <c r="AG7" s="739">
        <v>5574946.318</v>
      </c>
      <c r="AH7" s="739">
        <v>6840585.8420000002</v>
      </c>
      <c r="AI7" s="739">
        <v>7062242.801</v>
      </c>
      <c r="AJ7" s="739">
        <v>5071410.3930000002</v>
      </c>
      <c r="AK7" s="739">
        <v>4323855.8629999999</v>
      </c>
      <c r="AL7" s="739">
        <v>3451421.1949999998</v>
      </c>
      <c r="AM7" s="739">
        <v>4645065.0820000004</v>
      </c>
      <c r="AN7" s="739">
        <v>4590537.4960000003</v>
      </c>
      <c r="AO7" s="739">
        <v>5705557.4210000001</v>
      </c>
      <c r="AP7" s="739">
        <v>5332389.4790000003</v>
      </c>
      <c r="AQ7" s="739">
        <v>6245701.7120000003</v>
      </c>
      <c r="AR7" s="739">
        <v>10199865.864</v>
      </c>
      <c r="AS7" s="739">
        <v>9130961.0840000007</v>
      </c>
      <c r="AT7" s="739">
        <v>10112008.021</v>
      </c>
      <c r="AU7" s="739">
        <v>8911847.1620000005</v>
      </c>
      <c r="AV7" s="739">
        <v>9850767.2799999993</v>
      </c>
      <c r="AW7" s="739">
        <v>9773486.2520000003</v>
      </c>
      <c r="AX7" s="739">
        <v>11083980.391000001</v>
      </c>
      <c r="AY7" s="739">
        <v>9332698.9140000008</v>
      </c>
      <c r="AZ7" s="739">
        <v>9748645.0409999993</v>
      </c>
      <c r="BA7" s="739">
        <v>8295677.7860000003</v>
      </c>
      <c r="BB7" s="739">
        <v>10400796.306</v>
      </c>
      <c r="BC7" s="739">
        <v>12555005.720000001</v>
      </c>
      <c r="BD7" s="739">
        <v>10477204.619000001</v>
      </c>
      <c r="BE7" s="739">
        <v>10765046.916999999</v>
      </c>
      <c r="BF7" s="739">
        <v>9215879.9199999999</v>
      </c>
      <c r="BG7" s="739">
        <v>9977046.4189999998</v>
      </c>
      <c r="BH7" s="739">
        <v>16464908.808</v>
      </c>
      <c r="BI7" s="739">
        <v>16543399.060000001</v>
      </c>
      <c r="BJ7" s="739">
        <v>8166487.6950000003</v>
      </c>
      <c r="BK7" s="739">
        <v>9326189.2530000005</v>
      </c>
      <c r="BL7" s="739">
        <v>8881102.6170000006</v>
      </c>
      <c r="BM7" s="739">
        <v>8794097.3839999996</v>
      </c>
      <c r="BN7" s="739">
        <v>12163361.124</v>
      </c>
      <c r="BO7" s="739">
        <v>14116316.444</v>
      </c>
      <c r="BP7" s="739">
        <v>12318794.517000001</v>
      </c>
      <c r="BQ7" s="739">
        <v>14300940.219000001</v>
      </c>
      <c r="BR7" s="739">
        <v>13519013.473999999</v>
      </c>
      <c r="BS7" s="739">
        <v>14750375.284</v>
      </c>
      <c r="BT7" s="739">
        <v>14368254.691</v>
      </c>
      <c r="BU7" s="739">
        <v>16409607.148</v>
      </c>
      <c r="BV7" s="739">
        <v>23447007.041000001</v>
      </c>
      <c r="BW7" s="739">
        <v>23120311.574999999</v>
      </c>
      <c r="BX7" s="739">
        <v>21237200.890000001</v>
      </c>
      <c r="BY7" s="739">
        <v>35170978.890000001</v>
      </c>
      <c r="BZ7" s="739">
        <v>35479381.794</v>
      </c>
      <c r="CA7" s="739">
        <v>33989058.550999999</v>
      </c>
      <c r="CB7" s="739">
        <v>32043144.919</v>
      </c>
      <c r="CC7" s="739">
        <v>36690662.857000001</v>
      </c>
      <c r="CD7" s="739">
        <v>45412288.990999997</v>
      </c>
      <c r="CE7" s="739">
        <v>42772115.864</v>
      </c>
      <c r="CF7" s="739">
        <v>33897327.936999999</v>
      </c>
      <c r="CG7" s="739">
        <v>35862517.511</v>
      </c>
      <c r="CH7" s="739">
        <v>43329795.278999999</v>
      </c>
      <c r="CI7" s="739">
        <v>29206274.254000001</v>
      </c>
      <c r="CJ7" s="739">
        <v>23665041.078000002</v>
      </c>
      <c r="CK7" s="739">
        <v>27260418.942000002</v>
      </c>
      <c r="CL7" s="739">
        <v>29255189.423</v>
      </c>
      <c r="CM7" s="739">
        <v>33733727.706</v>
      </c>
      <c r="CN7" s="739">
        <v>40211519.869999997</v>
      </c>
      <c r="CO7" s="739">
        <v>46300940.5</v>
      </c>
      <c r="CP7" s="739">
        <v>37908539.994000003</v>
      </c>
      <c r="CQ7" s="739">
        <v>35567247.605999999</v>
      </c>
      <c r="CR7" s="739">
        <v>26993484.256999999</v>
      </c>
      <c r="CS7" s="739">
        <v>30355663.945</v>
      </c>
      <c r="CT7" s="739">
        <v>31806600.25</v>
      </c>
      <c r="CU7" s="739">
        <v>29232331.157000002</v>
      </c>
      <c r="CV7" s="739">
        <v>26661924.874000002</v>
      </c>
      <c r="CW7" s="740">
        <v>30990546.752</v>
      </c>
    </row>
    <row r="8" spans="1:104" s="12" customFormat="1" ht="13.5" customHeight="1">
      <c r="A8" s="738" t="s">
        <v>1061</v>
      </c>
      <c r="B8" s="741">
        <v>1.0987785586000001</v>
      </c>
      <c r="C8" s="741">
        <v>0.83565603253999998</v>
      </c>
      <c r="D8" s="741">
        <v>0.85691282212999997</v>
      </c>
      <c r="E8" s="741">
        <v>0.85163944184999996</v>
      </c>
      <c r="F8" s="741">
        <v>0.79722155336</v>
      </c>
      <c r="G8" s="741">
        <v>1.0458506896999999</v>
      </c>
      <c r="H8" s="741">
        <v>1.3265128089</v>
      </c>
      <c r="I8" s="741">
        <v>0.99675240364999995</v>
      </c>
      <c r="J8" s="741">
        <v>1.4965403481999999</v>
      </c>
      <c r="K8" s="741">
        <v>1.6930332823000001</v>
      </c>
      <c r="L8" s="741">
        <v>1.2922040043</v>
      </c>
      <c r="M8" s="741">
        <v>1.2515415376000001</v>
      </c>
      <c r="N8" s="741">
        <v>1.4892140771</v>
      </c>
      <c r="O8" s="741">
        <v>1.6589403812000001</v>
      </c>
      <c r="P8" s="741">
        <v>2.0329845029000002</v>
      </c>
      <c r="Q8" s="741">
        <v>2.5780230808</v>
      </c>
      <c r="R8" s="741">
        <v>3.8646192342000001</v>
      </c>
      <c r="S8" s="741">
        <v>3.8469562495999998</v>
      </c>
      <c r="T8" s="741">
        <v>3.716466965</v>
      </c>
      <c r="U8" s="741">
        <v>4.3120603970999998</v>
      </c>
      <c r="V8" s="741">
        <v>5.5831019104999999</v>
      </c>
      <c r="W8" s="741">
        <v>5.1734317902000004</v>
      </c>
      <c r="X8" s="741">
        <v>5.4780567467000001</v>
      </c>
      <c r="Y8" s="741">
        <v>7.623228009</v>
      </c>
      <c r="Z8" s="741">
        <v>7.4886796279999999</v>
      </c>
      <c r="AA8" s="741">
        <v>10.017926069</v>
      </c>
      <c r="AB8" s="741">
        <v>9.1613371449999992</v>
      </c>
      <c r="AC8" s="741">
        <v>9.1966248217000004</v>
      </c>
      <c r="AD8" s="741">
        <v>12.293206553999999</v>
      </c>
      <c r="AE8" s="741">
        <v>13.022741732</v>
      </c>
      <c r="AF8" s="741">
        <v>16.541114684</v>
      </c>
      <c r="AG8" s="741">
        <v>18.546710143999999</v>
      </c>
      <c r="AH8" s="741">
        <v>18.027946851999999</v>
      </c>
      <c r="AI8" s="741">
        <v>14.455994833</v>
      </c>
      <c r="AJ8" s="741">
        <v>15.832615205</v>
      </c>
      <c r="AK8" s="741">
        <v>14.056295415999999</v>
      </c>
      <c r="AL8" s="741">
        <v>9.2760032459000001</v>
      </c>
      <c r="AM8" s="741">
        <v>10.905016429</v>
      </c>
      <c r="AN8" s="741">
        <v>14.09025289</v>
      </c>
      <c r="AO8" s="741">
        <v>20.825720337</v>
      </c>
      <c r="AP8" s="741">
        <v>20.195481717</v>
      </c>
      <c r="AQ8" s="741">
        <v>20.697531217000002</v>
      </c>
      <c r="AR8" s="741">
        <v>18.111029314</v>
      </c>
      <c r="AS8" s="741">
        <v>22.978179661999999</v>
      </c>
      <c r="AT8" s="741">
        <v>22.742839744000001</v>
      </c>
      <c r="AU8" s="741">
        <v>21.900934615000001</v>
      </c>
      <c r="AV8" s="741">
        <v>20.856572636999999</v>
      </c>
      <c r="AW8" s="741">
        <v>18.654040482999999</v>
      </c>
      <c r="AX8" s="741">
        <v>18.532023576</v>
      </c>
      <c r="AY8" s="741">
        <v>20.533832862000001</v>
      </c>
      <c r="AZ8" s="741">
        <v>15.697194075000001</v>
      </c>
      <c r="BA8" s="741">
        <v>20.153993270000001</v>
      </c>
      <c r="BB8" s="741">
        <v>21.591142875999999</v>
      </c>
      <c r="BC8" s="741">
        <v>23.076537891000001</v>
      </c>
      <c r="BD8" s="741">
        <v>18.911681475999998</v>
      </c>
      <c r="BE8" s="741">
        <v>23.554180248000002</v>
      </c>
      <c r="BF8" s="741">
        <v>7.9353925324999999</v>
      </c>
      <c r="BG8" s="741">
        <v>7.5755944409999998</v>
      </c>
      <c r="BH8" s="741">
        <v>8.4166310835000004</v>
      </c>
      <c r="BI8" s="741">
        <v>8.5351164065000003</v>
      </c>
      <c r="BJ8" s="741">
        <v>8.1345682905000007</v>
      </c>
      <c r="BK8" s="741">
        <v>8.2602699309999998</v>
      </c>
      <c r="BL8" s="741">
        <v>8.9049932335000008</v>
      </c>
      <c r="BM8" s="741">
        <v>5.686698614</v>
      </c>
      <c r="BN8" s="741">
        <v>5.5386518134999996</v>
      </c>
      <c r="BO8" s="741">
        <v>7.5153317309999998</v>
      </c>
      <c r="BP8" s="741">
        <v>6.7713352100000002</v>
      </c>
      <c r="BQ8" s="741">
        <v>9.1276798054999997</v>
      </c>
      <c r="BR8" s="741">
        <v>11.197373069499999</v>
      </c>
      <c r="BS8" s="741">
        <v>13.5884245145</v>
      </c>
      <c r="BT8" s="741">
        <v>10.9580172605</v>
      </c>
      <c r="BU8" s="741">
        <v>14.2627288705</v>
      </c>
      <c r="BV8" s="741">
        <v>13.284563343</v>
      </c>
      <c r="BW8" s="741">
        <v>17.121388996</v>
      </c>
      <c r="BX8" s="741">
        <v>11.913004105500001</v>
      </c>
      <c r="BY8" s="741">
        <v>12.602721428000001</v>
      </c>
      <c r="BZ8" s="742">
        <v>19.950543627999998</v>
      </c>
      <c r="CA8" s="741">
        <v>21.630334031499999</v>
      </c>
      <c r="CB8" s="741">
        <v>24.1757666295</v>
      </c>
      <c r="CC8" s="741">
        <v>20.546383344999999</v>
      </c>
      <c r="CD8" s="741">
        <v>24.260080630499999</v>
      </c>
      <c r="CE8" s="741">
        <v>12.404468002</v>
      </c>
      <c r="CF8" s="741">
        <v>14.949920172000001</v>
      </c>
      <c r="CG8" s="741">
        <v>13.982884966</v>
      </c>
      <c r="CH8" s="741">
        <v>18.558030726999998</v>
      </c>
      <c r="CI8" s="741">
        <v>14.8513048925</v>
      </c>
      <c r="CJ8" s="741">
        <v>15.523404306</v>
      </c>
      <c r="CK8" s="741">
        <v>14.239459952500001</v>
      </c>
      <c r="CL8" s="741">
        <v>17.39</v>
      </c>
      <c r="CM8" s="741">
        <v>16.324999999999999</v>
      </c>
      <c r="CN8" s="741">
        <v>16.104053848500001</v>
      </c>
      <c r="CO8" s="741">
        <v>20.524999999999999</v>
      </c>
      <c r="CP8" s="741">
        <v>17.11</v>
      </c>
      <c r="CQ8" s="741">
        <v>19.605</v>
      </c>
      <c r="CR8" s="741">
        <v>24.78</v>
      </c>
      <c r="CS8" s="741">
        <v>23.076534015</v>
      </c>
      <c r="CT8" s="741">
        <v>26.971584549999999</v>
      </c>
      <c r="CU8" s="741">
        <v>27.664977317999998</v>
      </c>
      <c r="CV8" s="741">
        <v>26.134510816999999</v>
      </c>
      <c r="CW8" s="743">
        <v>26.41</v>
      </c>
    </row>
    <row r="9" spans="1:104" s="12" customFormat="1" ht="13.5" customHeight="1">
      <c r="A9" s="738" t="s">
        <v>1062</v>
      </c>
      <c r="B9" s="741">
        <v>0.83565603253999998</v>
      </c>
      <c r="C9" s="741">
        <v>0.85691282212999997</v>
      </c>
      <c r="D9" s="741">
        <v>0.85027898514</v>
      </c>
      <c r="E9" s="741">
        <v>0.81218645052000005</v>
      </c>
      <c r="F9" s="741">
        <v>1.0151314059000001</v>
      </c>
      <c r="G9" s="741">
        <v>1.3404762083999999</v>
      </c>
      <c r="H9" s="741">
        <v>1.0419309311</v>
      </c>
      <c r="I9" s="741">
        <v>1.4951285726000001</v>
      </c>
      <c r="J9" s="741">
        <v>1.6785629365000001</v>
      </c>
      <c r="K9" s="741">
        <v>1.289310043</v>
      </c>
      <c r="L9" s="741">
        <v>1.2034053785000001</v>
      </c>
      <c r="M9" s="741">
        <v>1.4741715361000001</v>
      </c>
      <c r="N9" s="741">
        <v>1.6479851037</v>
      </c>
      <c r="O9" s="741">
        <v>2.0486348578000002</v>
      </c>
      <c r="P9" s="741">
        <v>2.5764129451</v>
      </c>
      <c r="Q9" s="741">
        <v>3.8646192342000001</v>
      </c>
      <c r="R9" s="741">
        <v>3.8453044864999999</v>
      </c>
      <c r="S9" s="741">
        <v>3.716466965</v>
      </c>
      <c r="T9" s="741">
        <v>4.2797921232</v>
      </c>
      <c r="U9" s="741">
        <v>5.5796682684999999</v>
      </c>
      <c r="V9" s="741">
        <v>5.1232379052999999</v>
      </c>
      <c r="W9" s="741">
        <v>5.4780567467000001</v>
      </c>
      <c r="X9" s="741">
        <v>7.6834207057999997</v>
      </c>
      <c r="Y9" s="741">
        <v>7.4709758936000004</v>
      </c>
      <c r="Z9" s="741">
        <v>10.017926069</v>
      </c>
      <c r="AA9" s="741">
        <v>9.1760246593999995</v>
      </c>
      <c r="AB9" s="741">
        <v>9.0724751615999999</v>
      </c>
      <c r="AC9" s="741">
        <v>12.386102320999999</v>
      </c>
      <c r="AD9" s="741">
        <v>13.022741732</v>
      </c>
      <c r="AE9" s="741">
        <v>16.476131733999999</v>
      </c>
      <c r="AF9" s="741">
        <v>18.362431934</v>
      </c>
      <c r="AG9" s="741">
        <v>18.207627384999999</v>
      </c>
      <c r="AH9" s="741">
        <v>13.94897873</v>
      </c>
      <c r="AI9" s="741">
        <v>15.991614044</v>
      </c>
      <c r="AJ9" s="741">
        <v>14.087256418999999</v>
      </c>
      <c r="AK9" s="741">
        <v>9.2760032459000001</v>
      </c>
      <c r="AL9" s="741">
        <v>11.016025578000001</v>
      </c>
      <c r="AM9" s="741">
        <v>14.010871183000001</v>
      </c>
      <c r="AN9" s="741">
        <v>20.946449150999999</v>
      </c>
      <c r="AO9" s="741">
        <v>20.127711644000001</v>
      </c>
      <c r="AP9" s="741">
        <v>20.690599692999999</v>
      </c>
      <c r="AQ9" s="741">
        <v>17.337354274999999</v>
      </c>
      <c r="AR9" s="741">
        <v>22.928227098000001</v>
      </c>
      <c r="AS9" s="741">
        <v>22.685080151000001</v>
      </c>
      <c r="AT9" s="741">
        <v>21.753701442000001</v>
      </c>
      <c r="AU9" s="741">
        <v>20.931327377999999</v>
      </c>
      <c r="AV9" s="741">
        <v>18.936099941999998</v>
      </c>
      <c r="AW9" s="741">
        <v>18.376943880999999</v>
      </c>
      <c r="AX9" s="741">
        <v>20.455008167999999</v>
      </c>
      <c r="AY9" s="741">
        <v>15.665109876000001</v>
      </c>
      <c r="AZ9" s="741">
        <v>20.227399154</v>
      </c>
      <c r="BA9" s="741">
        <v>21.258971447</v>
      </c>
      <c r="BB9" s="741">
        <v>23.245906977000001</v>
      </c>
      <c r="BC9" s="741">
        <v>19.040742087000002</v>
      </c>
      <c r="BD9" s="741">
        <v>23.328565494999999</v>
      </c>
      <c r="BE9" s="741">
        <v>22.366595140000001</v>
      </c>
      <c r="BF9" s="741">
        <v>7.5689550069999996</v>
      </c>
      <c r="BG9" s="741">
        <v>8.3795385590000002</v>
      </c>
      <c r="BH9" s="741">
        <v>8.6444533660000005</v>
      </c>
      <c r="BI9" s="741">
        <v>8.2526115349999998</v>
      </c>
      <c r="BJ9" s="741">
        <v>8.1115638284999996</v>
      </c>
      <c r="BK9" s="741">
        <v>8.8684674205</v>
      </c>
      <c r="BL9" s="741">
        <v>5.686698614</v>
      </c>
      <c r="BM9" s="741">
        <v>5.6537207570000003</v>
      </c>
      <c r="BN9" s="741">
        <v>7.6626151790000003</v>
      </c>
      <c r="BO9" s="741">
        <v>6.7673960969999998</v>
      </c>
      <c r="BP9" s="741">
        <v>9.0878209415000004</v>
      </c>
      <c r="BQ9" s="741">
        <v>11.2736275815</v>
      </c>
      <c r="BR9" s="741">
        <v>13.592449521500001</v>
      </c>
      <c r="BS9" s="741">
        <v>10.892984517</v>
      </c>
      <c r="BT9" s="741">
        <v>14.311938976</v>
      </c>
      <c r="BU9" s="741">
        <v>13.172789204500001</v>
      </c>
      <c r="BV9" s="741">
        <v>17.117217117500001</v>
      </c>
      <c r="BW9" s="741">
        <v>12.068867313</v>
      </c>
      <c r="BX9" s="741">
        <v>12.5600726245</v>
      </c>
      <c r="BY9" s="741">
        <v>20.075774313</v>
      </c>
      <c r="BZ9" s="742">
        <v>21.3369077545</v>
      </c>
      <c r="CA9" s="741">
        <v>23.901042009000001</v>
      </c>
      <c r="CB9" s="741">
        <v>20.447494604500001</v>
      </c>
      <c r="CC9" s="741">
        <v>24.019071394499999</v>
      </c>
      <c r="CD9" s="741">
        <v>12.860989314999999</v>
      </c>
      <c r="CE9" s="741">
        <v>14.8254143595</v>
      </c>
      <c r="CF9" s="741">
        <v>13.8891030415</v>
      </c>
      <c r="CG9" s="741">
        <v>18.354616166500001</v>
      </c>
      <c r="CH9" s="741">
        <v>14.696855183</v>
      </c>
      <c r="CI9" s="741">
        <v>15.779588734000001</v>
      </c>
      <c r="CJ9" s="741">
        <v>14.1756938555</v>
      </c>
      <c r="CK9" s="741">
        <v>14.425000000000001</v>
      </c>
      <c r="CL9" s="741">
        <v>17.350000000000001</v>
      </c>
      <c r="CM9" s="741">
        <v>16.690000000000001</v>
      </c>
      <c r="CN9" s="741">
        <v>19.260000000000002</v>
      </c>
      <c r="CO9" s="741">
        <v>17.364999999999998</v>
      </c>
      <c r="CP9" s="741">
        <v>19.555</v>
      </c>
      <c r="CQ9" s="741">
        <v>24.7</v>
      </c>
      <c r="CR9" s="741">
        <v>23.59</v>
      </c>
      <c r="CS9" s="741">
        <v>27.695</v>
      </c>
      <c r="CT9" s="741">
        <v>28.31</v>
      </c>
      <c r="CU9" s="741">
        <v>26.71</v>
      </c>
      <c r="CV9" s="741">
        <v>27.18</v>
      </c>
      <c r="CW9" s="743">
        <v>24.17</v>
      </c>
    </row>
    <row r="10" spans="1:104" s="12" customFormat="1" ht="13.5" customHeight="1">
      <c r="A10" s="738" t="s">
        <v>1063</v>
      </c>
      <c r="B10" s="741">
        <v>0.82369914253999998</v>
      </c>
      <c r="C10" s="741">
        <v>0.70545842834000005</v>
      </c>
      <c r="D10" s="741">
        <v>0.79845674356999996</v>
      </c>
      <c r="E10" s="741">
        <v>0.73600150797999997</v>
      </c>
      <c r="F10" s="741">
        <v>0.79722155336</v>
      </c>
      <c r="G10" s="741">
        <v>0.94252231370999995</v>
      </c>
      <c r="H10" s="741">
        <v>0.96004479258999997</v>
      </c>
      <c r="I10" s="741">
        <v>0.92474902284000005</v>
      </c>
      <c r="J10" s="741">
        <v>1.2438226604</v>
      </c>
      <c r="K10" s="741">
        <v>1.2415577942</v>
      </c>
      <c r="L10" s="741">
        <v>1.1522606130999999</v>
      </c>
      <c r="M10" s="741">
        <v>1.2049095765</v>
      </c>
      <c r="N10" s="741">
        <v>1.3583438026000001</v>
      </c>
      <c r="O10" s="741">
        <v>1.6464201265</v>
      </c>
      <c r="P10" s="741">
        <v>2.0188992711</v>
      </c>
      <c r="Q10" s="741">
        <v>2.5764128228000001</v>
      </c>
      <c r="R10" s="741">
        <v>3.1883108681999999</v>
      </c>
      <c r="S10" s="741">
        <v>2.9071030482000002</v>
      </c>
      <c r="T10" s="741">
        <v>3.6157094162000001</v>
      </c>
      <c r="U10" s="741">
        <v>4.2933787647999999</v>
      </c>
      <c r="V10" s="741">
        <v>4.7251484734</v>
      </c>
      <c r="W10" s="741">
        <v>4.6386072925999997</v>
      </c>
      <c r="X10" s="741">
        <v>4.8809225988999998</v>
      </c>
      <c r="Y10" s="741">
        <v>6.4264555672999997</v>
      </c>
      <c r="Z10" s="741">
        <v>7.2762348157999996</v>
      </c>
      <c r="AA10" s="741">
        <v>8.1699299188999994</v>
      </c>
      <c r="AB10" s="741">
        <v>8.3619571068000003</v>
      </c>
      <c r="AC10" s="741">
        <v>9.1775248739999995</v>
      </c>
      <c r="AD10" s="741">
        <v>12.194504801000001</v>
      </c>
      <c r="AE10" s="741">
        <v>12.595094341999999</v>
      </c>
      <c r="AF10" s="741">
        <v>14.056163128</v>
      </c>
      <c r="AG10" s="741">
        <v>14.649597045</v>
      </c>
      <c r="AH10" s="741">
        <v>13.767901551</v>
      </c>
      <c r="AI10" s="741">
        <v>13.580788464999999</v>
      </c>
      <c r="AJ10" s="741">
        <v>11.822299878000001</v>
      </c>
      <c r="AK10" s="741">
        <v>6.8893101796999998</v>
      </c>
      <c r="AL10" s="741">
        <v>8.2018066846999993</v>
      </c>
      <c r="AM10" s="741">
        <v>10.77441743</v>
      </c>
      <c r="AN10" s="741">
        <v>13.303050968000001</v>
      </c>
      <c r="AO10" s="741">
        <v>18.122736345</v>
      </c>
      <c r="AP10" s="741">
        <v>18.386020770999998</v>
      </c>
      <c r="AQ10" s="741">
        <v>17.302187228000001</v>
      </c>
      <c r="AR10" s="741">
        <v>17.808592707999999</v>
      </c>
      <c r="AS10" s="741">
        <v>21.498972387999999</v>
      </c>
      <c r="AT10" s="741">
        <v>20.148178549000001</v>
      </c>
      <c r="AU10" s="741">
        <v>19.665841859</v>
      </c>
      <c r="AV10" s="741">
        <v>15.773250274</v>
      </c>
      <c r="AW10" s="741">
        <v>17.224485062999999</v>
      </c>
      <c r="AX10" s="741">
        <v>17.841918931999999</v>
      </c>
      <c r="AY10" s="741">
        <v>14.758731271</v>
      </c>
      <c r="AZ10" s="741">
        <v>14.437889287000001</v>
      </c>
      <c r="BA10" s="741">
        <v>16.720229139000001</v>
      </c>
      <c r="BB10" s="741">
        <v>19.473550017000001</v>
      </c>
      <c r="BC10" s="741">
        <v>17.319933944999999</v>
      </c>
      <c r="BD10" s="741">
        <v>17.233893538</v>
      </c>
      <c r="BE10" s="741">
        <v>21.385764944000002</v>
      </c>
      <c r="BF10" s="741">
        <v>6.1779935385</v>
      </c>
      <c r="BG10" s="741">
        <v>7.2683324494999999</v>
      </c>
      <c r="BH10" s="741">
        <v>8.1266349805000004</v>
      </c>
      <c r="BI10" s="741">
        <v>7.3638153409999996</v>
      </c>
      <c r="BJ10" s="741">
        <v>6.9090016634999998</v>
      </c>
      <c r="BK10" s="741">
        <v>7.9743774969999999</v>
      </c>
      <c r="BL10" s="741">
        <v>5.3499861959999997</v>
      </c>
      <c r="BM10" s="741">
        <v>5.5033774089999996</v>
      </c>
      <c r="BN10" s="741">
        <v>4.8022105753000002</v>
      </c>
      <c r="BO10" s="741">
        <v>6.062294874</v>
      </c>
      <c r="BP10" s="741">
        <v>6.5271102049999996</v>
      </c>
      <c r="BQ10" s="741">
        <v>9.1276798054999997</v>
      </c>
      <c r="BR10" s="741">
        <v>11.012756883</v>
      </c>
      <c r="BS10" s="741">
        <v>10.143018298499999</v>
      </c>
      <c r="BT10" s="741">
        <v>10.750725391</v>
      </c>
      <c r="BU10" s="741">
        <v>12.2290464075</v>
      </c>
      <c r="BV10" s="741">
        <v>13.284563343</v>
      </c>
      <c r="BW10" s="741">
        <v>10.1690211845</v>
      </c>
      <c r="BX10" s="741">
        <v>11.412819811</v>
      </c>
      <c r="BY10" s="741">
        <v>12.026962580999999</v>
      </c>
      <c r="BZ10" s="742">
        <v>19.9030423335</v>
      </c>
      <c r="CA10" s="741">
        <v>19.510657644999998</v>
      </c>
      <c r="CB10" s="741">
        <v>19.431247095500002</v>
      </c>
      <c r="CC10" s="741">
        <v>19.332748800499999</v>
      </c>
      <c r="CD10" s="741">
        <v>10.103416130999999</v>
      </c>
      <c r="CE10" s="741">
        <v>11.0671833475</v>
      </c>
      <c r="CF10" s="741">
        <v>13.818766598</v>
      </c>
      <c r="CG10" s="741">
        <v>13.673404614500001</v>
      </c>
      <c r="CH10" s="741">
        <v>12.978109078999999</v>
      </c>
      <c r="CI10" s="741">
        <v>13.905300421</v>
      </c>
      <c r="CJ10" s="741">
        <v>13.606704067500001</v>
      </c>
      <c r="CK10" s="741">
        <v>13.690090502</v>
      </c>
      <c r="CL10" s="741">
        <v>17.22</v>
      </c>
      <c r="CM10" s="741">
        <v>16.12</v>
      </c>
      <c r="CN10" s="741">
        <v>15.553446258499999</v>
      </c>
      <c r="CO10" s="741">
        <v>15.125</v>
      </c>
      <c r="CP10" s="741">
        <v>16.21</v>
      </c>
      <c r="CQ10" s="741">
        <v>19.105</v>
      </c>
      <c r="CR10" s="741">
        <v>22.785</v>
      </c>
      <c r="CS10" s="741">
        <v>22.592205656499999</v>
      </c>
      <c r="CT10" s="741">
        <v>26.423540742</v>
      </c>
      <c r="CU10" s="741">
        <v>26.03</v>
      </c>
      <c r="CV10" s="741">
        <v>24.815079643000001</v>
      </c>
      <c r="CW10" s="743">
        <v>23.73</v>
      </c>
      <c r="CY10" s="1173"/>
      <c r="CZ10" s="1149"/>
    </row>
    <row r="11" spans="1:104" s="12" customFormat="1" ht="13.5" customHeight="1">
      <c r="A11" s="738" t="s">
        <v>1064</v>
      </c>
      <c r="B11" s="741">
        <v>1.1197077123000001</v>
      </c>
      <c r="C11" s="741">
        <v>0.91404028173999996</v>
      </c>
      <c r="D11" s="741">
        <v>0.94551019499</v>
      </c>
      <c r="E11" s="741">
        <v>0.91149903051000003</v>
      </c>
      <c r="F11" s="741">
        <v>1.1699839058999999</v>
      </c>
      <c r="G11" s="741">
        <v>1.4591641287999999</v>
      </c>
      <c r="H11" s="741">
        <v>1.3963292862000001</v>
      </c>
      <c r="I11" s="741">
        <v>1.5459544652999999</v>
      </c>
      <c r="J11" s="741">
        <v>1.8087963177999999</v>
      </c>
      <c r="K11" s="741">
        <v>2.2139666724999998</v>
      </c>
      <c r="L11" s="741">
        <v>1.6952971965000001</v>
      </c>
      <c r="M11" s="741">
        <v>1.5915034677</v>
      </c>
      <c r="N11" s="741">
        <v>1.7168468690000001</v>
      </c>
      <c r="O11" s="741">
        <v>2.6449143387</v>
      </c>
      <c r="P11" s="741">
        <v>2.8582080687999998</v>
      </c>
      <c r="Q11" s="741">
        <v>4.0884450981000002</v>
      </c>
      <c r="R11" s="741">
        <v>4.3718505085999997</v>
      </c>
      <c r="S11" s="741">
        <v>4.0352572425000002</v>
      </c>
      <c r="T11" s="741">
        <v>4.3884852565000001</v>
      </c>
      <c r="U11" s="741">
        <v>5.7743227059000004</v>
      </c>
      <c r="V11" s="741">
        <v>6.3608218260999996</v>
      </c>
      <c r="W11" s="741">
        <v>5.7099871113000003</v>
      </c>
      <c r="X11" s="741">
        <v>7.9489767210000002</v>
      </c>
      <c r="Y11" s="741">
        <v>7.8763914101000001</v>
      </c>
      <c r="Z11" s="741">
        <v>11.277278776999999</v>
      </c>
      <c r="AA11" s="741">
        <v>12.339348085999999</v>
      </c>
      <c r="AB11" s="741">
        <v>9.6937595442000006</v>
      </c>
      <c r="AC11" s="741">
        <v>12.510465749</v>
      </c>
      <c r="AD11" s="741">
        <v>14.029196207</v>
      </c>
      <c r="AE11" s="741">
        <v>17.051266199000001</v>
      </c>
      <c r="AF11" s="741">
        <v>18.726904838999999</v>
      </c>
      <c r="AG11" s="741">
        <v>19.318149949999999</v>
      </c>
      <c r="AH11" s="741">
        <v>19.046136540999999</v>
      </c>
      <c r="AI11" s="741">
        <v>19.940242917999999</v>
      </c>
      <c r="AJ11" s="741">
        <v>16.022190745</v>
      </c>
      <c r="AK11" s="741">
        <v>14.099640820999999</v>
      </c>
      <c r="AL11" s="741">
        <v>11.342523076000001</v>
      </c>
      <c r="AM11" s="741">
        <v>14.951279439</v>
      </c>
      <c r="AN11" s="741">
        <v>21.529971750000001</v>
      </c>
      <c r="AO11" s="741">
        <v>21.731186438999998</v>
      </c>
      <c r="AP11" s="741">
        <v>21.117154708000001</v>
      </c>
      <c r="AQ11" s="741">
        <v>21.695670700000001</v>
      </c>
      <c r="AR11" s="741">
        <v>22.928227098000001</v>
      </c>
      <c r="AS11" s="741">
        <v>24.962010079999999</v>
      </c>
      <c r="AT11" s="741">
        <v>23.204916487999999</v>
      </c>
      <c r="AU11" s="741">
        <v>22.4383357</v>
      </c>
      <c r="AV11" s="741">
        <v>21.764345560999999</v>
      </c>
      <c r="AW11" s="741">
        <v>20.049091323999999</v>
      </c>
      <c r="AX11" s="741">
        <v>23.22905961</v>
      </c>
      <c r="AY11" s="741">
        <v>20.70724719</v>
      </c>
      <c r="AZ11" s="741">
        <v>21.99729658</v>
      </c>
      <c r="BA11" s="741">
        <v>21.416752876</v>
      </c>
      <c r="BB11" s="741">
        <v>23.271312340000001</v>
      </c>
      <c r="BC11" s="741">
        <v>24.202842310000001</v>
      </c>
      <c r="BD11" s="741">
        <v>24.095655656000002</v>
      </c>
      <c r="BE11" s="741">
        <v>26.983524499000001</v>
      </c>
      <c r="BF11" s="741">
        <v>7.9451292105000002</v>
      </c>
      <c r="BG11" s="741">
        <v>9.0337158145000007</v>
      </c>
      <c r="BH11" s="741">
        <v>12.9117583595</v>
      </c>
      <c r="BI11" s="741">
        <v>11.712721794</v>
      </c>
      <c r="BJ11" s="741">
        <v>8.7108970724999999</v>
      </c>
      <c r="BK11" s="741">
        <v>10.055365025</v>
      </c>
      <c r="BL11" s="741">
        <v>8.9488242094999997</v>
      </c>
      <c r="BM11" s="741">
        <v>7.1831982495000002</v>
      </c>
      <c r="BN11" s="741">
        <v>9.1548290609999992</v>
      </c>
      <c r="BO11" s="741">
        <v>8.9649109305000003</v>
      </c>
      <c r="BP11" s="741">
        <v>9.6481078465000003</v>
      </c>
      <c r="BQ11" s="741">
        <v>11.742421268999999</v>
      </c>
      <c r="BR11" s="741">
        <v>14.174167045500001</v>
      </c>
      <c r="BS11" s="741">
        <v>14.244500698</v>
      </c>
      <c r="BT11" s="741">
        <v>14.750729081999999</v>
      </c>
      <c r="BU11" s="741">
        <v>15.513485715</v>
      </c>
      <c r="BV11" s="741">
        <v>18.4466900165</v>
      </c>
      <c r="BW11" s="741">
        <v>17.417592363000001</v>
      </c>
      <c r="BX11" s="741">
        <v>14.6048038305</v>
      </c>
      <c r="BY11" s="741">
        <v>20.075774313</v>
      </c>
      <c r="BZ11" s="742">
        <v>24.143612429499999</v>
      </c>
      <c r="CA11" s="741">
        <v>24.051697445999999</v>
      </c>
      <c r="CB11" s="741">
        <v>24.680905448499999</v>
      </c>
      <c r="CC11" s="741">
        <v>24.405595641000001</v>
      </c>
      <c r="CD11" s="741">
        <v>24.542015963000001</v>
      </c>
      <c r="CE11" s="741">
        <v>17.601432848999998</v>
      </c>
      <c r="CF11" s="741">
        <v>16.6930015495</v>
      </c>
      <c r="CG11" s="741">
        <v>18.822942713</v>
      </c>
      <c r="CH11" s="741">
        <v>19.187196693499999</v>
      </c>
      <c r="CI11" s="741">
        <v>17.962630452999999</v>
      </c>
      <c r="CJ11" s="741">
        <v>16.101557166500001</v>
      </c>
      <c r="CK11" s="741">
        <v>16.708785186499998</v>
      </c>
      <c r="CL11" s="741">
        <v>17.774999999999999</v>
      </c>
      <c r="CM11" s="741">
        <v>16.79</v>
      </c>
      <c r="CN11" s="741">
        <v>21.600384481500001</v>
      </c>
      <c r="CO11" s="741">
        <v>22.47</v>
      </c>
      <c r="CP11" s="741">
        <v>21.565000000000001</v>
      </c>
      <c r="CQ11" s="741">
        <v>25.995000000000001</v>
      </c>
      <c r="CR11" s="741">
        <v>25.25</v>
      </c>
      <c r="CS11" s="741">
        <v>27.695</v>
      </c>
      <c r="CT11" s="741">
        <v>29.358139329</v>
      </c>
      <c r="CU11" s="741">
        <v>28.709122846</v>
      </c>
      <c r="CV11" s="741">
        <v>29.099628285000001</v>
      </c>
      <c r="CW11" s="743">
        <v>26.81</v>
      </c>
    </row>
    <row r="12" spans="1:104" s="12" customFormat="1" ht="13.5" customHeight="1">
      <c r="A12" s="744" t="s">
        <v>1065</v>
      </c>
      <c r="B12" s="745"/>
      <c r="C12" s="745"/>
      <c r="D12" s="745"/>
      <c r="E12" s="745"/>
      <c r="F12" s="745"/>
      <c r="G12" s="745"/>
      <c r="H12" s="745"/>
      <c r="I12" s="745"/>
      <c r="J12" s="745"/>
      <c r="K12" s="745"/>
      <c r="L12" s="745"/>
      <c r="M12" s="745"/>
      <c r="N12" s="745"/>
      <c r="O12" s="745"/>
      <c r="P12" s="745"/>
      <c r="Q12" s="745"/>
      <c r="R12" s="745"/>
      <c r="S12" s="745"/>
      <c r="T12" s="745"/>
      <c r="U12" s="745"/>
      <c r="V12" s="745"/>
      <c r="W12" s="745"/>
      <c r="X12" s="745"/>
      <c r="Y12" s="745"/>
      <c r="Z12" s="745"/>
      <c r="AA12" s="745"/>
      <c r="AB12" s="745"/>
      <c r="AC12" s="745"/>
      <c r="AD12" s="745"/>
      <c r="AE12" s="745"/>
      <c r="AF12" s="745"/>
      <c r="AG12" s="745"/>
      <c r="AH12" s="745"/>
      <c r="AI12" s="745"/>
      <c r="AJ12" s="745"/>
      <c r="AK12" s="745"/>
      <c r="AL12" s="745"/>
      <c r="AM12" s="745"/>
      <c r="AN12" s="745"/>
      <c r="AO12" s="745"/>
      <c r="AP12" s="745"/>
      <c r="AQ12" s="745"/>
      <c r="AR12" s="745"/>
      <c r="AS12" s="745"/>
      <c r="AT12" s="745"/>
      <c r="AU12" s="745"/>
      <c r="AV12" s="745"/>
      <c r="AW12" s="745"/>
      <c r="AX12" s="745"/>
      <c r="AY12" s="745"/>
      <c r="AZ12" s="745"/>
      <c r="BA12" s="745"/>
      <c r="BB12" s="745"/>
      <c r="BC12" s="745"/>
      <c r="BD12" s="745"/>
      <c r="BE12" s="745"/>
      <c r="BF12" s="745"/>
      <c r="BG12" s="745"/>
      <c r="BH12" s="745"/>
      <c r="BI12" s="745"/>
      <c r="BJ12" s="745"/>
      <c r="BK12" s="745"/>
      <c r="BL12" s="745"/>
      <c r="BM12" s="745"/>
      <c r="BN12" s="745"/>
      <c r="BO12" s="745"/>
      <c r="BP12" s="745"/>
      <c r="BQ12" s="745"/>
      <c r="BR12" s="745"/>
      <c r="BS12" s="745"/>
      <c r="BT12" s="745"/>
      <c r="BU12" s="745"/>
      <c r="BV12" s="745"/>
      <c r="BW12" s="745"/>
      <c r="BX12" s="745"/>
      <c r="BY12" s="745"/>
      <c r="BZ12" s="745"/>
      <c r="CA12" s="745"/>
      <c r="CB12" s="745"/>
      <c r="CC12" s="745"/>
      <c r="CD12" s="745"/>
      <c r="CE12" s="745"/>
      <c r="CF12" s="745"/>
      <c r="CG12" s="745"/>
      <c r="CH12" s="745"/>
      <c r="CI12" s="745"/>
      <c r="CJ12" s="745"/>
      <c r="CK12" s="745"/>
      <c r="CL12" s="745"/>
      <c r="CM12" s="745"/>
      <c r="CN12" s="745"/>
      <c r="CO12" s="745"/>
      <c r="CP12" s="745"/>
      <c r="CQ12" s="745"/>
      <c r="CR12" s="745"/>
      <c r="CS12" s="745"/>
      <c r="CT12" s="745"/>
      <c r="CU12" s="745"/>
      <c r="CV12" s="745"/>
      <c r="CW12" s="746"/>
    </row>
    <row r="13" spans="1:104" s="12" customFormat="1" ht="13.5" customHeight="1">
      <c r="A13" s="738" t="s">
        <v>1066</v>
      </c>
      <c r="B13" s="747">
        <v>3.3639999999999999</v>
      </c>
      <c r="C13" s="747">
        <v>3.1819999999999999</v>
      </c>
      <c r="D13" s="747">
        <v>2.87</v>
      </c>
      <c r="E13" s="747">
        <v>2.5670000000000002</v>
      </c>
      <c r="F13" s="747">
        <v>4.5030000000000001</v>
      </c>
      <c r="G13" s="747">
        <v>4.8689999999999998</v>
      </c>
      <c r="H13" s="747">
        <v>4.8170000000000002</v>
      </c>
      <c r="I13" s="747">
        <v>5.032</v>
      </c>
      <c r="J13" s="747">
        <v>4.8040000000000003</v>
      </c>
      <c r="K13" s="747">
        <v>6.4560000000000004</v>
      </c>
      <c r="L13" s="747">
        <v>10.856</v>
      </c>
      <c r="M13" s="747">
        <v>21.91</v>
      </c>
      <c r="N13" s="747">
        <v>14.586</v>
      </c>
      <c r="O13" s="747">
        <v>19.273</v>
      </c>
      <c r="P13" s="747">
        <v>14.863</v>
      </c>
      <c r="Q13" s="747">
        <v>13.012</v>
      </c>
      <c r="R13" s="747">
        <v>16.683</v>
      </c>
      <c r="S13" s="747">
        <v>16.367000000000001</v>
      </c>
      <c r="T13" s="747">
        <v>16.837</v>
      </c>
      <c r="U13" s="747">
        <v>18.512</v>
      </c>
      <c r="V13" s="747">
        <v>27.425999999999998</v>
      </c>
      <c r="W13" s="747">
        <v>24.881</v>
      </c>
      <c r="X13" s="747">
        <v>21.411999999999999</v>
      </c>
      <c r="Y13" s="747">
        <v>18.088000000000001</v>
      </c>
      <c r="Z13" s="747">
        <v>28.091000000000001</v>
      </c>
      <c r="AA13" s="747">
        <v>44.67</v>
      </c>
      <c r="AB13" s="747">
        <v>55.642000000000003</v>
      </c>
      <c r="AC13" s="747">
        <v>51.572000000000003</v>
      </c>
      <c r="AD13" s="747">
        <v>46.991999999999997</v>
      </c>
      <c r="AE13" s="747">
        <v>73.399000000000001</v>
      </c>
      <c r="AF13" s="747">
        <v>107.423</v>
      </c>
      <c r="AG13" s="747">
        <v>152.631</v>
      </c>
      <c r="AH13" s="747">
        <v>188.428</v>
      </c>
      <c r="AI13" s="747">
        <v>225.875</v>
      </c>
      <c r="AJ13" s="747">
        <v>226.173</v>
      </c>
      <c r="AK13" s="747">
        <v>300.262</v>
      </c>
      <c r="AL13" s="747">
        <v>261.27</v>
      </c>
      <c r="AM13" s="747">
        <v>287.178</v>
      </c>
      <c r="AN13" s="747">
        <v>284.09800000000001</v>
      </c>
      <c r="AO13" s="747">
        <v>320.65600000000001</v>
      </c>
      <c r="AP13" s="747">
        <v>309.72800000000001</v>
      </c>
      <c r="AQ13" s="747">
        <v>350.90300000000002</v>
      </c>
      <c r="AR13" s="747">
        <v>581.67700000000002</v>
      </c>
      <c r="AS13" s="747">
        <v>580.34199999999998</v>
      </c>
      <c r="AT13" s="747">
        <v>622.62900000000002</v>
      </c>
      <c r="AU13" s="747">
        <v>601.49199999999996</v>
      </c>
      <c r="AV13" s="747">
        <v>788.16099999999994</v>
      </c>
      <c r="AW13" s="747">
        <v>788.54899999999998</v>
      </c>
      <c r="AX13" s="747">
        <v>885.87900000000002</v>
      </c>
      <c r="AY13" s="747">
        <v>863.74199999999996</v>
      </c>
      <c r="AZ13" s="747">
        <v>856.14</v>
      </c>
      <c r="BA13" s="747">
        <v>754.91099999999994</v>
      </c>
      <c r="BB13" s="747">
        <v>839.25199999999995</v>
      </c>
      <c r="BC13" s="747">
        <v>1045.7639999999999</v>
      </c>
      <c r="BD13" s="747">
        <v>906.04499999999996</v>
      </c>
      <c r="BE13" s="747">
        <v>860.72199999999998</v>
      </c>
      <c r="BF13" s="747">
        <v>921.93399999999997</v>
      </c>
      <c r="BG13" s="747">
        <v>936.14300000000003</v>
      </c>
      <c r="BH13" s="747">
        <v>1297.07</v>
      </c>
      <c r="BI13" s="747">
        <v>1322.1320000000001</v>
      </c>
      <c r="BJ13" s="747">
        <v>928.19600000000003</v>
      </c>
      <c r="BK13" s="747">
        <v>995.10199999999998</v>
      </c>
      <c r="BL13" s="747">
        <v>1230.2550000000001</v>
      </c>
      <c r="BM13" s="747">
        <v>1207.7270000000001</v>
      </c>
      <c r="BN13" s="747">
        <v>1434.2080000000001</v>
      </c>
      <c r="BO13" s="747">
        <v>1408.13</v>
      </c>
      <c r="BP13" s="747">
        <v>1261.2339999999999</v>
      </c>
      <c r="BQ13" s="747">
        <v>1288.828</v>
      </c>
      <c r="BR13" s="747">
        <v>980.25099999999998</v>
      </c>
      <c r="BS13" s="747">
        <v>1084.3399999999999</v>
      </c>
      <c r="BT13" s="747">
        <v>1037.722</v>
      </c>
      <c r="BU13" s="747">
        <v>1156.5429999999999</v>
      </c>
      <c r="BV13" s="747">
        <v>1348.38</v>
      </c>
      <c r="BW13" s="747">
        <v>1649.028</v>
      </c>
      <c r="BX13" s="747">
        <v>1376.175</v>
      </c>
      <c r="BY13" s="747">
        <v>1824.953</v>
      </c>
      <c r="BZ13" s="747">
        <v>1722.4349999999999</v>
      </c>
      <c r="CA13" s="747">
        <v>1692.742</v>
      </c>
      <c r="CB13" s="747">
        <v>1701.7850000000001</v>
      </c>
      <c r="CC13" s="747">
        <v>1681.038</v>
      </c>
      <c r="CD13" s="747">
        <v>2853.3249999999998</v>
      </c>
      <c r="CE13" s="747">
        <v>3362.9839999999999</v>
      </c>
      <c r="CF13" s="747">
        <v>2367.4389999999999</v>
      </c>
      <c r="CG13" s="747">
        <v>2310.009</v>
      </c>
      <c r="CH13" s="747">
        <v>3014.7350000000001</v>
      </c>
      <c r="CI13" s="747">
        <v>1865.6110000000001</v>
      </c>
      <c r="CJ13" s="747">
        <v>1754.48</v>
      </c>
      <c r="CK13" s="747">
        <v>2037.03</v>
      </c>
      <c r="CL13" s="747">
        <v>2066.0729999999999</v>
      </c>
      <c r="CM13" s="747">
        <v>2207.6120000000001</v>
      </c>
      <c r="CN13" s="747">
        <v>2369.9479999999999</v>
      </c>
      <c r="CO13" s="747">
        <v>3144.2660000000001</v>
      </c>
      <c r="CP13" s="747">
        <v>2486.19</v>
      </c>
      <c r="CQ13" s="747">
        <v>1961.9649999999999</v>
      </c>
      <c r="CR13" s="747">
        <v>1540.415</v>
      </c>
      <c r="CS13" s="747">
        <v>1636.7329999999999</v>
      </c>
      <c r="CT13" s="747">
        <v>1465.3219999999999</v>
      </c>
      <c r="CU13" s="747">
        <v>2417.59</v>
      </c>
      <c r="CV13" s="747">
        <v>2096.9209999999998</v>
      </c>
      <c r="CW13" s="748">
        <v>2244.1</v>
      </c>
    </row>
    <row r="14" spans="1:104" s="12" customFormat="1" ht="13.5" customHeight="1" thickBot="1">
      <c r="A14" s="749" t="s">
        <v>1067</v>
      </c>
      <c r="B14" s="750">
        <v>11211</v>
      </c>
      <c r="C14" s="750">
        <v>9537.2999999999993</v>
      </c>
      <c r="D14" s="750">
        <v>8222.1</v>
      </c>
      <c r="E14" s="750">
        <v>5518.5</v>
      </c>
      <c r="F14" s="750">
        <v>11523.3</v>
      </c>
      <c r="G14" s="750">
        <v>15993.9</v>
      </c>
      <c r="H14" s="750">
        <v>11783.4</v>
      </c>
      <c r="I14" s="750">
        <v>10801.5</v>
      </c>
      <c r="J14" s="750">
        <v>11502.9</v>
      </c>
      <c r="K14" s="750">
        <v>13218.6</v>
      </c>
      <c r="L14" s="750">
        <v>26652.6</v>
      </c>
      <c r="M14" s="750">
        <v>70570.2</v>
      </c>
      <c r="N14" s="750">
        <v>50517</v>
      </c>
      <c r="O14" s="750">
        <v>69596.399999999994</v>
      </c>
      <c r="P14" s="750">
        <v>46813.5</v>
      </c>
      <c r="Q14" s="750">
        <v>45639.9</v>
      </c>
      <c r="R14" s="750">
        <v>39144</v>
      </c>
      <c r="S14" s="750">
        <v>33021.9</v>
      </c>
      <c r="T14" s="750">
        <v>36836.699999999997</v>
      </c>
      <c r="U14" s="750">
        <v>39102.6</v>
      </c>
      <c r="V14" s="750">
        <v>55062.9</v>
      </c>
      <c r="W14" s="750">
        <v>57523.199999999997</v>
      </c>
      <c r="X14" s="750">
        <v>45838.5</v>
      </c>
      <c r="Y14" s="750">
        <v>32912.400000000001</v>
      </c>
      <c r="Z14" s="750">
        <v>50939.1</v>
      </c>
      <c r="AA14" s="750">
        <v>82234.8</v>
      </c>
      <c r="AB14" s="750">
        <v>111953.7</v>
      </c>
      <c r="AC14" s="750">
        <v>107343.6</v>
      </c>
      <c r="AD14" s="750">
        <v>99071.4</v>
      </c>
      <c r="AE14" s="750">
        <v>122854.6</v>
      </c>
      <c r="AF14" s="750">
        <v>133896.70000000001</v>
      </c>
      <c r="AG14" s="750">
        <v>187016.7</v>
      </c>
      <c r="AH14" s="750">
        <v>245232.4</v>
      </c>
      <c r="AI14" s="750">
        <v>253728.9</v>
      </c>
      <c r="AJ14" s="750">
        <v>218169.60000000001</v>
      </c>
      <c r="AK14" s="750">
        <v>286712.40000000002</v>
      </c>
      <c r="AL14" s="750">
        <v>235115.1</v>
      </c>
      <c r="AM14" s="750">
        <v>241761.2</v>
      </c>
      <c r="AN14" s="750">
        <v>180567.5</v>
      </c>
      <c r="AO14" s="750">
        <v>187203.4</v>
      </c>
      <c r="AP14" s="750">
        <v>180299.6</v>
      </c>
      <c r="AQ14" s="750">
        <v>224107.2</v>
      </c>
      <c r="AR14" s="750">
        <v>355077.2</v>
      </c>
      <c r="AS14" s="750">
        <v>277462</v>
      </c>
      <c r="AT14" s="750">
        <v>340577</v>
      </c>
      <c r="AU14" s="750">
        <v>316848.90000000002</v>
      </c>
      <c r="AV14" s="750">
        <v>385579.6</v>
      </c>
      <c r="AW14" s="750">
        <v>404105</v>
      </c>
      <c r="AX14" s="750">
        <v>413845.5</v>
      </c>
      <c r="AY14" s="750">
        <v>430647.9</v>
      </c>
      <c r="AZ14" s="750">
        <v>427305.9</v>
      </c>
      <c r="BA14" s="750">
        <v>364318.9</v>
      </c>
      <c r="BB14" s="750">
        <v>403141.3</v>
      </c>
      <c r="BC14" s="750">
        <v>501970.8</v>
      </c>
      <c r="BD14" s="750">
        <v>455325</v>
      </c>
      <c r="BE14" s="750">
        <v>412415.5</v>
      </c>
      <c r="BF14" s="750">
        <v>437593.2</v>
      </c>
      <c r="BG14" s="750">
        <v>413778.7</v>
      </c>
      <c r="BH14" s="750">
        <v>544989.80000000005</v>
      </c>
      <c r="BI14" s="750">
        <v>601678.69999999995</v>
      </c>
      <c r="BJ14" s="750">
        <v>361934.4</v>
      </c>
      <c r="BK14" s="750">
        <v>378469.4</v>
      </c>
      <c r="BL14" s="750">
        <v>466879.4</v>
      </c>
      <c r="BM14" s="750">
        <v>518838</v>
      </c>
      <c r="BN14" s="750">
        <v>719220.2</v>
      </c>
      <c r="BO14" s="750">
        <v>746898.6</v>
      </c>
      <c r="BP14" s="750">
        <v>576456.6</v>
      </c>
      <c r="BQ14" s="750">
        <v>535685.19999999995</v>
      </c>
      <c r="BR14" s="750">
        <v>425170.7</v>
      </c>
      <c r="BS14" s="750">
        <v>494329.2</v>
      </c>
      <c r="BT14" s="750">
        <v>457172.8</v>
      </c>
      <c r="BU14" s="750">
        <v>493316.4</v>
      </c>
      <c r="BV14" s="750">
        <v>595699.80000000005</v>
      </c>
      <c r="BW14" s="750">
        <v>730103.4</v>
      </c>
      <c r="BX14" s="750">
        <v>693326.5</v>
      </c>
      <c r="BY14" s="750">
        <v>866298.4</v>
      </c>
      <c r="BZ14" s="750">
        <v>698105.3</v>
      </c>
      <c r="CA14" s="750">
        <v>680427.6</v>
      </c>
      <c r="CB14" s="750">
        <v>655489.1</v>
      </c>
      <c r="CC14" s="750">
        <v>776523.1</v>
      </c>
      <c r="CD14" s="750">
        <v>1110407.7</v>
      </c>
      <c r="CE14" s="750">
        <v>1425055.5</v>
      </c>
      <c r="CF14" s="750">
        <v>1017392.3</v>
      </c>
      <c r="CG14" s="750">
        <v>1051611.6000000001</v>
      </c>
      <c r="CH14" s="750">
        <v>1338500.7</v>
      </c>
      <c r="CI14" s="750">
        <v>913723.2</v>
      </c>
      <c r="CJ14" s="750">
        <v>778491.1</v>
      </c>
      <c r="CK14" s="750">
        <v>894154.2</v>
      </c>
      <c r="CL14" s="750">
        <v>885396.3</v>
      </c>
      <c r="CM14" s="750">
        <v>966352.8</v>
      </c>
      <c r="CN14" s="750">
        <v>1022896.8</v>
      </c>
      <c r="CO14" s="750">
        <v>1250223.6000000001</v>
      </c>
      <c r="CP14" s="750">
        <v>972130.9</v>
      </c>
      <c r="CQ14" s="750">
        <v>793061.3</v>
      </c>
      <c r="CR14" s="750">
        <v>566468.19999999995</v>
      </c>
      <c r="CS14" s="750">
        <v>1188975.8</v>
      </c>
      <c r="CT14" s="750">
        <v>1115915.6000000001</v>
      </c>
      <c r="CU14" s="750">
        <v>1063182.1000000001</v>
      </c>
      <c r="CV14" s="750">
        <v>971640.2</v>
      </c>
      <c r="CW14" s="751">
        <v>1215173.1000000001</v>
      </c>
    </row>
    <row r="15" spans="1:104" s="91" customFormat="1" ht="13.5" customHeight="1" thickTop="1">
      <c r="A15" s="424" t="s">
        <v>1068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28"/>
      <c r="AL15" s="428"/>
      <c r="AM15" s="428"/>
      <c r="AN15" s="428"/>
      <c r="AO15" s="428"/>
      <c r="AP15" s="428"/>
      <c r="AQ15" s="428"/>
      <c r="AR15" s="428"/>
      <c r="AS15" s="428"/>
      <c r="AT15" s="428"/>
      <c r="AU15" s="428"/>
      <c r="AV15" s="428"/>
      <c r="AW15" s="428"/>
      <c r="AX15" s="428"/>
      <c r="AY15" s="428"/>
      <c r="AZ15" s="428"/>
      <c r="BA15" s="428"/>
      <c r="BB15" s="428"/>
      <c r="BC15" s="428"/>
      <c r="BD15" s="428"/>
      <c r="BE15" s="428"/>
      <c r="BF15" s="428"/>
      <c r="BG15" s="428"/>
      <c r="BH15" s="428"/>
      <c r="BI15" s="428"/>
      <c r="BJ15" s="428"/>
      <c r="BK15" s="428"/>
      <c r="BL15" s="428"/>
      <c r="BM15" s="428"/>
      <c r="BN15" s="428"/>
      <c r="BO15" s="428"/>
      <c r="BP15" s="428"/>
      <c r="BQ15" s="428"/>
      <c r="BR15" s="428"/>
      <c r="BS15" s="428"/>
      <c r="BT15" s="428"/>
      <c r="BU15" s="428"/>
      <c r="BV15" s="428"/>
      <c r="BW15" s="428"/>
      <c r="BX15" s="428"/>
      <c r="BY15" s="428"/>
      <c r="BZ15" s="428"/>
      <c r="CA15" s="428"/>
      <c r="CB15" s="428"/>
      <c r="CC15" s="428"/>
      <c r="CD15" s="428"/>
      <c r="CE15" s="428"/>
      <c r="CF15" s="428"/>
      <c r="CG15" s="428"/>
      <c r="CH15" s="428"/>
      <c r="CI15" s="428"/>
      <c r="CJ15" s="428"/>
      <c r="CK15" s="428"/>
      <c r="CL15" s="428"/>
      <c r="CM15" s="428"/>
      <c r="CN15" s="428"/>
      <c r="CO15" s="428"/>
      <c r="CP15" s="428"/>
      <c r="CQ15" s="428"/>
      <c r="CR15" s="428"/>
      <c r="CS15" s="428"/>
      <c r="CT15" s="428"/>
      <c r="CU15" s="428"/>
      <c r="CV15" s="428"/>
      <c r="CW15" s="424"/>
    </row>
    <row r="16" spans="1:104" s="91" customFormat="1" ht="13.5" customHeight="1">
      <c r="A16" s="425"/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  <c r="X16" s="428"/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28"/>
      <c r="AL16" s="428"/>
      <c r="AM16" s="428"/>
      <c r="AN16" s="428"/>
      <c r="AO16" s="428"/>
      <c r="AP16" s="428"/>
      <c r="AQ16" s="428"/>
      <c r="AR16" s="428"/>
      <c r="AS16" s="428"/>
      <c r="AT16" s="428"/>
      <c r="AU16" s="428"/>
      <c r="AV16" s="428"/>
      <c r="AW16" s="428"/>
      <c r="AX16" s="428"/>
      <c r="AY16" s="428"/>
      <c r="AZ16" s="428"/>
      <c r="BA16" s="428"/>
      <c r="BB16" s="428"/>
      <c r="BC16" s="428"/>
      <c r="BD16" s="428"/>
      <c r="BE16" s="428"/>
      <c r="BF16" s="428"/>
      <c r="BG16" s="428"/>
      <c r="BH16" s="428"/>
      <c r="BI16" s="428"/>
      <c r="BJ16" s="428"/>
      <c r="BK16" s="428"/>
      <c r="BL16" s="428"/>
      <c r="BM16" s="428"/>
      <c r="BN16" s="428"/>
      <c r="BO16" s="428"/>
      <c r="BP16" s="428"/>
      <c r="BQ16" s="428"/>
      <c r="BR16" s="428"/>
      <c r="BS16" s="428"/>
      <c r="BT16" s="428"/>
      <c r="BU16" s="428"/>
      <c r="BV16" s="428"/>
      <c r="BW16" s="428"/>
      <c r="BX16" s="428"/>
      <c r="BY16" s="428"/>
      <c r="BZ16" s="428"/>
      <c r="CA16" s="428"/>
      <c r="CB16" s="428"/>
      <c r="CC16" s="428"/>
      <c r="CD16" s="428"/>
      <c r="CE16" s="428"/>
      <c r="CF16" s="428"/>
      <c r="CG16" s="428"/>
      <c r="CH16" s="428"/>
      <c r="CI16" s="428"/>
      <c r="CJ16" s="428"/>
      <c r="CK16" s="428"/>
      <c r="CL16" s="428"/>
      <c r="CM16" s="428"/>
      <c r="CN16" s="428"/>
      <c r="CO16" s="428"/>
      <c r="CP16" s="428"/>
      <c r="CQ16" s="428"/>
      <c r="CR16" s="428"/>
      <c r="CS16" s="428"/>
      <c r="CT16" s="428"/>
      <c r="CU16" s="428"/>
      <c r="CV16" s="428"/>
      <c r="CW16" s="424"/>
    </row>
    <row r="17" spans="1:101" s="91" customFormat="1" ht="13.5" customHeight="1">
      <c r="A17" s="752"/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428"/>
      <c r="AW17" s="428"/>
      <c r="AX17" s="428"/>
      <c r="AY17" s="428"/>
      <c r="AZ17" s="428"/>
      <c r="BA17" s="428"/>
      <c r="BB17" s="428"/>
      <c r="BC17" s="428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28"/>
      <c r="BQ17" s="428"/>
      <c r="BR17" s="428"/>
      <c r="BS17" s="428"/>
      <c r="BT17" s="428"/>
      <c r="BU17" s="428"/>
      <c r="BV17" s="428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28"/>
      <c r="CK17" s="428"/>
      <c r="CL17" s="428"/>
      <c r="CM17" s="428"/>
      <c r="CN17" s="428"/>
      <c r="CO17" s="428"/>
      <c r="CP17" s="428"/>
      <c r="CQ17" s="428"/>
      <c r="CR17" s="428"/>
      <c r="CS17" s="428"/>
      <c r="CT17" s="428"/>
      <c r="CU17" s="428"/>
      <c r="CV17" s="428"/>
      <c r="CW17" s="424"/>
    </row>
    <row r="18" spans="1:101" s="91" customFormat="1" ht="14">
      <c r="A18" s="753" t="s">
        <v>1058</v>
      </c>
      <c r="B18" s="754"/>
      <c r="C18" s="754"/>
      <c r="D18" s="754"/>
      <c r="E18" s="754"/>
      <c r="F18" s="754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54"/>
      <c r="V18" s="754"/>
      <c r="W18" s="754"/>
      <c r="X18" s="754"/>
      <c r="Y18" s="754"/>
      <c r="Z18" s="754"/>
      <c r="AA18" s="754"/>
      <c r="AB18" s="754"/>
      <c r="AC18" s="754"/>
      <c r="AD18" s="754"/>
      <c r="AE18" s="754"/>
      <c r="AF18" s="754"/>
      <c r="AG18" s="754"/>
      <c r="AH18" s="754"/>
      <c r="AI18" s="754"/>
      <c r="AJ18" s="754"/>
      <c r="AK18" s="754"/>
      <c r="AL18" s="754"/>
      <c r="AM18" s="754"/>
      <c r="AN18" s="754"/>
      <c r="AO18" s="754"/>
      <c r="AP18" s="754"/>
      <c r="AQ18" s="754"/>
      <c r="AR18" s="754"/>
      <c r="AS18" s="754"/>
      <c r="AT18" s="754"/>
      <c r="AU18" s="754"/>
      <c r="AV18" s="754"/>
      <c r="AW18" s="754"/>
      <c r="AX18" s="754"/>
      <c r="AY18" s="754"/>
      <c r="AZ18" s="754"/>
      <c r="BA18" s="754"/>
      <c r="BB18" s="754"/>
      <c r="BC18" s="754"/>
      <c r="BD18" s="754"/>
      <c r="BE18" s="754"/>
      <c r="BF18" s="754"/>
      <c r="BG18" s="754"/>
      <c r="BH18" s="754"/>
      <c r="BI18" s="754"/>
      <c r="BJ18" s="754"/>
      <c r="BK18" s="754"/>
      <c r="BL18" s="754"/>
      <c r="BM18" s="754"/>
      <c r="BN18" s="754"/>
      <c r="BO18" s="754"/>
      <c r="BP18" s="754"/>
      <c r="BQ18" s="754"/>
      <c r="BR18" s="754"/>
      <c r="BS18" s="754"/>
      <c r="BT18" s="754"/>
      <c r="BU18" s="754"/>
      <c r="BV18" s="754"/>
      <c r="BW18" s="754"/>
      <c r="BX18" s="754"/>
      <c r="BY18" s="754"/>
      <c r="BZ18" s="754"/>
      <c r="CA18" s="754"/>
      <c r="CB18" s="754"/>
      <c r="CC18" s="754"/>
      <c r="CD18" s="754"/>
      <c r="CE18" s="754"/>
      <c r="CF18" s="754"/>
      <c r="CG18" s="754"/>
      <c r="CH18" s="754"/>
      <c r="CI18" s="754"/>
      <c r="CJ18" s="754"/>
      <c r="CK18" s="754"/>
      <c r="CL18" s="754"/>
      <c r="CM18" s="754"/>
      <c r="CN18" s="754"/>
      <c r="CO18" s="754"/>
      <c r="CP18" s="754"/>
      <c r="CQ18" s="754"/>
      <c r="CR18" s="754"/>
      <c r="CS18" s="754"/>
      <c r="CT18" s="754"/>
      <c r="CU18" s="754"/>
      <c r="CV18" s="754"/>
      <c r="CW18" s="755"/>
    </row>
    <row r="19" spans="1:101" s="91" customFormat="1" ht="11.5">
      <c r="A19" s="738" t="s">
        <v>1461</v>
      </c>
      <c r="B19" s="739"/>
      <c r="C19" s="739"/>
      <c r="D19" s="739"/>
      <c r="E19" s="739"/>
      <c r="F19" s="739"/>
      <c r="G19" s="739"/>
      <c r="H19" s="739"/>
      <c r="I19" s="739"/>
      <c r="J19" s="739"/>
      <c r="K19" s="739"/>
      <c r="L19" s="739"/>
      <c r="M19" s="739"/>
      <c r="N19" s="739"/>
      <c r="O19" s="739"/>
      <c r="P19" s="739"/>
      <c r="Q19" s="739"/>
      <c r="R19" s="739"/>
      <c r="S19" s="739"/>
      <c r="T19" s="739"/>
      <c r="U19" s="739"/>
      <c r="V19" s="739"/>
      <c r="W19" s="739"/>
      <c r="X19" s="739"/>
      <c r="Y19" s="739"/>
      <c r="Z19" s="739"/>
      <c r="AA19" s="739"/>
      <c r="AB19" s="739"/>
      <c r="AC19" s="739"/>
      <c r="AD19" s="739"/>
      <c r="AE19" s="739"/>
      <c r="AF19" s="739"/>
      <c r="AG19" s="739"/>
      <c r="AH19" s="739"/>
      <c r="AI19" s="739"/>
      <c r="AJ19" s="739"/>
      <c r="AK19" s="739"/>
      <c r="AL19" s="739"/>
      <c r="AM19" s="739"/>
      <c r="AN19" s="739"/>
      <c r="AO19" s="739">
        <v>4185.1999050000004</v>
      </c>
      <c r="AP19" s="739">
        <v>103869.66457600002</v>
      </c>
      <c r="AQ19" s="739">
        <v>40473.477319999991</v>
      </c>
      <c r="AR19" s="739">
        <v>91211.877654999975</v>
      </c>
      <c r="AS19" s="739">
        <v>73706.448965000018</v>
      </c>
      <c r="AT19" s="739">
        <v>102069.07811500003</v>
      </c>
      <c r="AU19" s="739">
        <v>80865.283359999987</v>
      </c>
      <c r="AV19" s="739">
        <v>67340.637000000002</v>
      </c>
      <c r="AW19" s="739">
        <v>62477.866914999991</v>
      </c>
      <c r="AX19" s="739">
        <v>142171.2570000001</v>
      </c>
      <c r="AY19" s="739">
        <v>86040.080190000008</v>
      </c>
      <c r="AZ19" s="739">
        <v>92187.306574999995</v>
      </c>
      <c r="BA19" s="739">
        <v>97498.170604999992</v>
      </c>
      <c r="BB19" s="739">
        <v>216780.79248499993</v>
      </c>
      <c r="BC19" s="739">
        <v>77387.917979999984</v>
      </c>
      <c r="BD19" s="739">
        <v>83453.276240000021</v>
      </c>
      <c r="BE19" s="739">
        <v>127802.91042999996</v>
      </c>
      <c r="BF19" s="739">
        <v>90846.528885000007</v>
      </c>
      <c r="BG19" s="739">
        <v>66222.904685000016</v>
      </c>
      <c r="BH19" s="739">
        <v>199161.00291000001</v>
      </c>
      <c r="BI19" s="739">
        <v>138978.65690999999</v>
      </c>
      <c r="BJ19" s="739">
        <v>83364.634760000015</v>
      </c>
      <c r="BK19" s="739">
        <v>46306.363589999994</v>
      </c>
      <c r="BL19" s="739">
        <v>53719.363599999997</v>
      </c>
      <c r="BM19" s="739">
        <v>84532.725479999994</v>
      </c>
      <c r="BN19" s="739">
        <v>60456.705434999996</v>
      </c>
      <c r="BO19" s="739">
        <v>59329.338860000011</v>
      </c>
      <c r="BP19" s="739">
        <v>60937.35532000001</v>
      </c>
      <c r="BQ19" s="739">
        <v>95071.733510000005</v>
      </c>
      <c r="BR19" s="739">
        <v>112670.64069499995</v>
      </c>
      <c r="BS19" s="739">
        <v>108102.14562500003</v>
      </c>
      <c r="BT19" s="739">
        <v>68420.484614999979</v>
      </c>
      <c r="BU19" s="739">
        <v>103964.70536750004</v>
      </c>
      <c r="BV19" s="739">
        <v>144933.81855550007</v>
      </c>
      <c r="BW19" s="739">
        <v>126600.13978099999</v>
      </c>
      <c r="BX19" s="739">
        <v>122700.29436275001</v>
      </c>
      <c r="BY19" s="739">
        <v>214521.31814230006</v>
      </c>
      <c r="BZ19" s="739">
        <v>242430.159874</v>
      </c>
      <c r="CA19" s="739">
        <v>141704.51550000001</v>
      </c>
      <c r="CB19" s="739">
        <v>182413.095</v>
      </c>
      <c r="CC19" s="739">
        <v>140002.25750000001</v>
      </c>
      <c r="CD19" s="739">
        <v>266961.23787999997</v>
      </c>
      <c r="CE19" s="739">
        <v>163215.85365909999</v>
      </c>
      <c r="CF19" s="739">
        <v>100419.083</v>
      </c>
      <c r="CG19" s="739">
        <v>122790.2545</v>
      </c>
      <c r="CH19" s="739">
        <v>184136.9595</v>
      </c>
      <c r="CI19" s="739">
        <v>127814.57249999999</v>
      </c>
      <c r="CJ19" s="739">
        <v>83417.085999999996</v>
      </c>
      <c r="CK19" s="739">
        <v>84791.438500000004</v>
      </c>
      <c r="CL19" s="756">
        <v>179678.595</v>
      </c>
      <c r="CM19" s="756">
        <v>127318.30349999999</v>
      </c>
      <c r="CN19" s="756">
        <v>112181.19533474995</v>
      </c>
      <c r="CO19" s="756">
        <v>153021.59013075006</v>
      </c>
      <c r="CP19" s="756">
        <v>275769.72645804996</v>
      </c>
      <c r="CQ19" s="756">
        <v>152992.87762225</v>
      </c>
      <c r="CR19" s="756">
        <v>140506.78177660002</v>
      </c>
      <c r="CS19" s="756">
        <v>95650.932704799998</v>
      </c>
      <c r="CT19" s="756">
        <v>57448.978776900025</v>
      </c>
      <c r="CU19" s="756">
        <v>72683.369114750021</v>
      </c>
      <c r="CV19" s="756">
        <v>83381.904102699977</v>
      </c>
      <c r="CW19" s="757">
        <v>268423.33346380008</v>
      </c>
    </row>
    <row r="20" spans="1:101" s="91" customFormat="1" ht="11.5">
      <c r="A20" s="738" t="s">
        <v>1061</v>
      </c>
      <c r="B20" s="741"/>
      <c r="C20" s="741"/>
      <c r="D20" s="741"/>
      <c r="E20" s="741"/>
      <c r="F20" s="741"/>
      <c r="G20" s="741"/>
      <c r="H20" s="741"/>
      <c r="I20" s="741"/>
      <c r="J20" s="741"/>
      <c r="K20" s="741"/>
      <c r="L20" s="741"/>
      <c r="M20" s="741"/>
      <c r="N20" s="741"/>
      <c r="O20" s="741"/>
      <c r="P20" s="741"/>
      <c r="Q20" s="741"/>
      <c r="R20" s="741"/>
      <c r="S20" s="741"/>
      <c r="T20" s="741"/>
      <c r="U20" s="741"/>
      <c r="V20" s="741"/>
      <c r="W20" s="741"/>
      <c r="X20" s="741"/>
      <c r="Y20" s="741"/>
      <c r="Z20" s="741"/>
      <c r="AA20" s="741"/>
      <c r="AB20" s="741"/>
      <c r="AC20" s="741"/>
      <c r="AD20" s="741"/>
      <c r="AE20" s="741"/>
      <c r="AF20" s="741"/>
      <c r="AG20" s="741"/>
      <c r="AH20" s="741"/>
      <c r="AI20" s="741"/>
      <c r="AJ20" s="741"/>
      <c r="AK20" s="741"/>
      <c r="AL20" s="741"/>
      <c r="AM20" s="741"/>
      <c r="AN20" s="741"/>
      <c r="AO20" s="741">
        <v>18.5</v>
      </c>
      <c r="AP20" s="741">
        <v>18</v>
      </c>
      <c r="AQ20" s="741">
        <v>17.25</v>
      </c>
      <c r="AR20" s="741">
        <v>14.55</v>
      </c>
      <c r="AS20" s="741">
        <v>19.100000000000001</v>
      </c>
      <c r="AT20" s="741">
        <v>19.649999999999999</v>
      </c>
      <c r="AU20" s="741">
        <v>18.53</v>
      </c>
      <c r="AV20" s="741">
        <v>18.149999999999999</v>
      </c>
      <c r="AW20" s="741">
        <v>12.9</v>
      </c>
      <c r="AX20" s="741">
        <v>13.15</v>
      </c>
      <c r="AY20" s="741">
        <v>14.3</v>
      </c>
      <c r="AZ20" s="741">
        <v>9.8800000000000008</v>
      </c>
      <c r="BA20" s="741">
        <v>12.1</v>
      </c>
      <c r="BB20" s="741">
        <v>12.62</v>
      </c>
      <c r="BC20" s="741">
        <v>13.67</v>
      </c>
      <c r="BD20" s="741">
        <v>10.01</v>
      </c>
      <c r="BE20" s="741">
        <v>11.84</v>
      </c>
      <c r="BF20" s="741">
        <v>5.0549999999999997</v>
      </c>
      <c r="BG20" s="741">
        <v>5.0350000000000001</v>
      </c>
      <c r="BH20" s="741">
        <v>5.65</v>
      </c>
      <c r="BI20" s="741">
        <v>5.07</v>
      </c>
      <c r="BJ20" s="741">
        <v>4.28</v>
      </c>
      <c r="BK20" s="741">
        <v>3.69</v>
      </c>
      <c r="BL20" s="741">
        <v>3.895</v>
      </c>
      <c r="BM20" s="741">
        <v>1.9</v>
      </c>
      <c r="BN20" s="741">
        <v>1.76</v>
      </c>
      <c r="BO20" s="741">
        <v>2.66</v>
      </c>
      <c r="BP20" s="741">
        <v>2.6349999999999998</v>
      </c>
      <c r="BQ20" s="741">
        <v>3.5750000000000002</v>
      </c>
      <c r="BR20" s="741">
        <v>4.1100000000000003</v>
      </c>
      <c r="BS20" s="741">
        <v>5.38</v>
      </c>
      <c r="BT20" s="741">
        <v>4.1399999999999997</v>
      </c>
      <c r="BU20" s="741">
        <v>5.45</v>
      </c>
      <c r="BV20" s="741">
        <v>4.9924999999999997</v>
      </c>
      <c r="BW20" s="741">
        <v>6.2149999999999999</v>
      </c>
      <c r="BX20" s="741">
        <v>3.6</v>
      </c>
      <c r="BY20" s="741">
        <v>3.625</v>
      </c>
      <c r="BZ20" s="741">
        <v>6.1375000000000002</v>
      </c>
      <c r="CA20" s="741">
        <v>6.3949999999999996</v>
      </c>
      <c r="CB20" s="741">
        <v>7.1449999999999996</v>
      </c>
      <c r="CC20" s="741">
        <v>5.43</v>
      </c>
      <c r="CD20" s="741">
        <v>6.6349999999999998</v>
      </c>
      <c r="CE20" s="741">
        <v>2.5299999999999998</v>
      </c>
      <c r="CF20" s="741">
        <v>3.03</v>
      </c>
      <c r="CG20" s="741">
        <v>2.63</v>
      </c>
      <c r="CH20" s="741">
        <v>3.7650000000000001</v>
      </c>
      <c r="CI20" s="741">
        <v>2.65</v>
      </c>
      <c r="CJ20" s="741">
        <v>3.2450000000000001</v>
      </c>
      <c r="CK20" s="741">
        <v>2.71</v>
      </c>
      <c r="CL20" s="758">
        <v>2.58</v>
      </c>
      <c r="CM20" s="758">
        <v>3.7450000000000001</v>
      </c>
      <c r="CN20" s="758">
        <v>3.0750000000000002</v>
      </c>
      <c r="CO20" s="758">
        <v>4.04</v>
      </c>
      <c r="CP20" s="758">
        <v>3.03</v>
      </c>
      <c r="CQ20" s="758">
        <v>3.95</v>
      </c>
      <c r="CR20" s="758">
        <v>5.1449999999999996</v>
      </c>
      <c r="CS20" s="758">
        <v>4.6550000000000002</v>
      </c>
      <c r="CT20" s="758">
        <v>5.6550000000000002</v>
      </c>
      <c r="CU20" s="758">
        <v>5.65</v>
      </c>
      <c r="CV20" s="758">
        <v>4.75</v>
      </c>
      <c r="CW20" s="759">
        <v>4.9550000000000001</v>
      </c>
    </row>
    <row r="21" spans="1:101" s="91" customFormat="1" ht="11.5">
      <c r="A21" s="738" t="s">
        <v>1062</v>
      </c>
      <c r="B21" s="741"/>
      <c r="C21" s="741"/>
      <c r="D21" s="741"/>
      <c r="E21" s="741"/>
      <c r="F21" s="741"/>
      <c r="G21" s="741"/>
      <c r="H21" s="741"/>
      <c r="I21" s="741"/>
      <c r="J21" s="741"/>
      <c r="K21" s="741"/>
      <c r="L21" s="741"/>
      <c r="M21" s="741"/>
      <c r="N21" s="741"/>
      <c r="O21" s="741"/>
      <c r="P21" s="741"/>
      <c r="Q21" s="741"/>
      <c r="R21" s="741"/>
      <c r="S21" s="741"/>
      <c r="T21" s="741"/>
      <c r="U21" s="741"/>
      <c r="V21" s="741"/>
      <c r="W21" s="741"/>
      <c r="X21" s="741"/>
      <c r="Y21" s="741"/>
      <c r="Z21" s="741"/>
      <c r="AA21" s="741"/>
      <c r="AB21" s="741"/>
      <c r="AC21" s="741"/>
      <c r="AD21" s="741"/>
      <c r="AE21" s="741"/>
      <c r="AF21" s="741"/>
      <c r="AG21" s="741"/>
      <c r="AH21" s="741"/>
      <c r="AI21" s="741"/>
      <c r="AJ21" s="741"/>
      <c r="AK21" s="741"/>
      <c r="AL21" s="741"/>
      <c r="AM21" s="741"/>
      <c r="AN21" s="741"/>
      <c r="AO21" s="741">
        <v>18.5</v>
      </c>
      <c r="AP21" s="741">
        <v>16.86</v>
      </c>
      <c r="AQ21" s="741">
        <v>14</v>
      </c>
      <c r="AR21" s="741">
        <v>19.23</v>
      </c>
      <c r="AS21" s="741">
        <v>19.5</v>
      </c>
      <c r="AT21" s="741">
        <v>18.36</v>
      </c>
      <c r="AU21" s="741">
        <v>17.93</v>
      </c>
      <c r="AV21" s="741">
        <v>12.97</v>
      </c>
      <c r="AW21" s="741">
        <v>12.6</v>
      </c>
      <c r="AX21" s="741">
        <v>14.31</v>
      </c>
      <c r="AY21" s="741">
        <v>9.81</v>
      </c>
      <c r="AZ21" s="741">
        <v>12.44</v>
      </c>
      <c r="BA21" s="741">
        <v>12.67</v>
      </c>
      <c r="BB21" s="741">
        <v>13.68</v>
      </c>
      <c r="BC21" s="741">
        <v>10.1</v>
      </c>
      <c r="BD21" s="741">
        <v>11.75</v>
      </c>
      <c r="BE21" s="741">
        <v>10.38</v>
      </c>
      <c r="BF21" s="741">
        <v>4.9749999999999996</v>
      </c>
      <c r="BG21" s="741">
        <v>5.5949999999999998</v>
      </c>
      <c r="BH21" s="741">
        <v>5.21</v>
      </c>
      <c r="BI21" s="741">
        <v>4.34</v>
      </c>
      <c r="BJ21" s="741">
        <v>3.58</v>
      </c>
      <c r="BK21" s="741">
        <v>3.89</v>
      </c>
      <c r="BL21" s="741">
        <v>1.9</v>
      </c>
      <c r="BM21" s="741">
        <v>1.84</v>
      </c>
      <c r="BN21" s="741">
        <v>2.7</v>
      </c>
      <c r="BO21" s="741">
        <v>2.645</v>
      </c>
      <c r="BP21" s="741">
        <v>3.4950000000000001</v>
      </c>
      <c r="BQ21" s="741">
        <v>4.16</v>
      </c>
      <c r="BR21" s="741">
        <v>5.3849999999999998</v>
      </c>
      <c r="BS21" s="741">
        <v>4.08</v>
      </c>
      <c r="BT21" s="741">
        <v>5.4950000000000001</v>
      </c>
      <c r="BU21" s="741">
        <v>4.8250000000000002</v>
      </c>
      <c r="BV21" s="741">
        <v>6.2350000000000003</v>
      </c>
      <c r="BW21" s="741">
        <v>3.625</v>
      </c>
      <c r="BX21" s="741">
        <v>3.6349999999999998</v>
      </c>
      <c r="BY21" s="741">
        <v>5.9550000000000001</v>
      </c>
      <c r="BZ21" s="741">
        <v>6.2350000000000003</v>
      </c>
      <c r="CA21" s="741">
        <v>6.9850000000000003</v>
      </c>
      <c r="CB21" s="741">
        <v>5.4850000000000003</v>
      </c>
      <c r="CC21" s="741">
        <v>6.4649999999999999</v>
      </c>
      <c r="CD21" s="741">
        <v>2.68</v>
      </c>
      <c r="CE21" s="741">
        <v>2.99</v>
      </c>
      <c r="CF21" s="741">
        <v>2.6850000000000001</v>
      </c>
      <c r="CG21" s="741">
        <v>3.7149999999999999</v>
      </c>
      <c r="CH21" s="741">
        <v>2.7050000000000001</v>
      </c>
      <c r="CI21" s="741">
        <v>3.25</v>
      </c>
      <c r="CJ21" s="741">
        <v>2.68</v>
      </c>
      <c r="CK21" s="741">
        <v>2.5750000000000002</v>
      </c>
      <c r="CL21" s="758">
        <v>3.64</v>
      </c>
      <c r="CM21" s="758">
        <v>3.18</v>
      </c>
      <c r="CN21" s="758">
        <v>3.605</v>
      </c>
      <c r="CO21" s="758">
        <v>3.29</v>
      </c>
      <c r="CP21" s="758">
        <v>3.8787500000000001</v>
      </c>
      <c r="CQ21" s="758">
        <v>5.1449999999999996</v>
      </c>
      <c r="CR21" s="758">
        <v>4.66</v>
      </c>
      <c r="CS21" s="758">
        <v>5.7125000000000004</v>
      </c>
      <c r="CT21" s="758">
        <v>5.625</v>
      </c>
      <c r="CU21" s="758">
        <v>4.8</v>
      </c>
      <c r="CV21" s="758">
        <v>5</v>
      </c>
      <c r="CW21" s="759">
        <v>3.82</v>
      </c>
    </row>
    <row r="22" spans="1:101" s="91" customFormat="1" ht="11.5">
      <c r="A22" s="738" t="s">
        <v>1063</v>
      </c>
      <c r="B22" s="741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41"/>
      <c r="Q22" s="741"/>
      <c r="R22" s="741"/>
      <c r="S22" s="741"/>
      <c r="T22" s="741"/>
      <c r="U22" s="741"/>
      <c r="V22" s="741"/>
      <c r="W22" s="741"/>
      <c r="X22" s="741"/>
      <c r="Y22" s="741"/>
      <c r="Z22" s="741"/>
      <c r="AA22" s="741"/>
      <c r="AB22" s="741"/>
      <c r="AC22" s="741"/>
      <c r="AD22" s="741"/>
      <c r="AE22" s="741"/>
      <c r="AF22" s="741"/>
      <c r="AG22" s="741"/>
      <c r="AH22" s="741"/>
      <c r="AI22" s="741"/>
      <c r="AJ22" s="741"/>
      <c r="AK22" s="741"/>
      <c r="AL22" s="741"/>
      <c r="AM22" s="741"/>
      <c r="AN22" s="741"/>
      <c r="AO22" s="741">
        <v>16</v>
      </c>
      <c r="AP22" s="741">
        <v>14.5</v>
      </c>
      <c r="AQ22" s="741">
        <v>12.92</v>
      </c>
      <c r="AR22" s="741">
        <v>14.35</v>
      </c>
      <c r="AS22" s="741">
        <v>17.91</v>
      </c>
      <c r="AT22" s="741">
        <v>16.829999999999998</v>
      </c>
      <c r="AU22" s="741">
        <v>16.690000000000001</v>
      </c>
      <c r="AV22" s="741">
        <v>12.5</v>
      </c>
      <c r="AW22" s="741">
        <v>11.65</v>
      </c>
      <c r="AX22" s="741">
        <v>12.4</v>
      </c>
      <c r="AY22" s="741">
        <v>9.0399999999999991</v>
      </c>
      <c r="AZ22" s="741">
        <v>9.0399999999999991</v>
      </c>
      <c r="BA22" s="741">
        <v>10.039999999999999</v>
      </c>
      <c r="BB22" s="741">
        <v>11.78</v>
      </c>
      <c r="BC22" s="741">
        <v>9.0399999999999991</v>
      </c>
      <c r="BD22" s="741">
        <v>8.8800000000000008</v>
      </c>
      <c r="BE22" s="741">
        <v>10</v>
      </c>
      <c r="BF22" s="741">
        <v>3.9649999999999999</v>
      </c>
      <c r="BG22" s="741">
        <v>4.9850000000000003</v>
      </c>
      <c r="BH22" s="741">
        <v>5.165</v>
      </c>
      <c r="BI22" s="741">
        <v>3.86</v>
      </c>
      <c r="BJ22" s="741">
        <v>3.23</v>
      </c>
      <c r="BK22" s="741">
        <v>3.51</v>
      </c>
      <c r="BL22" s="741">
        <v>1.76</v>
      </c>
      <c r="BM22" s="741">
        <v>1.77</v>
      </c>
      <c r="BN22" s="741">
        <v>1.5149999999999999</v>
      </c>
      <c r="BO22" s="741">
        <v>2.2149999999999999</v>
      </c>
      <c r="BP22" s="741">
        <v>2.4649999999999999</v>
      </c>
      <c r="BQ22" s="741">
        <v>3.4</v>
      </c>
      <c r="BR22" s="741">
        <v>4.1100000000000003</v>
      </c>
      <c r="BS22" s="741">
        <v>3.835</v>
      </c>
      <c r="BT22" s="741">
        <v>3.9950000000000001</v>
      </c>
      <c r="BU22" s="741">
        <v>4.4850000000000003</v>
      </c>
      <c r="BV22" s="741">
        <v>4.9349999999999996</v>
      </c>
      <c r="BW22" s="741">
        <v>3.19</v>
      </c>
      <c r="BX22" s="741">
        <v>3.17</v>
      </c>
      <c r="BY22" s="741">
        <v>3.5150000000000001</v>
      </c>
      <c r="BZ22" s="741">
        <v>5.92</v>
      </c>
      <c r="CA22" s="741">
        <v>5.41</v>
      </c>
      <c r="CB22" s="741">
        <v>5.23</v>
      </c>
      <c r="CC22" s="741">
        <v>5.37</v>
      </c>
      <c r="CD22" s="741">
        <v>0.35</v>
      </c>
      <c r="CE22" s="741">
        <v>2.0649999999999999</v>
      </c>
      <c r="CF22" s="741">
        <v>2.625</v>
      </c>
      <c r="CG22" s="741">
        <v>2.5499999999999998</v>
      </c>
      <c r="CH22" s="741">
        <v>2.4649999999999999</v>
      </c>
      <c r="CI22" s="741">
        <v>2.5249999999999999</v>
      </c>
      <c r="CJ22" s="741">
        <v>2.605</v>
      </c>
      <c r="CK22" s="741">
        <v>2.4550000000000001</v>
      </c>
      <c r="CL22" s="758">
        <v>2.48</v>
      </c>
      <c r="CM22" s="758">
        <v>3.0350000000000001</v>
      </c>
      <c r="CN22" s="758">
        <v>2.9049999999999998</v>
      </c>
      <c r="CO22" s="758">
        <v>2.8650000000000002</v>
      </c>
      <c r="CP22" s="758">
        <v>2.9950000000000001</v>
      </c>
      <c r="CQ22" s="758">
        <v>3.79</v>
      </c>
      <c r="CR22" s="758">
        <v>4.4649999999999999</v>
      </c>
      <c r="CS22" s="758">
        <v>4.4400000000000004</v>
      </c>
      <c r="CT22" s="758">
        <v>5.45</v>
      </c>
      <c r="CU22" s="758">
        <v>4.7</v>
      </c>
      <c r="CV22" s="758">
        <v>4.45</v>
      </c>
      <c r="CW22" s="759">
        <v>3.72</v>
      </c>
    </row>
    <row r="23" spans="1:101" s="91" customFormat="1" ht="11.5">
      <c r="A23" s="760" t="s">
        <v>1064</v>
      </c>
      <c r="B23" s="761"/>
      <c r="C23" s="761"/>
      <c r="D23" s="761"/>
      <c r="E23" s="761"/>
      <c r="F23" s="761"/>
      <c r="G23" s="761"/>
      <c r="H23" s="761"/>
      <c r="I23" s="761"/>
      <c r="J23" s="761"/>
      <c r="K23" s="761"/>
      <c r="L23" s="761"/>
      <c r="M23" s="761"/>
      <c r="N23" s="761"/>
      <c r="O23" s="761"/>
      <c r="P23" s="761"/>
      <c r="Q23" s="761"/>
      <c r="R23" s="761"/>
      <c r="S23" s="761"/>
      <c r="T23" s="761"/>
      <c r="U23" s="761"/>
      <c r="V23" s="761"/>
      <c r="W23" s="761"/>
      <c r="X23" s="761"/>
      <c r="Y23" s="761"/>
      <c r="Z23" s="761"/>
      <c r="AA23" s="761"/>
      <c r="AB23" s="761"/>
      <c r="AC23" s="761"/>
      <c r="AD23" s="761"/>
      <c r="AE23" s="761"/>
      <c r="AF23" s="761"/>
      <c r="AG23" s="761"/>
      <c r="AH23" s="761"/>
      <c r="AI23" s="761"/>
      <c r="AJ23" s="761"/>
      <c r="AK23" s="761"/>
      <c r="AL23" s="761"/>
      <c r="AM23" s="761"/>
      <c r="AN23" s="761"/>
      <c r="AO23" s="761">
        <v>18.7</v>
      </c>
      <c r="AP23" s="761">
        <v>18.5</v>
      </c>
      <c r="AQ23" s="761">
        <v>18.309999999999999</v>
      </c>
      <c r="AR23" s="761">
        <v>19.27</v>
      </c>
      <c r="AS23" s="761">
        <v>21.71</v>
      </c>
      <c r="AT23" s="761">
        <v>19.8</v>
      </c>
      <c r="AU23" s="761">
        <v>19.39</v>
      </c>
      <c r="AV23" s="761">
        <v>18.399999999999999</v>
      </c>
      <c r="AW23" s="761">
        <v>15.95</v>
      </c>
      <c r="AX23" s="761">
        <v>17.14</v>
      </c>
      <c r="AY23" s="761">
        <v>14.45</v>
      </c>
      <c r="AZ23" s="761">
        <v>13.49</v>
      </c>
      <c r="BA23" s="761">
        <v>12.7</v>
      </c>
      <c r="BB23" s="761">
        <v>14.1</v>
      </c>
      <c r="BC23" s="761">
        <v>14.6</v>
      </c>
      <c r="BD23" s="761">
        <v>12.02</v>
      </c>
      <c r="BE23" s="761">
        <v>13.59</v>
      </c>
      <c r="BF23" s="761">
        <v>5.14</v>
      </c>
      <c r="BG23" s="761">
        <v>5.9950000000000001</v>
      </c>
      <c r="BH23" s="761">
        <v>8.52</v>
      </c>
      <c r="BI23" s="761">
        <v>7.125</v>
      </c>
      <c r="BJ23" s="761">
        <v>4.5549999999999997</v>
      </c>
      <c r="BK23" s="761">
        <v>4.71</v>
      </c>
      <c r="BL23" s="761">
        <v>3.92</v>
      </c>
      <c r="BM23" s="761">
        <v>2.5950000000000002</v>
      </c>
      <c r="BN23" s="761">
        <v>3.1850000000000001</v>
      </c>
      <c r="BO23" s="761">
        <v>3.2450000000000001</v>
      </c>
      <c r="BP23" s="761">
        <v>3.7749999999999999</v>
      </c>
      <c r="BQ23" s="761">
        <v>4.67</v>
      </c>
      <c r="BR23" s="761">
        <v>5.6849999999999996</v>
      </c>
      <c r="BS23" s="761">
        <v>5.65</v>
      </c>
      <c r="BT23" s="761">
        <v>5.74</v>
      </c>
      <c r="BU23" s="761">
        <v>6</v>
      </c>
      <c r="BV23" s="761">
        <v>6.8150000000000004</v>
      </c>
      <c r="BW23" s="761">
        <v>6.2450000000000001</v>
      </c>
      <c r="BX23" s="761">
        <v>4.617</v>
      </c>
      <c r="BY23" s="761">
        <v>6.125</v>
      </c>
      <c r="BZ23" s="761">
        <v>7.5049999999999999</v>
      </c>
      <c r="CA23" s="761">
        <v>7.0549999999999997</v>
      </c>
      <c r="CB23" s="761">
        <v>7.36</v>
      </c>
      <c r="CC23" s="761">
        <v>5.44</v>
      </c>
      <c r="CD23" s="761">
        <v>6.6849999999999996</v>
      </c>
      <c r="CE23" s="761">
        <v>3.8</v>
      </c>
      <c r="CF23" s="761">
        <v>3.49</v>
      </c>
      <c r="CG23" s="761">
        <v>3.9</v>
      </c>
      <c r="CH23" s="761">
        <v>3.7650000000000001</v>
      </c>
      <c r="CI23" s="761">
        <v>3.64</v>
      </c>
      <c r="CJ23" s="761">
        <v>3.28</v>
      </c>
      <c r="CK23" s="761">
        <v>2.9449999999999998</v>
      </c>
      <c r="CL23" s="762">
        <v>3.78</v>
      </c>
      <c r="CM23" s="762">
        <v>3.9849999999999999</v>
      </c>
      <c r="CN23" s="762">
        <v>4.3449999999999998</v>
      </c>
      <c r="CO23" s="762">
        <v>4.3849999999999998</v>
      </c>
      <c r="CP23" s="762">
        <v>4.2149999999999999</v>
      </c>
      <c r="CQ23" s="762">
        <v>5.4444999999999997</v>
      </c>
      <c r="CR23" s="762">
        <v>5.3449999999999998</v>
      </c>
      <c r="CS23" s="762">
        <v>5.8049999999999997</v>
      </c>
      <c r="CT23" s="762">
        <v>6.2249999999999996</v>
      </c>
      <c r="CU23" s="762">
        <v>5.8151999999999999</v>
      </c>
      <c r="CV23" s="762">
        <v>5.46</v>
      </c>
      <c r="CW23" s="763">
        <v>5.0216000000000003</v>
      </c>
    </row>
    <row r="24" spans="1:101" s="91" customFormat="1" ht="14">
      <c r="A24" s="764" t="s">
        <v>1059</v>
      </c>
      <c r="B24" s="765"/>
      <c r="C24" s="765"/>
      <c r="D24" s="765"/>
      <c r="E24" s="765"/>
      <c r="F24" s="765"/>
      <c r="G24" s="765"/>
      <c r="H24" s="765"/>
      <c r="I24" s="765"/>
      <c r="J24" s="765"/>
      <c r="K24" s="765"/>
      <c r="L24" s="765"/>
      <c r="M24" s="765"/>
      <c r="N24" s="765"/>
      <c r="O24" s="765"/>
      <c r="P24" s="765"/>
      <c r="Q24" s="765"/>
      <c r="R24" s="765"/>
      <c r="S24" s="765"/>
      <c r="T24" s="765"/>
      <c r="U24" s="765"/>
      <c r="V24" s="765"/>
      <c r="W24" s="765"/>
      <c r="X24" s="765"/>
      <c r="Y24" s="765"/>
      <c r="Z24" s="765"/>
      <c r="AA24" s="765"/>
      <c r="AB24" s="765"/>
      <c r="AC24" s="765"/>
      <c r="AD24" s="765"/>
      <c r="AE24" s="765"/>
      <c r="AF24" s="765"/>
      <c r="AG24" s="765"/>
      <c r="AH24" s="765"/>
      <c r="AI24" s="765"/>
      <c r="AJ24" s="765"/>
      <c r="AK24" s="765"/>
      <c r="AL24" s="765"/>
      <c r="AM24" s="765"/>
      <c r="AN24" s="765"/>
      <c r="AO24" s="765"/>
      <c r="AP24" s="765"/>
      <c r="AQ24" s="765"/>
      <c r="AR24" s="765"/>
      <c r="AS24" s="765"/>
      <c r="AT24" s="765"/>
      <c r="AU24" s="765"/>
      <c r="AV24" s="765"/>
      <c r="AW24" s="765"/>
      <c r="AX24" s="765"/>
      <c r="AY24" s="765"/>
      <c r="AZ24" s="765"/>
      <c r="BA24" s="765"/>
      <c r="BB24" s="765"/>
      <c r="BC24" s="765"/>
      <c r="BD24" s="765"/>
      <c r="BE24" s="765"/>
      <c r="BF24" s="765"/>
      <c r="BG24" s="765"/>
      <c r="BH24" s="765"/>
      <c r="BI24" s="765"/>
      <c r="BJ24" s="765"/>
      <c r="BK24" s="765"/>
      <c r="BL24" s="765"/>
      <c r="BM24" s="765"/>
      <c r="BN24" s="765"/>
      <c r="BO24" s="765"/>
      <c r="BP24" s="765"/>
      <c r="BQ24" s="765"/>
      <c r="BR24" s="765"/>
      <c r="BS24" s="765"/>
      <c r="BT24" s="765"/>
      <c r="BU24" s="765"/>
      <c r="BV24" s="765"/>
      <c r="BW24" s="765"/>
      <c r="BX24" s="765"/>
      <c r="BY24" s="765"/>
      <c r="BZ24" s="765"/>
      <c r="CA24" s="765"/>
      <c r="CB24" s="765"/>
      <c r="CC24" s="765"/>
      <c r="CD24" s="765"/>
      <c r="CE24" s="765"/>
      <c r="CF24" s="765"/>
      <c r="CG24" s="765"/>
      <c r="CH24" s="765"/>
      <c r="CI24" s="765"/>
      <c r="CJ24" s="765"/>
      <c r="CK24" s="765"/>
      <c r="CL24" s="766"/>
      <c r="CM24" s="766"/>
      <c r="CN24" s="766"/>
      <c r="CO24" s="766"/>
      <c r="CP24" s="766"/>
      <c r="CQ24" s="766"/>
      <c r="CR24" s="766"/>
      <c r="CS24" s="766"/>
      <c r="CT24" s="766"/>
      <c r="CU24" s="766"/>
      <c r="CV24" s="766"/>
      <c r="CW24" s="767"/>
    </row>
    <row r="25" spans="1:101" s="91" customFormat="1" ht="11.5">
      <c r="A25" s="738" t="s">
        <v>1462</v>
      </c>
      <c r="B25" s="739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9"/>
      <c r="O25" s="739"/>
      <c r="P25" s="739"/>
      <c r="Q25" s="739"/>
      <c r="R25" s="739"/>
      <c r="S25" s="739"/>
      <c r="T25" s="739"/>
      <c r="U25" s="739"/>
      <c r="V25" s="739"/>
      <c r="W25" s="739"/>
      <c r="X25" s="739"/>
      <c r="Y25" s="739"/>
      <c r="Z25" s="739"/>
      <c r="AA25" s="739"/>
      <c r="AB25" s="739"/>
      <c r="AC25" s="739"/>
      <c r="AD25" s="739"/>
      <c r="AE25" s="739"/>
      <c r="AF25" s="739"/>
      <c r="AG25" s="739"/>
      <c r="AH25" s="739"/>
      <c r="AI25" s="739"/>
      <c r="AJ25" s="739"/>
      <c r="AK25" s="739"/>
      <c r="AL25" s="739"/>
      <c r="AM25" s="739"/>
      <c r="AN25" s="739"/>
      <c r="AO25" s="739">
        <v>7332.2561993240006</v>
      </c>
      <c r="AP25" s="739">
        <v>191236.66766175139</v>
      </c>
      <c r="AQ25" s="739">
        <v>68456.360072912503</v>
      </c>
      <c r="AR25" s="739">
        <v>159386.16948569295</v>
      </c>
      <c r="AS25" s="739">
        <v>119978.32047837402</v>
      </c>
      <c r="AT25" s="739">
        <v>168161.31500145502</v>
      </c>
      <c r="AU25" s="739">
        <v>129254.25365743897</v>
      </c>
      <c r="AV25" s="739">
        <v>108156.03278954751</v>
      </c>
      <c r="AW25" s="739">
        <v>110408.87509257151</v>
      </c>
      <c r="AX25" s="739">
        <v>250759.12747994045</v>
      </c>
      <c r="AY25" s="739">
        <v>164879.04069568997</v>
      </c>
      <c r="AZ25" s="739">
        <v>186051.73680878745</v>
      </c>
      <c r="BA25" s="739">
        <v>183432.37830186347</v>
      </c>
      <c r="BB25" s="739">
        <v>433100.77904458187</v>
      </c>
      <c r="BC25" s="739">
        <v>158867.032970776</v>
      </c>
      <c r="BD25" s="739">
        <v>190466.51929669303</v>
      </c>
      <c r="BE25" s="739">
        <v>287845.72889865161</v>
      </c>
      <c r="BF25" s="739">
        <v>213123.69780472101</v>
      </c>
      <c r="BG25" s="739">
        <v>143904.86286263351</v>
      </c>
      <c r="BH25" s="739">
        <v>453594.94937982666</v>
      </c>
      <c r="BI25" s="739">
        <v>353124.56039862748</v>
      </c>
      <c r="BJ25" s="739">
        <v>239674.57603937207</v>
      </c>
      <c r="BK25" s="739">
        <v>137245.24114417698</v>
      </c>
      <c r="BL25" s="739">
        <v>188648.16183395943</v>
      </c>
      <c r="BM25" s="739">
        <v>314532.86258197797</v>
      </c>
      <c r="BN25" s="739">
        <v>229001.91849875654</v>
      </c>
      <c r="BO25" s="739">
        <v>203518.75828862202</v>
      </c>
      <c r="BP25" s="739">
        <v>195568.29258511498</v>
      </c>
      <c r="BQ25" s="739">
        <v>301223.62787006446</v>
      </c>
      <c r="BR25" s="739">
        <v>349113.18878928683</v>
      </c>
      <c r="BS25" s="739">
        <v>343622.30938850151</v>
      </c>
      <c r="BT25" s="739">
        <v>215343.10718871196</v>
      </c>
      <c r="BU25" s="739">
        <v>329473.96097129717</v>
      </c>
      <c r="BV25" s="739">
        <v>464660.83098874212</v>
      </c>
      <c r="BW25" s="739">
        <v>460396.51508910762</v>
      </c>
      <c r="BX25" s="739">
        <v>482009.34315751505</v>
      </c>
      <c r="BY25" s="739">
        <v>795556.92632274132</v>
      </c>
      <c r="BZ25" s="739">
        <v>907123.55954225198</v>
      </c>
      <c r="CA25" s="739">
        <v>536456.11370764987</v>
      </c>
      <c r="CB25" s="739">
        <v>725863.93461644999</v>
      </c>
      <c r="CC25" s="739">
        <v>569649.76642070001</v>
      </c>
      <c r="CD25" s="739">
        <v>1156003.1718851998</v>
      </c>
      <c r="CE25" s="739">
        <v>835382.3002957456</v>
      </c>
      <c r="CF25" s="739">
        <v>541416.8349951501</v>
      </c>
      <c r="CG25" s="739">
        <v>647498.64508445025</v>
      </c>
      <c r="CH25" s="739">
        <v>998907.20538119972</v>
      </c>
      <c r="CI25" s="739">
        <v>659389.41373189993</v>
      </c>
      <c r="CJ25" s="739">
        <v>433436.86492005002</v>
      </c>
      <c r="CK25" s="739">
        <v>465480.30974594998</v>
      </c>
      <c r="CL25" s="756">
        <v>893447.37568229972</v>
      </c>
      <c r="CM25" s="756">
        <v>612537.97376869968</v>
      </c>
      <c r="CN25" s="756">
        <v>579991.93939916592</v>
      </c>
      <c r="CO25" s="756">
        <v>789547.38904937881</v>
      </c>
      <c r="CP25" s="756">
        <v>496428.21295317571</v>
      </c>
      <c r="CQ25" s="756">
        <v>741016.38052827853</v>
      </c>
      <c r="CR25" s="756">
        <v>685357.99166405306</v>
      </c>
      <c r="CS25" s="756">
        <v>464453.4832742103</v>
      </c>
      <c r="CT25" s="756">
        <v>279384.98389122554</v>
      </c>
      <c r="CU25" s="756">
        <v>372031.63305068039</v>
      </c>
      <c r="CV25" s="756">
        <v>461753.54646553833</v>
      </c>
      <c r="CW25" s="757">
        <v>797190.76190776331</v>
      </c>
    </row>
    <row r="26" spans="1:101" s="91" customFormat="1" ht="11.5">
      <c r="A26" s="738" t="s">
        <v>1061</v>
      </c>
      <c r="B26" s="741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1"/>
      <c r="V26" s="741"/>
      <c r="W26" s="741"/>
      <c r="X26" s="741"/>
      <c r="Y26" s="741"/>
      <c r="Z26" s="741"/>
      <c r="AA26" s="741"/>
      <c r="AB26" s="741"/>
      <c r="AC26" s="741"/>
      <c r="AD26" s="741"/>
      <c r="AE26" s="741"/>
      <c r="AF26" s="741"/>
      <c r="AG26" s="741"/>
      <c r="AH26" s="741"/>
      <c r="AI26" s="741"/>
      <c r="AJ26" s="741"/>
      <c r="AK26" s="741"/>
      <c r="AL26" s="741"/>
      <c r="AM26" s="741"/>
      <c r="AN26" s="741"/>
      <c r="AO26" s="741">
        <v>31.627600000000001</v>
      </c>
      <c r="AP26" s="741">
        <v>31.463000000000001</v>
      </c>
      <c r="AQ26" s="741">
        <v>30.534224999999999</v>
      </c>
      <c r="AR26" s="741">
        <v>26.198730000000001</v>
      </c>
      <c r="AS26" s="741">
        <v>32.11092</v>
      </c>
      <c r="AT26" s="741">
        <v>32.442149999999998</v>
      </c>
      <c r="AU26" s="741">
        <v>30.007482</v>
      </c>
      <c r="AV26" s="741">
        <v>28.312184999999999</v>
      </c>
      <c r="AW26" s="741">
        <v>24.266190000000002</v>
      </c>
      <c r="AX26" s="741">
        <v>24.270955000000001</v>
      </c>
      <c r="AY26" s="741">
        <v>26.189019999999999</v>
      </c>
      <c r="AZ26" s="741">
        <v>19.654284000000001</v>
      </c>
      <c r="BA26" s="741">
        <v>24.514599999999998</v>
      </c>
      <c r="BB26" s="741">
        <v>25.763729999999999</v>
      </c>
      <c r="BC26" s="741">
        <v>27.594262000000001</v>
      </c>
      <c r="BD26" s="741">
        <v>22.319296999999999</v>
      </c>
      <c r="BE26" s="741">
        <v>26.193631999999997</v>
      </c>
      <c r="BF26" s="741">
        <v>12.119362499999999</v>
      </c>
      <c r="BG26" s="741">
        <v>11.38917</v>
      </c>
      <c r="BH26" s="741">
        <v>12.460510000000001</v>
      </c>
      <c r="BI26" s="741">
        <v>12.483861000000001</v>
      </c>
      <c r="BJ26" s="741">
        <v>11.525612000000001</v>
      </c>
      <c r="BK26" s="741">
        <v>11.644164</v>
      </c>
      <c r="BL26" s="741">
        <v>12.148894500000001</v>
      </c>
      <c r="BM26" s="741">
        <v>7.5608599999999999</v>
      </c>
      <c r="BN26" s="741">
        <v>7.1081120000000011</v>
      </c>
      <c r="BO26" s="741">
        <v>9.5225340000000003</v>
      </c>
      <c r="BP26" s="741">
        <v>8.5105229999999992</v>
      </c>
      <c r="BQ26" s="741">
        <v>11.560835000000001</v>
      </c>
      <c r="BR26" s="741">
        <v>13.411752</v>
      </c>
      <c r="BS26" s="741">
        <v>16.767845999999999</v>
      </c>
      <c r="BT26" s="741">
        <v>13.668209999999998</v>
      </c>
      <c r="BU26" s="741">
        <v>17.244890000000002</v>
      </c>
      <c r="BV26" s="741">
        <v>16.323977249999999</v>
      </c>
      <c r="BW26" s="741">
        <v>20.574135999999999</v>
      </c>
      <c r="BX26" s="741">
        <v>14.059800000000001</v>
      </c>
      <c r="BY26" s="741">
        <v>14.598962500000001</v>
      </c>
      <c r="BZ26" s="741">
        <v>23.687681250000001</v>
      </c>
      <c r="CA26" s="741">
        <v>24.737138999999999</v>
      </c>
      <c r="CB26" s="741">
        <v>27.288898499999998</v>
      </c>
      <c r="CC26" s="741">
        <v>22.664820000000002</v>
      </c>
      <c r="CD26" s="741">
        <v>26.6813255</v>
      </c>
      <c r="CE26" s="741">
        <v>13.258211999999999</v>
      </c>
      <c r="CF26" s="741">
        <v>16.256252999999997</v>
      </c>
      <c r="CG26" s="741">
        <v>14.843983</v>
      </c>
      <c r="CH26" s="741">
        <v>15.369750000000002</v>
      </c>
      <c r="CI26" s="741">
        <v>15.064984999999998</v>
      </c>
      <c r="CJ26" s="741">
        <v>16.2428475</v>
      </c>
      <c r="CK26" s="741">
        <v>14.609881</v>
      </c>
      <c r="CL26" s="758">
        <v>14.527721999999999</v>
      </c>
      <c r="CM26" s="758">
        <v>17.595508000000002</v>
      </c>
      <c r="CN26" s="758">
        <v>16.341165</v>
      </c>
      <c r="CO26" s="758">
        <v>20.072771999999997</v>
      </c>
      <c r="CP26" s="758">
        <v>16.288976999999999</v>
      </c>
      <c r="CQ26" s="758">
        <v>20.001615000000001</v>
      </c>
      <c r="CR26" s="758">
        <v>24.632201999999999</v>
      </c>
      <c r="CS26" s="758">
        <v>23.591074500000001</v>
      </c>
      <c r="CT26" s="758">
        <v>27.661998000000004</v>
      </c>
      <c r="CU26" s="758">
        <v>28.550580000000004</v>
      </c>
      <c r="CV26" s="758">
        <v>26.549174999999998</v>
      </c>
      <c r="CW26" s="759">
        <v>27.015155499999999</v>
      </c>
    </row>
    <row r="27" spans="1:101" s="92" customFormat="1" ht="11.5">
      <c r="A27" s="738" t="s">
        <v>1062</v>
      </c>
      <c r="B27" s="741"/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741"/>
      <c r="P27" s="741"/>
      <c r="Q27" s="741"/>
      <c r="R27" s="741"/>
      <c r="S27" s="741"/>
      <c r="T27" s="741"/>
      <c r="U27" s="741"/>
      <c r="V27" s="741"/>
      <c r="W27" s="741"/>
      <c r="X27" s="741"/>
      <c r="Y27" s="741"/>
      <c r="Z27" s="741"/>
      <c r="AA27" s="741"/>
      <c r="AB27" s="741"/>
      <c r="AC27" s="741"/>
      <c r="AD27" s="741"/>
      <c r="AE27" s="741"/>
      <c r="AF27" s="741"/>
      <c r="AG27" s="741"/>
      <c r="AH27" s="741"/>
      <c r="AI27" s="741"/>
      <c r="AJ27" s="741"/>
      <c r="AK27" s="741"/>
      <c r="AL27" s="741"/>
      <c r="AM27" s="741"/>
      <c r="AN27" s="741"/>
      <c r="AO27" s="741">
        <v>31.627600000000001</v>
      </c>
      <c r="AP27" s="741">
        <v>30.027659999999997</v>
      </c>
      <c r="AQ27" s="741">
        <v>25.221</v>
      </c>
      <c r="AR27" s="741">
        <v>32.579465999999996</v>
      </c>
      <c r="AS27" s="741">
        <v>32.490899999999996</v>
      </c>
      <c r="AT27" s="741">
        <v>29.902932</v>
      </c>
      <c r="AU27" s="741">
        <v>27.990523</v>
      </c>
      <c r="AV27" s="741">
        <v>24.051568000000003</v>
      </c>
      <c r="AW27" s="741">
        <v>23.635079999999999</v>
      </c>
      <c r="AX27" s="741">
        <v>26.074251</v>
      </c>
      <c r="AY27" s="741">
        <v>19.828953000000002</v>
      </c>
      <c r="AZ27" s="741">
        <v>25.260664000000002</v>
      </c>
      <c r="BA27" s="741">
        <v>25.891144999999998</v>
      </c>
      <c r="BB27" s="741">
        <v>27.548783999999998</v>
      </c>
      <c r="BC27" s="741">
        <v>22.377559999999995</v>
      </c>
      <c r="BD27" s="741">
        <v>26.202500000000001</v>
      </c>
      <c r="BE27" s="741">
        <v>24.316188</v>
      </c>
      <c r="BF27" s="741">
        <v>11.258424999999999</v>
      </c>
      <c r="BG27" s="741">
        <v>12.3229875</v>
      </c>
      <c r="BH27" s="741">
        <v>12.76971</v>
      </c>
      <c r="BI27" s="741">
        <v>11.527908</v>
      </c>
      <c r="BJ27" s="741">
        <v>11.484640000000001</v>
      </c>
      <c r="BK27" s="741">
        <v>12.069113999999999</v>
      </c>
      <c r="BL27" s="741">
        <v>7.5485100000000003</v>
      </c>
      <c r="BM27" s="741">
        <v>7.1848320000000001</v>
      </c>
      <c r="BN27" s="741">
        <v>9.6090300000000006</v>
      </c>
      <c r="BO27" s="741">
        <v>8.4899210000000007</v>
      </c>
      <c r="BP27" s="741">
        <v>11.345469</v>
      </c>
      <c r="BQ27" s="741">
        <v>13.557856000000001</v>
      </c>
      <c r="BR27" s="741">
        <v>17.061834000000001</v>
      </c>
      <c r="BS27" s="741">
        <v>13.497456</v>
      </c>
      <c r="BT27" s="741">
        <v>17.408160000000002</v>
      </c>
      <c r="BU27" s="741">
        <v>15.9611</v>
      </c>
      <c r="BV27" s="741">
        <v>20.723893</v>
      </c>
      <c r="BW27" s="741">
        <v>13.977274999999999</v>
      </c>
      <c r="BX27" s="741">
        <v>14.554176499999999</v>
      </c>
      <c r="BY27" s="741">
        <v>23.074434</v>
      </c>
      <c r="BZ27" s="741">
        <v>24.295924500000002</v>
      </c>
      <c r="CA27" s="741">
        <v>26.767917000000001</v>
      </c>
      <c r="CB27" s="741">
        <v>22.841733999999999</v>
      </c>
      <c r="CC27" s="741">
        <v>26.501852500000002</v>
      </c>
      <c r="CD27" s="741">
        <v>13.932516</v>
      </c>
      <c r="CE27" s="741">
        <v>16.373240000000003</v>
      </c>
      <c r="CF27" s="741">
        <v>15.145279499999999</v>
      </c>
      <c r="CG27" s="741">
        <v>19.305740499999999</v>
      </c>
      <c r="CH27" s="741">
        <v>18.154031000000003</v>
      </c>
      <c r="CI27" s="741">
        <v>16.257149999999999</v>
      </c>
      <c r="CJ27" s="741">
        <v>14.577592000000001</v>
      </c>
      <c r="CK27" s="741">
        <v>14.369787500000001</v>
      </c>
      <c r="CL27" s="758">
        <v>17.245592000000002</v>
      </c>
      <c r="CM27" s="758">
        <v>16.656840000000003</v>
      </c>
      <c r="CN27" s="758">
        <v>19.490793</v>
      </c>
      <c r="CO27" s="758">
        <v>17.166232999999998</v>
      </c>
      <c r="CP27" s="758">
        <v>19.7056015</v>
      </c>
      <c r="CQ27" s="758">
        <v>24.794784</v>
      </c>
      <c r="CR27" s="758">
        <v>23.335416000000002</v>
      </c>
      <c r="CS27" s="758">
        <v>27.655926250000004</v>
      </c>
      <c r="CT27" s="758">
        <v>28.103625000000001</v>
      </c>
      <c r="CU27" s="758">
        <v>26.68272</v>
      </c>
      <c r="CV27" s="758">
        <v>27.240500000000001</v>
      </c>
      <c r="CW27" s="759">
        <v>23.654586000000002</v>
      </c>
    </row>
    <row r="28" spans="1:101" s="91" customFormat="1" ht="11.5">
      <c r="A28" s="738" t="s">
        <v>1063</v>
      </c>
      <c r="B28" s="741"/>
      <c r="C28" s="741"/>
      <c r="D28" s="741"/>
      <c r="E28" s="741"/>
      <c r="F28" s="741"/>
      <c r="G28" s="741"/>
      <c r="H28" s="741"/>
      <c r="I28" s="741"/>
      <c r="J28" s="741"/>
      <c r="K28" s="741"/>
      <c r="L28" s="741"/>
      <c r="M28" s="741"/>
      <c r="N28" s="741"/>
      <c r="O28" s="741"/>
      <c r="P28" s="741"/>
      <c r="Q28" s="741"/>
      <c r="R28" s="741"/>
      <c r="S28" s="741"/>
      <c r="T28" s="741"/>
      <c r="U28" s="741"/>
      <c r="V28" s="741"/>
      <c r="W28" s="741"/>
      <c r="X28" s="741"/>
      <c r="Y28" s="741"/>
      <c r="Z28" s="741"/>
      <c r="AA28" s="741"/>
      <c r="AB28" s="741"/>
      <c r="AC28" s="741"/>
      <c r="AD28" s="741"/>
      <c r="AE28" s="741"/>
      <c r="AF28" s="741"/>
      <c r="AG28" s="741"/>
      <c r="AH28" s="741"/>
      <c r="AI28" s="741"/>
      <c r="AJ28" s="741"/>
      <c r="AK28" s="741"/>
      <c r="AL28" s="741"/>
      <c r="AM28" s="741"/>
      <c r="AN28" s="741"/>
      <c r="AO28" s="741">
        <v>28.4208</v>
      </c>
      <c r="AP28" s="741">
        <v>26.84385</v>
      </c>
      <c r="AQ28" s="741">
        <v>24.303812000000001</v>
      </c>
      <c r="AR28" s="741">
        <v>25.838609999999999</v>
      </c>
      <c r="AS28" s="741">
        <v>30.350286000000001</v>
      </c>
      <c r="AT28" s="741">
        <v>28.092635999999999</v>
      </c>
      <c r="AU28" s="741">
        <v>26.780804000000003</v>
      </c>
      <c r="AV28" s="741">
        <v>21.118680000000001</v>
      </c>
      <c r="AW28" s="741">
        <v>21.687639999999998</v>
      </c>
      <c r="AX28" s="741">
        <v>22.876760000000001</v>
      </c>
      <c r="AY28" s="741">
        <v>18.832948000000002</v>
      </c>
      <c r="AZ28" s="741">
        <v>18.505783999999998</v>
      </c>
      <c r="BA28" s="741">
        <v>20.794847999999998</v>
      </c>
      <c r="BB28" s="741">
        <v>23.423351999999998</v>
      </c>
      <c r="BC28" s="741">
        <v>20.473792</v>
      </c>
      <c r="BD28" s="741">
        <v>20.10876</v>
      </c>
      <c r="BE28" s="741">
        <v>23.338000000000001</v>
      </c>
      <c r="BF28" s="741">
        <v>9.3264729999999982</v>
      </c>
      <c r="BG28" s="741">
        <v>11.093500000000001</v>
      </c>
      <c r="BH28" s="741">
        <v>12.074097</v>
      </c>
      <c r="BI28" s="741">
        <v>10.577558</v>
      </c>
      <c r="BJ28" s="741">
        <v>9.9776740000000004</v>
      </c>
      <c r="BK28" s="741">
        <v>11.033298</v>
      </c>
      <c r="BL28" s="741">
        <v>7.1175724999999996</v>
      </c>
      <c r="BM28" s="741">
        <v>6.9114959999999996</v>
      </c>
      <c r="BN28" s="741">
        <v>6.1904414999999995</v>
      </c>
      <c r="BO28" s="741">
        <v>7.6493580000000012</v>
      </c>
      <c r="BP28" s="741">
        <v>8.1941529999999982</v>
      </c>
      <c r="BQ28" s="741">
        <v>11.366807</v>
      </c>
      <c r="BR28" s="741">
        <v>13.411752</v>
      </c>
      <c r="BS28" s="741">
        <v>12.786657</v>
      </c>
      <c r="BT28" s="741">
        <v>13.041322000000001</v>
      </c>
      <c r="BU28" s="741">
        <v>14.87025</v>
      </c>
      <c r="BV28" s="741">
        <v>16.135969499999998</v>
      </c>
      <c r="BW28" s="741">
        <v>12.2822037</v>
      </c>
      <c r="BX28" s="741">
        <v>13.275642999999999</v>
      </c>
      <c r="BY28" s="741">
        <v>14.155959500000002</v>
      </c>
      <c r="BZ28" s="741">
        <v>23.318287999999999</v>
      </c>
      <c r="CA28" s="741">
        <v>22.096603999999999</v>
      </c>
      <c r="CB28" s="741">
        <v>21.734311000000005</v>
      </c>
      <c r="CC28" s="741">
        <v>22.414380000000001</v>
      </c>
      <c r="CD28" s="741">
        <v>1.709155</v>
      </c>
      <c r="CE28" s="741">
        <v>12.036629999999999</v>
      </c>
      <c r="CF28" s="741">
        <v>14.8068375</v>
      </c>
      <c r="CG28" s="741">
        <v>14.622014999999999</v>
      </c>
      <c r="CH28" s="741">
        <v>14.136815000000002</v>
      </c>
      <c r="CI28" s="741">
        <v>14.27608</v>
      </c>
      <c r="CJ28" s="741">
        <v>13.892985999999999</v>
      </c>
      <c r="CK28" s="741">
        <v>14.022223500000001</v>
      </c>
      <c r="CL28" s="758">
        <v>14.072057999999998</v>
      </c>
      <c r="CM28" s="758">
        <v>15.883369</v>
      </c>
      <c r="CN28" s="758">
        <v>15.852003999999999</v>
      </c>
      <c r="CO28" s="758">
        <v>15.300819000000002</v>
      </c>
      <c r="CP28" s="758">
        <v>18.4638785</v>
      </c>
      <c r="CQ28" s="758">
        <v>19.191423</v>
      </c>
      <c r="CR28" s="758">
        <v>22.454038499999999</v>
      </c>
      <c r="CS28" s="758">
        <v>22.841699999999999</v>
      </c>
      <c r="CT28" s="758">
        <v>26.894449999999999</v>
      </c>
      <c r="CU28" s="758">
        <v>26.063668</v>
      </c>
      <c r="CV28" s="758">
        <v>25.652470000000001</v>
      </c>
      <c r="CW28" s="759">
        <v>23.035356000000004</v>
      </c>
    </row>
    <row r="29" spans="1:101" s="91" customFormat="1" ht="11.5">
      <c r="A29" s="760" t="s">
        <v>1064</v>
      </c>
      <c r="B29" s="761"/>
      <c r="C29" s="761"/>
      <c r="D29" s="761"/>
      <c r="E29" s="761"/>
      <c r="F29" s="761"/>
      <c r="G29" s="761"/>
      <c r="H29" s="761"/>
      <c r="I29" s="761"/>
      <c r="J29" s="761"/>
      <c r="K29" s="761"/>
      <c r="L29" s="761"/>
      <c r="M29" s="761"/>
      <c r="N29" s="761"/>
      <c r="O29" s="761"/>
      <c r="P29" s="761"/>
      <c r="Q29" s="761"/>
      <c r="R29" s="761"/>
      <c r="S29" s="761"/>
      <c r="T29" s="761"/>
      <c r="U29" s="761"/>
      <c r="V29" s="761"/>
      <c r="W29" s="761"/>
      <c r="X29" s="761"/>
      <c r="Y29" s="761"/>
      <c r="Z29" s="761"/>
      <c r="AA29" s="761"/>
      <c r="AB29" s="761"/>
      <c r="AC29" s="761"/>
      <c r="AD29" s="761"/>
      <c r="AE29" s="761"/>
      <c r="AF29" s="761"/>
      <c r="AG29" s="761"/>
      <c r="AH29" s="761"/>
      <c r="AI29" s="761"/>
      <c r="AJ29" s="761"/>
      <c r="AK29" s="761"/>
      <c r="AL29" s="761"/>
      <c r="AM29" s="761"/>
      <c r="AN29" s="761"/>
      <c r="AO29" s="761">
        <v>32.831589999999998</v>
      </c>
      <c r="AP29" s="761">
        <v>32.409524000000005</v>
      </c>
      <c r="AQ29" s="761">
        <v>32.011372999999999</v>
      </c>
      <c r="AR29" s="761">
        <v>32.647233999999997</v>
      </c>
      <c r="AS29" s="761">
        <v>36.514049</v>
      </c>
      <c r="AT29" s="761">
        <v>33.091740000000001</v>
      </c>
      <c r="AU29" s="761">
        <v>30.882453000000002</v>
      </c>
      <c r="AV29" s="761">
        <v>28.818079999999998</v>
      </c>
      <c r="AW29" s="761">
        <v>27.093171999999999</v>
      </c>
      <c r="AX29" s="761">
        <v>29.696763999999998</v>
      </c>
      <c r="AY29" s="761">
        <v>26.379919999999998</v>
      </c>
      <c r="AZ29" s="761">
        <v>27.167511000000001</v>
      </c>
      <c r="BA29" s="761">
        <v>25.891144999999998</v>
      </c>
      <c r="BB29" s="761">
        <v>27.609197999999999</v>
      </c>
      <c r="BC29" s="761">
        <v>28.85106</v>
      </c>
      <c r="BD29" s="761">
        <v>26.814347999999999</v>
      </c>
      <c r="BE29" s="761">
        <v>30.476934</v>
      </c>
      <c r="BF29" s="761">
        <v>12.202873999999998</v>
      </c>
      <c r="BG29" s="761">
        <v>13.3766435</v>
      </c>
      <c r="BH29" s="761">
        <v>19.015788000000001</v>
      </c>
      <c r="BI29" s="761">
        <v>17.093587499999998</v>
      </c>
      <c r="BJ29" s="761">
        <v>12.494984999999998</v>
      </c>
      <c r="BK29" s="761">
        <v>14.113985999999999</v>
      </c>
      <c r="BL29" s="761">
        <v>12.226872</v>
      </c>
      <c r="BM29" s="761">
        <v>9.6614445000000018</v>
      </c>
      <c r="BN29" s="761">
        <v>11.5421215</v>
      </c>
      <c r="BO29" s="761">
        <v>11.507232</v>
      </c>
      <c r="BP29" s="761">
        <v>12.0701175</v>
      </c>
      <c r="BQ29" s="761">
        <v>14.927880000000002</v>
      </c>
      <c r="BR29" s="761">
        <v>17.516794000000001</v>
      </c>
      <c r="BS29" s="761">
        <v>17.678850000000001</v>
      </c>
      <c r="BT29" s="761">
        <v>17.993178</v>
      </c>
      <c r="BU29" s="761">
        <v>19.061399999999999</v>
      </c>
      <c r="BV29" s="761">
        <v>21.975649000000001</v>
      </c>
      <c r="BW29" s="761">
        <v>20.730902</v>
      </c>
      <c r="BX29" s="761">
        <v>17.175701700000001</v>
      </c>
      <c r="BY29" s="761">
        <v>23.229426</v>
      </c>
      <c r="BZ29" s="761">
        <v>27.923103000000001</v>
      </c>
      <c r="CA29" s="761">
        <v>27.223288999999998</v>
      </c>
      <c r="CB29" s="761">
        <v>27.744992</v>
      </c>
      <c r="CC29" s="761">
        <v>22.706560000000003</v>
      </c>
      <c r="CD29" s="761">
        <v>26.926869</v>
      </c>
      <c r="CE29" s="761">
        <v>18.9145</v>
      </c>
      <c r="CF29" s="761">
        <v>18.220625500000001</v>
      </c>
      <c r="CG29" s="761">
        <v>19.867815000000004</v>
      </c>
      <c r="CH29" s="761">
        <v>18.381272000000003</v>
      </c>
      <c r="CI29" s="761">
        <v>18.381272000000003</v>
      </c>
      <c r="CJ29" s="761">
        <v>16.688639999999999</v>
      </c>
      <c r="CK29" s="761">
        <v>16.636522500000002</v>
      </c>
      <c r="CL29" s="762">
        <v>17.989923000000001</v>
      </c>
      <c r="CM29" s="762">
        <v>19.117240499999998</v>
      </c>
      <c r="CN29" s="762">
        <v>22.169493499999998</v>
      </c>
      <c r="CO29" s="762">
        <v>22.766481500000001</v>
      </c>
      <c r="CP29" s="762">
        <v>21.923058000000001</v>
      </c>
      <c r="CQ29" s="762">
        <v>26.195154999999996</v>
      </c>
      <c r="CR29" s="762">
        <v>25.624367500000005</v>
      </c>
      <c r="CS29" s="762">
        <v>28.041632999999997</v>
      </c>
      <c r="CT29" s="762">
        <v>27.544212999999999</v>
      </c>
      <c r="CU29" s="762">
        <v>26.611850999999998</v>
      </c>
      <c r="CV29" s="762">
        <v>26.268920999999999</v>
      </c>
      <c r="CW29" s="763">
        <v>23.964201000000003</v>
      </c>
    </row>
    <row r="30" spans="1:101" s="91" customFormat="1" ht="11.5">
      <c r="A30" s="768" t="s">
        <v>1065</v>
      </c>
      <c r="B30" s="747"/>
      <c r="C30" s="747"/>
      <c r="D30" s="747"/>
      <c r="E30" s="747"/>
      <c r="F30" s="747"/>
      <c r="G30" s="747"/>
      <c r="H30" s="747"/>
      <c r="I30" s="747"/>
      <c r="J30" s="747"/>
      <c r="K30" s="747"/>
      <c r="L30" s="747"/>
      <c r="M30" s="747"/>
      <c r="N30" s="747"/>
      <c r="O30" s="747"/>
      <c r="P30" s="747"/>
      <c r="Q30" s="747"/>
      <c r="R30" s="747"/>
      <c r="S30" s="747"/>
      <c r="T30" s="747"/>
      <c r="U30" s="747"/>
      <c r="V30" s="747"/>
      <c r="W30" s="747"/>
      <c r="X30" s="747"/>
      <c r="Y30" s="747"/>
      <c r="Z30" s="747"/>
      <c r="AA30" s="747"/>
      <c r="AB30" s="747"/>
      <c r="AC30" s="747"/>
      <c r="AD30" s="747"/>
      <c r="AE30" s="747"/>
      <c r="AF30" s="747"/>
      <c r="AG30" s="747"/>
      <c r="AH30" s="747"/>
      <c r="AI30" s="747"/>
      <c r="AJ30" s="747"/>
      <c r="AK30" s="747"/>
      <c r="AL30" s="747"/>
      <c r="AM30" s="747"/>
      <c r="AN30" s="747"/>
      <c r="AO30" s="747"/>
      <c r="AP30" s="747"/>
      <c r="AQ30" s="747"/>
      <c r="AR30" s="747"/>
      <c r="AS30" s="747"/>
      <c r="AT30" s="747"/>
      <c r="AU30" s="747"/>
      <c r="AV30" s="747"/>
      <c r="AW30" s="747"/>
      <c r="AX30" s="747"/>
      <c r="AY30" s="747"/>
      <c r="AZ30" s="747"/>
      <c r="BA30" s="747"/>
      <c r="BB30" s="747"/>
      <c r="BC30" s="747"/>
      <c r="BD30" s="747"/>
      <c r="BE30" s="747"/>
      <c r="BF30" s="747"/>
      <c r="BG30" s="747"/>
      <c r="BH30" s="747"/>
      <c r="BI30" s="747"/>
      <c r="BJ30" s="747"/>
      <c r="BK30" s="747"/>
      <c r="BL30" s="747"/>
      <c r="BM30" s="747"/>
      <c r="BN30" s="747"/>
      <c r="BO30" s="747"/>
      <c r="BP30" s="747"/>
      <c r="BQ30" s="747"/>
      <c r="BR30" s="747"/>
      <c r="BS30" s="747"/>
      <c r="BT30" s="747"/>
      <c r="BU30" s="747"/>
      <c r="BV30" s="747"/>
      <c r="BW30" s="747"/>
      <c r="BX30" s="747"/>
      <c r="BY30" s="747"/>
      <c r="BZ30" s="747"/>
      <c r="CA30" s="747"/>
      <c r="CB30" s="747"/>
      <c r="CC30" s="747"/>
      <c r="CD30" s="747"/>
      <c r="CE30" s="747"/>
      <c r="CF30" s="747"/>
      <c r="CG30" s="747"/>
      <c r="CH30" s="747"/>
      <c r="CI30" s="747"/>
      <c r="CJ30" s="747"/>
      <c r="CK30" s="747"/>
      <c r="CL30" s="747"/>
      <c r="CM30" s="769"/>
      <c r="CN30" s="769"/>
      <c r="CO30" s="769"/>
      <c r="CP30" s="769"/>
      <c r="CQ30" s="769"/>
      <c r="CR30" s="769"/>
      <c r="CS30" s="769"/>
      <c r="CT30" s="769"/>
      <c r="CU30" s="769"/>
      <c r="CV30" s="769"/>
      <c r="CW30" s="770"/>
    </row>
    <row r="31" spans="1:101" s="91" customFormat="1" ht="12" thickBot="1">
      <c r="A31" s="749" t="s">
        <v>1067</v>
      </c>
      <c r="B31" s="750"/>
      <c r="C31" s="750"/>
      <c r="D31" s="750"/>
      <c r="E31" s="750"/>
      <c r="F31" s="750"/>
      <c r="G31" s="750"/>
      <c r="H31" s="750"/>
      <c r="I31" s="750"/>
      <c r="J31" s="750"/>
      <c r="K31" s="750"/>
      <c r="L31" s="750"/>
      <c r="M31" s="750"/>
      <c r="N31" s="750"/>
      <c r="O31" s="750"/>
      <c r="P31" s="750"/>
      <c r="Q31" s="750"/>
      <c r="R31" s="750"/>
      <c r="S31" s="750"/>
      <c r="T31" s="750"/>
      <c r="U31" s="750"/>
      <c r="V31" s="750"/>
      <c r="W31" s="750"/>
      <c r="X31" s="750"/>
      <c r="Y31" s="750"/>
      <c r="Z31" s="750"/>
      <c r="AA31" s="750"/>
      <c r="AB31" s="750"/>
      <c r="AC31" s="750"/>
      <c r="AD31" s="750"/>
      <c r="AE31" s="750"/>
      <c r="AF31" s="750"/>
      <c r="AG31" s="750"/>
      <c r="AH31" s="750"/>
      <c r="AI31" s="750"/>
      <c r="AJ31" s="750"/>
      <c r="AK31" s="750"/>
      <c r="AL31" s="750"/>
      <c r="AM31" s="750"/>
      <c r="AN31" s="750"/>
      <c r="AO31" s="750">
        <v>233.82599999999999</v>
      </c>
      <c r="AP31" s="750">
        <v>6371.4654330000003</v>
      </c>
      <c r="AQ31" s="750">
        <v>2613.326</v>
      </c>
      <c r="AR31" s="750">
        <v>5501.9390000000003</v>
      </c>
      <c r="AS31" s="750">
        <v>3787.07</v>
      </c>
      <c r="AT31" s="750">
        <v>5553.8109999999997</v>
      </c>
      <c r="AU31" s="750">
        <v>4464.6180000000004</v>
      </c>
      <c r="AV31" s="750">
        <v>4287.0280000000002</v>
      </c>
      <c r="AW31" s="750">
        <v>4686.482</v>
      </c>
      <c r="AX31" s="750">
        <v>9481.2540000000008</v>
      </c>
      <c r="AY31" s="750">
        <v>7276.5150000000003</v>
      </c>
      <c r="AZ31" s="750">
        <v>8212.2639999999992</v>
      </c>
      <c r="BA31" s="750">
        <v>8751.6890000000003</v>
      </c>
      <c r="BB31" s="750">
        <v>17017.142</v>
      </c>
      <c r="BC31" s="750">
        <v>6425.4340000000002</v>
      </c>
      <c r="BD31" s="750">
        <v>8236.4069999999992</v>
      </c>
      <c r="BE31" s="750">
        <v>10835.313</v>
      </c>
      <c r="BF31" s="750">
        <v>10197.582</v>
      </c>
      <c r="BG31" s="750">
        <v>6024.5169999999998</v>
      </c>
      <c r="BH31" s="750">
        <v>14594.977000000001</v>
      </c>
      <c r="BI31" s="750">
        <v>13523.79</v>
      </c>
      <c r="BJ31" s="750">
        <v>10771.475</v>
      </c>
      <c r="BK31" s="750">
        <v>5844.4650000000001</v>
      </c>
      <c r="BL31" s="750">
        <v>10140.432000000001</v>
      </c>
      <c r="BM31" s="750">
        <v>19335.848000000002</v>
      </c>
      <c r="BN31" s="750">
        <v>14087.049000000001</v>
      </c>
      <c r="BO31" s="750">
        <v>11129.88</v>
      </c>
      <c r="BP31" s="750">
        <v>9161.8459999999995</v>
      </c>
      <c r="BQ31" s="750">
        <v>11496.002</v>
      </c>
      <c r="BR31" s="750">
        <v>11129.739</v>
      </c>
      <c r="BS31" s="750">
        <v>11904.841</v>
      </c>
      <c r="BT31" s="750">
        <v>7014.8069999999998</v>
      </c>
      <c r="BU31" s="750">
        <v>10031.555</v>
      </c>
      <c r="BV31" s="750">
        <v>12037.315000000001</v>
      </c>
      <c r="BW31" s="750">
        <v>15178.578</v>
      </c>
      <c r="BX31" s="750">
        <v>16150.116</v>
      </c>
      <c r="BY31" s="750">
        <v>20175.392</v>
      </c>
      <c r="BZ31" s="750">
        <v>18284.764999999999</v>
      </c>
      <c r="CA31" s="750">
        <v>10907.8</v>
      </c>
      <c r="CB31" s="750">
        <v>15161.5</v>
      </c>
      <c r="CC31" s="750">
        <v>12125.5</v>
      </c>
      <c r="CD31" s="750">
        <v>28445.498</v>
      </c>
      <c r="CE31" s="750">
        <v>28840.713</v>
      </c>
      <c r="CF31" s="750">
        <v>16189.3</v>
      </c>
      <c r="CG31" s="750">
        <v>18788.5</v>
      </c>
      <c r="CH31" s="750">
        <v>32233.1</v>
      </c>
      <c r="CI31" s="750">
        <v>21284.5</v>
      </c>
      <c r="CJ31" s="750">
        <v>14273.7</v>
      </c>
      <c r="CK31" s="750">
        <v>15729.3</v>
      </c>
      <c r="CL31" s="750">
        <v>27389.599999999999</v>
      </c>
      <c r="CM31" s="771">
        <v>17795</v>
      </c>
      <c r="CN31" s="771">
        <v>14838.089</v>
      </c>
      <c r="CO31" s="771">
        <v>22023.195</v>
      </c>
      <c r="CP31" s="771">
        <v>36599.137999999999</v>
      </c>
      <c r="CQ31" s="771">
        <v>16676.076000000001</v>
      </c>
      <c r="CR31" s="771">
        <v>14517.27</v>
      </c>
      <c r="CS31" s="771">
        <v>18627.248</v>
      </c>
      <c r="CT31" s="771">
        <v>10017.624</v>
      </c>
      <c r="CU31" s="771">
        <v>13753.205</v>
      </c>
      <c r="CV31" s="771">
        <v>16834.462</v>
      </c>
      <c r="CW31" s="772">
        <v>44801.56</v>
      </c>
    </row>
    <row r="32" spans="1:101" s="91" customFormat="1" ht="14.5" thickTop="1">
      <c r="A32" s="1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</row>
    <row r="33" spans="1:78" s="91" customFormat="1" ht="14">
      <c r="A33" s="1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</row>
    <row r="34" spans="1:78" s="91" customFormat="1" ht="14">
      <c r="A34" s="1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</row>
    <row r="35" spans="1:78" s="91" customFormat="1" ht="14">
      <c r="A35" s="1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</row>
    <row r="36" spans="1:78" s="91" customFormat="1" ht="14">
      <c r="A36" s="1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</row>
  </sheetData>
  <sheetProtection sheet="1" objects="1" scenarios="1"/>
  <hyperlinks>
    <hyperlink ref="A4" location="Índice!A1" display="Índice!A1" xr:uid="{7B6771CD-BCBD-43F1-9BCA-0007835941B9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6746-8C4E-454B-971C-CD30548612F6}">
  <sheetPr codeName="Plan60">
    <tabColor rgb="FFFFC000"/>
  </sheetPr>
  <dimension ref="A1:V49"/>
  <sheetViews>
    <sheetView showGridLines="0" showRowColHeaders="0" zoomScaleNormal="100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A10" sqref="A10"/>
    </sheetView>
  </sheetViews>
  <sheetFormatPr defaultColWidth="12.453125" defaultRowHeight="12.5"/>
  <cols>
    <col min="1" max="1" width="64.54296875" customWidth="1"/>
    <col min="2" max="236" width="12.54296875" customWidth="1"/>
  </cols>
  <sheetData>
    <row r="1" spans="1:22" s="42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s="42" customFormat="1" ht="33" customHeight="1">
      <c r="A2" s="154" t="s">
        <v>551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s="42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</row>
    <row r="4" spans="1:22" s="43" customFormat="1" ht="16.399999999999999" customHeight="1">
      <c r="A4" s="843" t="s">
        <v>531</v>
      </c>
      <c r="B4" s="158" t="s">
        <v>888</v>
      </c>
      <c r="C4" s="158" t="s">
        <v>910</v>
      </c>
      <c r="D4" s="158" t="s">
        <v>912</v>
      </c>
      <c r="E4" s="158" t="s">
        <v>914</v>
      </c>
      <c r="F4" s="159" t="s">
        <v>1260</v>
      </c>
      <c r="G4" s="159" t="s">
        <v>1261</v>
      </c>
      <c r="H4" s="159" t="s">
        <v>1262</v>
      </c>
      <c r="I4" s="159" t="s">
        <v>1263</v>
      </c>
      <c r="J4" s="159" t="s">
        <v>1264</v>
      </c>
      <c r="K4" s="159" t="s">
        <v>1265</v>
      </c>
      <c r="L4" s="159" t="s">
        <v>1266</v>
      </c>
      <c r="M4" s="159" t="s">
        <v>1267</v>
      </c>
      <c r="N4" s="159" t="s">
        <v>1268</v>
      </c>
      <c r="O4" s="159" t="s">
        <v>1075</v>
      </c>
      <c r="P4" s="159" t="s">
        <v>1077</v>
      </c>
      <c r="Q4" s="159" t="s">
        <v>1079</v>
      </c>
      <c r="R4" s="159" t="s">
        <v>1081</v>
      </c>
      <c r="S4" s="159" t="s">
        <v>1141</v>
      </c>
      <c r="T4" s="159" t="s">
        <v>1142</v>
      </c>
      <c r="U4" s="159" t="s">
        <v>1143</v>
      </c>
      <c r="V4" s="156" t="s">
        <v>1144</v>
      </c>
    </row>
    <row r="5" spans="1:22" s="44" customFormat="1" ht="4.5" customHeight="1">
      <c r="A5" s="144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86"/>
    </row>
    <row r="6" spans="1:22" s="45" customFormat="1" ht="14">
      <c r="A6" s="242" t="s">
        <v>921</v>
      </c>
      <c r="B6" s="233">
        <v>772283340821.72998</v>
      </c>
      <c r="C6" s="233">
        <v>802249259031.52026</v>
      </c>
      <c r="D6" s="233">
        <v>852049278797.14001</v>
      </c>
      <c r="E6" s="233">
        <v>867228441057.30005</v>
      </c>
      <c r="F6" s="233">
        <v>887864479869.20007</v>
      </c>
      <c r="G6" s="233">
        <v>903841082701.42993</v>
      </c>
      <c r="H6" s="233">
        <v>912320284333.29004</v>
      </c>
      <c r="I6" s="233">
        <v>916913823941.64978</v>
      </c>
      <c r="J6" s="233">
        <v>936362958334.80005</v>
      </c>
      <c r="K6" s="233">
        <v>927171026813.75977</v>
      </c>
      <c r="L6" s="233">
        <v>983774133254.10999</v>
      </c>
      <c r="M6" s="233">
        <v>1022151405822.8201</v>
      </c>
      <c r="N6" s="233">
        <v>1028297864170.9401</v>
      </c>
      <c r="O6" s="233">
        <v>1036150510884.9199</v>
      </c>
      <c r="P6" s="233">
        <v>1075598776278.8802</v>
      </c>
      <c r="Q6" s="233">
        <v>1098051501261.3998</v>
      </c>
      <c r="R6" s="233">
        <v>1136029862075.9705</v>
      </c>
      <c r="S6" s="233">
        <v>1119757533393.2498</v>
      </c>
      <c r="T6" s="233">
        <v>1150215398817.9099</v>
      </c>
      <c r="U6" s="233">
        <v>1191818025805.2598</v>
      </c>
      <c r="V6" s="270">
        <v>1272721711573.2102</v>
      </c>
    </row>
    <row r="7" spans="1:22" s="46" customFormat="1" ht="14">
      <c r="A7" s="241" t="s">
        <v>205</v>
      </c>
      <c r="B7" s="234">
        <v>619963160093.83997</v>
      </c>
      <c r="C7" s="234">
        <v>629936098171.24011</v>
      </c>
      <c r="D7" s="234">
        <v>684147088365.07996</v>
      </c>
      <c r="E7" s="234">
        <v>695367141503.91003</v>
      </c>
      <c r="F7" s="234">
        <v>727994593650.43005</v>
      </c>
      <c r="G7" s="234">
        <v>743367331051.82007</v>
      </c>
      <c r="H7" s="234">
        <v>779985968077.93994</v>
      </c>
      <c r="I7" s="234">
        <v>782272882065.03992</v>
      </c>
      <c r="J7" s="234">
        <v>804790410055.56995</v>
      </c>
      <c r="K7" s="234">
        <v>811357930696.42993</v>
      </c>
      <c r="L7" s="234">
        <v>878994713512.81995</v>
      </c>
      <c r="M7" s="234">
        <v>913115706954.39001</v>
      </c>
      <c r="N7" s="234">
        <v>922155038912.55017</v>
      </c>
      <c r="O7" s="234">
        <v>931589726623.18982</v>
      </c>
      <c r="P7" s="234">
        <v>976424767170.27002</v>
      </c>
      <c r="Q7" s="234">
        <v>997079372513.08984</v>
      </c>
      <c r="R7" s="234">
        <v>1041632755509.2902</v>
      </c>
      <c r="S7" s="234">
        <v>1030015465853.1799</v>
      </c>
      <c r="T7" s="234">
        <v>1062921843534.5001</v>
      </c>
      <c r="U7" s="234">
        <v>1095501138438.7299</v>
      </c>
      <c r="V7" s="271">
        <v>1144326947256.8801</v>
      </c>
    </row>
    <row r="8" spans="1:22" s="46" customFormat="1" ht="14">
      <c r="A8" s="247" t="s">
        <v>111</v>
      </c>
      <c r="B8" s="235">
        <v>232749706478.09</v>
      </c>
      <c r="C8" s="235">
        <v>242405327920.34</v>
      </c>
      <c r="D8" s="235">
        <v>273683672419.29001</v>
      </c>
      <c r="E8" s="235">
        <v>268757790507.76999</v>
      </c>
      <c r="F8" s="235">
        <v>283819600635.21997</v>
      </c>
      <c r="G8" s="235">
        <v>295498351544.48999</v>
      </c>
      <c r="H8" s="235">
        <v>317924290411.96997</v>
      </c>
      <c r="I8" s="235">
        <v>318367489729.83002</v>
      </c>
      <c r="J8" s="235">
        <v>326640088777.5</v>
      </c>
      <c r="K8" s="235">
        <v>335997454793.82001</v>
      </c>
      <c r="L8" s="235">
        <v>390257793114.63</v>
      </c>
      <c r="M8" s="235">
        <v>422862608341.28998</v>
      </c>
      <c r="N8" s="235">
        <v>431550383896.21002</v>
      </c>
      <c r="O8" s="235">
        <v>442024863993.91998</v>
      </c>
      <c r="P8" s="235">
        <v>456907918334.26001</v>
      </c>
      <c r="Q8" s="235">
        <v>461754232296.07001</v>
      </c>
      <c r="R8" s="235">
        <v>495670482146.21997</v>
      </c>
      <c r="S8" s="235">
        <v>490481878106.13</v>
      </c>
      <c r="T8" s="235">
        <v>502759263692.60999</v>
      </c>
      <c r="U8" s="235">
        <v>527667595219.64001</v>
      </c>
      <c r="V8" s="272">
        <v>547447411845.28003</v>
      </c>
    </row>
    <row r="9" spans="1:22" s="46" customFormat="1" ht="14">
      <c r="A9" s="247" t="s">
        <v>109</v>
      </c>
      <c r="B9" s="235">
        <v>180942854091.45999</v>
      </c>
      <c r="C9" s="235">
        <v>181647715795.72</v>
      </c>
      <c r="D9" s="235">
        <v>199135180033.20001</v>
      </c>
      <c r="E9" s="235">
        <v>210008950476.51999</v>
      </c>
      <c r="F9" s="235">
        <v>219396330707.39001</v>
      </c>
      <c r="G9" s="235">
        <v>219055227670.76999</v>
      </c>
      <c r="H9" s="235">
        <v>223426548217.41</v>
      </c>
      <c r="I9" s="235">
        <v>225458001232.29001</v>
      </c>
      <c r="J9" s="235">
        <v>225452749669.82001</v>
      </c>
      <c r="K9" s="235">
        <v>219330833681.53</v>
      </c>
      <c r="L9" s="235">
        <v>216894462445.16</v>
      </c>
      <c r="M9" s="235">
        <v>214574009446.82001</v>
      </c>
      <c r="N9" s="235">
        <v>213435805786.35001</v>
      </c>
      <c r="O9" s="235">
        <v>206768061081.48999</v>
      </c>
      <c r="P9" s="235">
        <v>205952535109.22</v>
      </c>
      <c r="Q9" s="235">
        <v>206503684875.23001</v>
      </c>
      <c r="R9" s="235">
        <v>206915086362.07001</v>
      </c>
      <c r="S9" s="235">
        <v>205678657937.94</v>
      </c>
      <c r="T9" s="235">
        <v>212664315847.94</v>
      </c>
      <c r="U9" s="235">
        <v>215320756663.70999</v>
      </c>
      <c r="V9" s="272">
        <v>218362609338.91</v>
      </c>
    </row>
    <row r="10" spans="1:22" s="46" customFormat="1" ht="14">
      <c r="A10" s="247" t="s">
        <v>108</v>
      </c>
      <c r="B10" s="235">
        <v>71066575608.830093</v>
      </c>
      <c r="C10" s="235">
        <v>72141919661.580002</v>
      </c>
      <c r="D10" s="235">
        <v>81998205124.929901</v>
      </c>
      <c r="E10" s="235">
        <v>90714578264.300095</v>
      </c>
      <c r="F10" s="235">
        <v>98307410217.390106</v>
      </c>
      <c r="G10" s="235">
        <v>104891182304.50999</v>
      </c>
      <c r="H10" s="235">
        <v>119621691646.71001</v>
      </c>
      <c r="I10" s="235">
        <v>114481706010.73</v>
      </c>
      <c r="J10" s="235">
        <v>118758342019.97</v>
      </c>
      <c r="K10" s="235">
        <v>106471017004.13</v>
      </c>
      <c r="L10" s="235">
        <v>110974449870.34</v>
      </c>
      <c r="M10" s="235">
        <v>110535913733.53999</v>
      </c>
      <c r="N10" s="235">
        <v>107860380548.60001</v>
      </c>
      <c r="O10" s="235">
        <v>101578731274.35001</v>
      </c>
      <c r="P10" s="235">
        <v>105334152172.24001</v>
      </c>
      <c r="Q10" s="235">
        <v>105374134459.19</v>
      </c>
      <c r="R10" s="235">
        <v>109118615710.64</v>
      </c>
      <c r="S10" s="235">
        <v>103234215024.2</v>
      </c>
      <c r="T10" s="235">
        <v>106834289647.06</v>
      </c>
      <c r="U10" s="235">
        <v>108368430000.52</v>
      </c>
      <c r="V10" s="272">
        <v>107706846092.03999</v>
      </c>
    </row>
    <row r="11" spans="1:22" s="46" customFormat="1" ht="14">
      <c r="A11" s="247" t="s">
        <v>110</v>
      </c>
      <c r="B11" s="235">
        <v>29128474836.599998</v>
      </c>
      <c r="C11" s="235">
        <v>34713137386.300003</v>
      </c>
      <c r="D11" s="235">
        <v>30511292061.16</v>
      </c>
      <c r="E11" s="235">
        <v>28280361251.220001</v>
      </c>
      <c r="F11" s="235">
        <v>25686888565.009998</v>
      </c>
      <c r="G11" s="235">
        <v>28530838991.369999</v>
      </c>
      <c r="H11" s="235">
        <v>24641031229.279999</v>
      </c>
      <c r="I11" s="235">
        <v>25115407348.700001</v>
      </c>
      <c r="J11" s="235">
        <v>25968817587.610001</v>
      </c>
      <c r="K11" s="235">
        <v>24506462347.27</v>
      </c>
      <c r="L11" s="235">
        <v>26550234382.09</v>
      </c>
      <c r="M11" s="235">
        <v>25027850619.32</v>
      </c>
      <c r="N11" s="235">
        <v>23921285612.419998</v>
      </c>
      <c r="O11" s="235">
        <v>24135041033.759998</v>
      </c>
      <c r="P11" s="235">
        <v>24831616255.48</v>
      </c>
      <c r="Q11" s="235">
        <v>25766718045.75</v>
      </c>
      <c r="R11" s="235">
        <v>23726730700.599998</v>
      </c>
      <c r="S11" s="235">
        <v>22498008421.360001</v>
      </c>
      <c r="T11" s="235">
        <v>23005616417.25</v>
      </c>
      <c r="U11" s="235">
        <v>21955576507.830002</v>
      </c>
      <c r="V11" s="272">
        <v>25283067119.07</v>
      </c>
    </row>
    <row r="12" spans="1:22" s="46" customFormat="1" ht="14">
      <c r="A12" s="247" t="s">
        <v>940</v>
      </c>
      <c r="B12" s="235">
        <v>75882064678.279999</v>
      </c>
      <c r="C12" s="235">
        <v>72835415098.880005</v>
      </c>
      <c r="D12" s="235">
        <v>74525745363.149994</v>
      </c>
      <c r="E12" s="235">
        <v>73352330318.630005</v>
      </c>
      <c r="F12" s="235">
        <v>74210446233.729996</v>
      </c>
      <c r="G12" s="235">
        <v>72565220829.789993</v>
      </c>
      <c r="H12" s="235">
        <v>71914685735.520004</v>
      </c>
      <c r="I12" s="235">
        <v>75114586278.270004</v>
      </c>
      <c r="J12" s="235">
        <v>81396087936.380005</v>
      </c>
      <c r="K12" s="235">
        <v>95773676325.229996</v>
      </c>
      <c r="L12" s="235">
        <v>109061085313.87</v>
      </c>
      <c r="M12" s="235">
        <v>117600740537.85001</v>
      </c>
      <c r="N12" s="235">
        <v>122248775381.67</v>
      </c>
      <c r="O12" s="235">
        <v>137334827759.22998</v>
      </c>
      <c r="P12" s="235">
        <v>161467922014.39001</v>
      </c>
      <c r="Q12" s="235">
        <v>174967586512</v>
      </c>
      <c r="R12" s="235">
        <v>183753790182.54001</v>
      </c>
      <c r="S12" s="235">
        <v>185832663326.10001</v>
      </c>
      <c r="T12" s="235">
        <v>188586757253.17999</v>
      </c>
      <c r="U12" s="235">
        <v>194220414377.32999</v>
      </c>
      <c r="V12" s="272">
        <v>206142331247.01001</v>
      </c>
    </row>
    <row r="13" spans="1:22" s="46" customFormat="1" ht="14">
      <c r="A13" s="247" t="s">
        <v>939</v>
      </c>
      <c r="B13" s="235">
        <v>16992680440.35</v>
      </c>
      <c r="C13" s="235">
        <v>14640725186.01</v>
      </c>
      <c r="D13" s="235">
        <v>13296138728.74</v>
      </c>
      <c r="E13" s="235">
        <v>12524431526.870001</v>
      </c>
      <c r="F13" s="235">
        <v>12437867619.26</v>
      </c>
      <c r="G13" s="235">
        <v>12551657040.32</v>
      </c>
      <c r="H13" s="235">
        <v>12778153129.49</v>
      </c>
      <c r="I13" s="235">
        <v>12846382340.549999</v>
      </c>
      <c r="J13" s="235">
        <v>12547846531.620001</v>
      </c>
      <c r="K13" s="235">
        <v>12373537221.82</v>
      </c>
      <c r="L13" s="235">
        <v>12877394413.280001</v>
      </c>
      <c r="M13" s="235">
        <v>13085498451.389999</v>
      </c>
      <c r="N13" s="235">
        <v>12197438177.43</v>
      </c>
      <c r="O13" s="235">
        <v>12075309102.15</v>
      </c>
      <c r="P13" s="235">
        <v>13974361618.040001</v>
      </c>
      <c r="Q13" s="235">
        <v>14510284343.82</v>
      </c>
      <c r="R13" s="235">
        <v>14760631668.290001</v>
      </c>
      <c r="S13" s="235">
        <v>14295613067.59</v>
      </c>
      <c r="T13" s="235">
        <v>14238703994.309999</v>
      </c>
      <c r="U13" s="235">
        <v>14134629923.65</v>
      </c>
      <c r="V13" s="272">
        <v>14706576688.32</v>
      </c>
    </row>
    <row r="14" spans="1:22" s="46" customFormat="1" ht="14">
      <c r="A14" s="247" t="s">
        <v>916</v>
      </c>
      <c r="B14" s="235">
        <v>12957635234.860001</v>
      </c>
      <c r="C14" s="235">
        <v>11323663526.139999</v>
      </c>
      <c r="D14" s="235">
        <v>10648864265.5</v>
      </c>
      <c r="E14" s="235">
        <v>11337925775.08</v>
      </c>
      <c r="F14" s="235">
        <v>13675125499.09</v>
      </c>
      <c r="G14" s="235">
        <v>9919622052.5200005</v>
      </c>
      <c r="H14" s="235">
        <v>9318012589.7099991</v>
      </c>
      <c r="I14" s="235">
        <v>10485685166.73</v>
      </c>
      <c r="J14" s="235">
        <v>13608116468.709999</v>
      </c>
      <c r="K14" s="235">
        <v>16495628942.16</v>
      </c>
      <c r="L14" s="235">
        <v>12045515885.75</v>
      </c>
      <c r="M14" s="235">
        <v>9057581129.5200005</v>
      </c>
      <c r="N14" s="235">
        <v>10524493063.83</v>
      </c>
      <c r="O14" s="235">
        <v>7320936366.0799999</v>
      </c>
      <c r="P14" s="235">
        <v>7620141396.1000004</v>
      </c>
      <c r="Q14" s="235">
        <v>7980777503.1899996</v>
      </c>
      <c r="R14" s="235">
        <v>7447800060.4200001</v>
      </c>
      <c r="S14" s="235">
        <v>7786561709.3999996</v>
      </c>
      <c r="T14" s="235">
        <v>14627277992.85</v>
      </c>
      <c r="U14" s="235">
        <v>13634211152.719999</v>
      </c>
      <c r="V14" s="272">
        <v>24484281791.119999</v>
      </c>
    </row>
    <row r="15" spans="1:22" s="46" customFormat="1" ht="14">
      <c r="A15" s="247" t="s">
        <v>726</v>
      </c>
      <c r="B15" s="235">
        <v>243168725.37</v>
      </c>
      <c r="C15" s="235">
        <v>228193596.27000001</v>
      </c>
      <c r="D15" s="235">
        <v>347990369.11000001</v>
      </c>
      <c r="E15" s="235">
        <v>390773383.51999998</v>
      </c>
      <c r="F15" s="235">
        <v>460924173.33999997</v>
      </c>
      <c r="G15" s="235">
        <v>355230618.05000001</v>
      </c>
      <c r="H15" s="235">
        <v>361555117.85000002</v>
      </c>
      <c r="I15" s="235">
        <v>403623957.94</v>
      </c>
      <c r="J15" s="235">
        <v>418361063.95999998</v>
      </c>
      <c r="K15" s="235">
        <v>409320380.47000003</v>
      </c>
      <c r="L15" s="235">
        <v>333778087.69999999</v>
      </c>
      <c r="M15" s="235">
        <v>371504694.66000003</v>
      </c>
      <c r="N15" s="235">
        <v>416476446.04000002</v>
      </c>
      <c r="O15" s="235">
        <v>351956012.20999998</v>
      </c>
      <c r="P15" s="235">
        <v>336120270.54000002</v>
      </c>
      <c r="Q15" s="235">
        <v>221954477.84</v>
      </c>
      <c r="R15" s="235">
        <v>239618678.50999999</v>
      </c>
      <c r="S15" s="235">
        <v>207868260.46000001</v>
      </c>
      <c r="T15" s="235">
        <v>205618689.30000001</v>
      </c>
      <c r="U15" s="235">
        <v>199524593.33000001</v>
      </c>
      <c r="V15" s="272">
        <v>193823135.13</v>
      </c>
    </row>
    <row r="16" spans="1:22" s="46" customFormat="1" ht="14">
      <c r="A16" s="241" t="s">
        <v>935</v>
      </c>
      <c r="B16" s="234">
        <v>87403782058</v>
      </c>
      <c r="C16" s="234">
        <v>105295175729.14</v>
      </c>
      <c r="D16" s="234">
        <v>111950729511.92</v>
      </c>
      <c r="E16" s="234">
        <v>112068067961.13998</v>
      </c>
      <c r="F16" s="234">
        <v>97035771943.470001</v>
      </c>
      <c r="G16" s="234">
        <v>102141555919.96001</v>
      </c>
      <c r="H16" s="234">
        <v>87791494028.25</v>
      </c>
      <c r="I16" s="234">
        <v>95135430946.570007</v>
      </c>
      <c r="J16" s="234">
        <v>96311810107.690002</v>
      </c>
      <c r="K16" s="234">
        <v>80955527418.860001</v>
      </c>
      <c r="L16" s="234">
        <v>84983387046.009995</v>
      </c>
      <c r="M16" s="234">
        <v>90448300989.869995</v>
      </c>
      <c r="N16" s="234">
        <v>87959279554.48999</v>
      </c>
      <c r="O16" s="234">
        <v>82489478395.869995</v>
      </c>
      <c r="P16" s="234">
        <v>77220839371.220001</v>
      </c>
      <c r="Q16" s="234">
        <v>79954286230.119995</v>
      </c>
      <c r="R16" s="234">
        <v>73170048748.690002</v>
      </c>
      <c r="S16" s="234">
        <v>74808687826.389999</v>
      </c>
      <c r="T16" s="234">
        <v>78755256418.649994</v>
      </c>
      <c r="U16" s="234">
        <v>81458449309.259995</v>
      </c>
      <c r="V16" s="271">
        <v>91615370952.790009</v>
      </c>
    </row>
    <row r="17" spans="1:22" s="46" customFormat="1" ht="14">
      <c r="A17" s="247" t="s">
        <v>941</v>
      </c>
      <c r="B17" s="235">
        <v>31473534688.529999</v>
      </c>
      <c r="C17" s="235">
        <v>37125356326.800003</v>
      </c>
      <c r="D17" s="235">
        <v>40951270220.93</v>
      </c>
      <c r="E17" s="235">
        <v>41784783828.18</v>
      </c>
      <c r="F17" s="235">
        <v>37740442085.580002</v>
      </c>
      <c r="G17" s="235">
        <v>41543635720.580002</v>
      </c>
      <c r="H17" s="235">
        <v>35724673877.010002</v>
      </c>
      <c r="I17" s="235">
        <v>38187205726.720001</v>
      </c>
      <c r="J17" s="235">
        <v>38246038892.139999</v>
      </c>
      <c r="K17" s="235">
        <v>35515960391.419998</v>
      </c>
      <c r="L17" s="235">
        <v>36235027721.099998</v>
      </c>
      <c r="M17" s="235">
        <v>37800791187.400002</v>
      </c>
      <c r="N17" s="235">
        <v>35942630284.32</v>
      </c>
      <c r="O17" s="235">
        <v>36584538201.919998</v>
      </c>
      <c r="P17" s="235">
        <v>38113329114.400002</v>
      </c>
      <c r="Q17" s="235">
        <v>39783361090.620003</v>
      </c>
      <c r="R17" s="235">
        <v>37609728122.589996</v>
      </c>
      <c r="S17" s="235">
        <v>38042097568.349998</v>
      </c>
      <c r="T17" s="235">
        <v>40891534668.559998</v>
      </c>
      <c r="U17" s="235">
        <v>38722358531.709999</v>
      </c>
      <c r="V17" s="272">
        <v>44681148273.239998</v>
      </c>
    </row>
    <row r="18" spans="1:22" s="46" customFormat="1" ht="14">
      <c r="A18" s="247" t="s">
        <v>942</v>
      </c>
      <c r="B18" s="235">
        <v>25963878000</v>
      </c>
      <c r="C18" s="235">
        <v>33925966000</v>
      </c>
      <c r="D18" s="235">
        <v>34623615000</v>
      </c>
      <c r="E18" s="235">
        <v>36382086000</v>
      </c>
      <c r="F18" s="235">
        <v>28355085000</v>
      </c>
      <c r="G18" s="235">
        <v>31696019000</v>
      </c>
      <c r="H18" s="235">
        <v>27277680000</v>
      </c>
      <c r="I18" s="235">
        <v>30243487000</v>
      </c>
      <c r="J18" s="235">
        <v>30412923000</v>
      </c>
      <c r="K18" s="235">
        <v>26327163000</v>
      </c>
      <c r="L18" s="235">
        <v>28529444000</v>
      </c>
      <c r="M18" s="235">
        <v>29808377000</v>
      </c>
      <c r="N18" s="235">
        <v>27652628000</v>
      </c>
      <c r="O18" s="235">
        <v>27153031000</v>
      </c>
      <c r="P18" s="235">
        <v>18854215000</v>
      </c>
      <c r="Q18" s="235">
        <v>19769913000</v>
      </c>
      <c r="R18" s="235">
        <v>15113602000</v>
      </c>
      <c r="S18" s="235">
        <v>15887136000</v>
      </c>
      <c r="T18" s="235">
        <v>9758271000</v>
      </c>
      <c r="U18" s="235">
        <v>9769133000</v>
      </c>
      <c r="V18" s="272">
        <v>10870158000</v>
      </c>
    </row>
    <row r="19" spans="1:22" s="46" customFormat="1" ht="14">
      <c r="A19" s="247" t="s">
        <v>943</v>
      </c>
      <c r="B19" s="235">
        <v>17966872369.470001</v>
      </c>
      <c r="C19" s="235">
        <v>19079803402.34</v>
      </c>
      <c r="D19" s="235">
        <v>20170427290.990002</v>
      </c>
      <c r="E19" s="235">
        <v>17438556132.959999</v>
      </c>
      <c r="F19" s="235">
        <v>15552733857.889999</v>
      </c>
      <c r="G19" s="235">
        <v>16068191199.379999</v>
      </c>
      <c r="H19" s="235">
        <v>13353813151.24</v>
      </c>
      <c r="I19" s="235">
        <v>14444371219.85</v>
      </c>
      <c r="J19" s="235">
        <v>14887652215.549999</v>
      </c>
      <c r="K19" s="235">
        <v>15562771027.440001</v>
      </c>
      <c r="L19" s="235">
        <v>16236520324.91</v>
      </c>
      <c r="M19" s="235">
        <v>18786372802.470001</v>
      </c>
      <c r="N19" s="235">
        <v>20395068270.169998</v>
      </c>
      <c r="O19" s="235">
        <v>18751909193.950001</v>
      </c>
      <c r="P19" s="235">
        <v>20253295256.82</v>
      </c>
      <c r="Q19" s="235">
        <v>20401012139.5</v>
      </c>
      <c r="R19" s="235">
        <v>20446718626.099998</v>
      </c>
      <c r="S19" s="235">
        <v>20879454258.040001</v>
      </c>
      <c r="T19" s="235">
        <v>28105450750.09</v>
      </c>
      <c r="U19" s="235">
        <v>32966957777.549999</v>
      </c>
      <c r="V19" s="272">
        <v>36064064679.550003</v>
      </c>
    </row>
    <row r="20" spans="1:22" s="46" customFormat="1" ht="14">
      <c r="A20" s="247" t="s">
        <v>944</v>
      </c>
      <c r="B20" s="235">
        <v>11999497000</v>
      </c>
      <c r="C20" s="235">
        <v>15164050000</v>
      </c>
      <c r="D20" s="235">
        <v>16205417000</v>
      </c>
      <c r="E20" s="235">
        <v>16462642000</v>
      </c>
      <c r="F20" s="235">
        <v>15387511000</v>
      </c>
      <c r="G20" s="235">
        <v>12833710000</v>
      </c>
      <c r="H20" s="235">
        <v>11435327000</v>
      </c>
      <c r="I20" s="235">
        <v>12260367000</v>
      </c>
      <c r="J20" s="235">
        <v>12765196000</v>
      </c>
      <c r="K20" s="235">
        <v>3549633000</v>
      </c>
      <c r="L20" s="235">
        <v>3982395000</v>
      </c>
      <c r="M20" s="235">
        <v>4052760000</v>
      </c>
      <c r="N20" s="235">
        <v>3968953000</v>
      </c>
      <c r="O20" s="235">
        <v>0</v>
      </c>
      <c r="P20" s="235">
        <v>0</v>
      </c>
      <c r="Q20" s="235">
        <v>0</v>
      </c>
      <c r="R20" s="235">
        <v>0</v>
      </c>
      <c r="S20" s="235">
        <v>0</v>
      </c>
      <c r="T20" s="235">
        <v>0</v>
      </c>
      <c r="U20" s="235">
        <v>0</v>
      </c>
      <c r="V20" s="272">
        <v>0</v>
      </c>
    </row>
    <row r="21" spans="1:22" s="46" customFormat="1" ht="14">
      <c r="A21" s="241" t="s">
        <v>739</v>
      </c>
      <c r="B21" s="234">
        <v>60908741582.510002</v>
      </c>
      <c r="C21" s="234">
        <v>58997676968.149994</v>
      </c>
      <c r="D21" s="234">
        <v>58573155120.779999</v>
      </c>
      <c r="E21" s="234">
        <v>57214872560.770004</v>
      </c>
      <c r="F21" s="234">
        <v>58331324252.670006</v>
      </c>
      <c r="G21" s="234">
        <v>56686328416.939995</v>
      </c>
      <c r="H21" s="234">
        <v>54853667034.43</v>
      </c>
      <c r="I21" s="234">
        <v>52591523941.730003</v>
      </c>
      <c r="J21" s="234">
        <v>50844697118.230003</v>
      </c>
      <c r="K21" s="234">
        <v>49286334521.57</v>
      </c>
      <c r="L21" s="234">
        <v>48154756722.18</v>
      </c>
      <c r="M21" s="234">
        <v>45821690466.299995</v>
      </c>
      <c r="N21" s="234">
        <v>43991197340.499992</v>
      </c>
      <c r="O21" s="234">
        <v>43042032565.069992</v>
      </c>
      <c r="P21" s="234">
        <v>42241753341.920006</v>
      </c>
      <c r="Q21" s="234">
        <v>41723774460.880005</v>
      </c>
      <c r="R21" s="234">
        <v>41591356082.130005</v>
      </c>
      <c r="S21" s="234">
        <v>42240777637.700005</v>
      </c>
      <c r="T21" s="234">
        <v>42769068974.899994</v>
      </c>
      <c r="U21" s="234">
        <v>43307993307.330002</v>
      </c>
      <c r="V21" s="271">
        <v>44789417287.880005</v>
      </c>
    </row>
    <row r="22" spans="1:22" s="46" customFormat="1" ht="14">
      <c r="A22" s="241" t="s">
        <v>1463</v>
      </c>
      <c r="B22" s="234">
        <v>38481612000</v>
      </c>
      <c r="C22" s="234">
        <v>35641438000</v>
      </c>
      <c r="D22" s="234">
        <v>35085991000</v>
      </c>
      <c r="E22" s="234">
        <v>34480502000</v>
      </c>
      <c r="F22" s="234">
        <v>34559365000</v>
      </c>
      <c r="G22" s="234">
        <v>29804850000</v>
      </c>
      <c r="H22" s="234">
        <v>27456279000</v>
      </c>
      <c r="I22" s="234">
        <v>24592889000</v>
      </c>
      <c r="J22" s="234">
        <v>24568371000</v>
      </c>
      <c r="K22" s="234">
        <v>21722120000</v>
      </c>
      <c r="L22" s="234">
        <v>20549909000</v>
      </c>
      <c r="M22" s="234">
        <v>22877347000</v>
      </c>
      <c r="N22" s="234">
        <v>22958565000</v>
      </c>
      <c r="O22" s="234">
        <v>20111942000</v>
      </c>
      <c r="P22" s="234">
        <v>20445893000</v>
      </c>
      <c r="Q22" s="234">
        <v>22169603000</v>
      </c>
      <c r="R22" s="234">
        <v>23001943000</v>
      </c>
      <c r="S22" s="234">
        <v>23034231000</v>
      </c>
      <c r="T22" s="234">
        <v>23292963000</v>
      </c>
      <c r="U22" s="234">
        <v>27720224000</v>
      </c>
      <c r="V22" s="271">
        <v>28456244000</v>
      </c>
    </row>
    <row r="23" spans="1:22" s="46" customFormat="1" ht="14">
      <c r="A23" s="241" t="s">
        <v>324</v>
      </c>
      <c r="B23" s="234">
        <v>17012893142.99</v>
      </c>
      <c r="C23" s="234">
        <v>21655642745.93</v>
      </c>
      <c r="D23" s="234">
        <v>20929092153.700001</v>
      </c>
      <c r="E23" s="234">
        <v>21614027907.540001</v>
      </c>
      <c r="F23" s="234">
        <v>21650543982.470001</v>
      </c>
      <c r="G23" s="234">
        <v>26407066801.220001</v>
      </c>
      <c r="H23" s="234">
        <v>26053434940.349998</v>
      </c>
      <c r="I23" s="234">
        <v>26616414923.470001</v>
      </c>
      <c r="J23" s="234">
        <v>27029672687.630001</v>
      </c>
      <c r="K23" s="234">
        <v>30932918993.189999</v>
      </c>
      <c r="L23" s="234">
        <v>32498661528.009998</v>
      </c>
      <c r="M23" s="234">
        <v>33109812390.490002</v>
      </c>
      <c r="N23" s="234">
        <v>34475894655.269997</v>
      </c>
      <c r="O23" s="234">
        <v>38983202227.230003</v>
      </c>
      <c r="P23" s="234">
        <v>40143913670.110001</v>
      </c>
      <c r="Q23" s="234">
        <v>41127306979.879997</v>
      </c>
      <c r="R23" s="234">
        <v>42423046549.260002</v>
      </c>
      <c r="S23" s="234">
        <v>46998261243.470001</v>
      </c>
      <c r="T23" s="234">
        <v>48614414177.959999</v>
      </c>
      <c r="U23" s="234">
        <v>50337167052.269997</v>
      </c>
      <c r="V23" s="271">
        <v>53422534335.480003</v>
      </c>
    </row>
    <row r="24" spans="1:22" s="46" customFormat="1" ht="14">
      <c r="A24" s="241" t="s">
        <v>550</v>
      </c>
      <c r="B24" s="234">
        <v>5284000000</v>
      </c>
      <c r="C24" s="234">
        <v>732861000</v>
      </c>
      <c r="D24" s="234">
        <v>802896000</v>
      </c>
      <c r="E24" s="234">
        <v>535335000</v>
      </c>
      <c r="F24" s="234">
        <v>377540000</v>
      </c>
      <c r="G24" s="234">
        <v>36474000</v>
      </c>
      <c r="H24" s="234">
        <v>30199000</v>
      </c>
      <c r="I24" s="234">
        <v>1396000</v>
      </c>
      <c r="J24" s="234">
        <v>1047000</v>
      </c>
      <c r="K24" s="234">
        <v>4068870000</v>
      </c>
      <c r="L24" s="234">
        <v>4193842000</v>
      </c>
      <c r="M24" s="234">
        <v>4339695000</v>
      </c>
      <c r="N24" s="234">
        <v>4486508000</v>
      </c>
      <c r="O24" s="234">
        <v>7738215000</v>
      </c>
      <c r="P24" s="234">
        <v>9020125000</v>
      </c>
      <c r="Q24" s="234">
        <v>9328740000</v>
      </c>
      <c r="R24" s="234">
        <v>9611304000</v>
      </c>
      <c r="S24" s="234">
        <v>7923491000</v>
      </c>
      <c r="T24" s="234">
        <v>8136192000</v>
      </c>
      <c r="U24" s="234">
        <v>8362606000</v>
      </c>
      <c r="V24" s="271">
        <v>20268220000</v>
      </c>
    </row>
    <row r="25" spans="1:22" s="46" customFormat="1" ht="14">
      <c r="A25" s="241" t="s">
        <v>917</v>
      </c>
      <c r="B25" s="234">
        <v>8334618000</v>
      </c>
      <c r="C25" s="234">
        <v>8121467000</v>
      </c>
      <c r="D25" s="234">
        <v>8142738000</v>
      </c>
      <c r="E25" s="234">
        <v>8163194000</v>
      </c>
      <c r="F25" s="234">
        <v>8221320000</v>
      </c>
      <c r="G25" s="234">
        <v>8144870000</v>
      </c>
      <c r="H25" s="234">
        <v>8170560000</v>
      </c>
      <c r="I25" s="234">
        <v>8213843000</v>
      </c>
      <c r="J25" s="234">
        <v>8311292000</v>
      </c>
      <c r="K25" s="234">
        <v>8161469000</v>
      </c>
      <c r="L25" s="234">
        <v>8232501000</v>
      </c>
      <c r="M25" s="234">
        <v>7281671000</v>
      </c>
      <c r="N25" s="234">
        <v>7351980000</v>
      </c>
      <c r="O25" s="234">
        <v>7160063000</v>
      </c>
      <c r="P25" s="234">
        <v>7220529000</v>
      </c>
      <c r="Q25" s="234">
        <v>6254671000</v>
      </c>
      <c r="R25" s="234">
        <v>6308379000</v>
      </c>
      <c r="S25" s="234">
        <v>6163964000</v>
      </c>
      <c r="T25" s="234">
        <v>6228666000</v>
      </c>
      <c r="U25" s="234">
        <v>5261407000</v>
      </c>
      <c r="V25" s="271">
        <v>5314184000</v>
      </c>
    </row>
    <row r="26" spans="1:22" s="46" customFormat="1" ht="14">
      <c r="A26" s="241" t="s">
        <v>920</v>
      </c>
      <c r="B26" s="234">
        <v>18641000</v>
      </c>
      <c r="C26" s="234">
        <v>4190000</v>
      </c>
      <c r="D26" s="234">
        <v>4247000</v>
      </c>
      <c r="E26" s="234">
        <v>2340000</v>
      </c>
      <c r="F26" s="234">
        <v>2563000</v>
      </c>
      <c r="G26" s="234">
        <v>2691000</v>
      </c>
      <c r="H26" s="234">
        <v>2191000</v>
      </c>
      <c r="I26" s="234">
        <v>3694000</v>
      </c>
      <c r="J26" s="234">
        <v>9694000</v>
      </c>
      <c r="K26" s="234">
        <v>10943000</v>
      </c>
      <c r="L26" s="234">
        <v>22837000</v>
      </c>
      <c r="M26" s="234">
        <v>28723000</v>
      </c>
      <c r="N26" s="234">
        <v>38486000</v>
      </c>
      <c r="O26" s="234">
        <v>30497000</v>
      </c>
      <c r="P26" s="234">
        <v>16183000</v>
      </c>
      <c r="Q26" s="234">
        <v>36394000</v>
      </c>
      <c r="R26" s="234">
        <v>96929000</v>
      </c>
      <c r="S26" s="234">
        <v>354606000</v>
      </c>
      <c r="T26" s="234">
        <v>242267000</v>
      </c>
      <c r="U26" s="234">
        <v>222895000</v>
      </c>
      <c r="V26" s="271">
        <v>226383000</v>
      </c>
    </row>
    <row r="27" spans="1:22" s="46" customFormat="1" ht="14">
      <c r="A27" s="241" t="s">
        <v>919</v>
      </c>
      <c r="B27" s="234">
        <v>-65124107055.610001</v>
      </c>
      <c r="C27" s="234">
        <v>-58135290582.940002</v>
      </c>
      <c r="D27" s="234">
        <v>-67586658354.340004</v>
      </c>
      <c r="E27" s="234">
        <v>-62217039876.060005</v>
      </c>
      <c r="F27" s="234">
        <v>-60308541959.840004</v>
      </c>
      <c r="G27" s="234">
        <v>-62750084488.510002</v>
      </c>
      <c r="H27" s="234">
        <v>-72023508747.679993</v>
      </c>
      <c r="I27" s="234">
        <v>-72514249935.160004</v>
      </c>
      <c r="J27" s="234">
        <v>-75504035634.320007</v>
      </c>
      <c r="K27" s="234">
        <v>-79325086816.289993</v>
      </c>
      <c r="L27" s="234">
        <v>-93856474554.909988</v>
      </c>
      <c r="M27" s="234">
        <v>-94871540978.230011</v>
      </c>
      <c r="N27" s="234">
        <v>-95119085291.87001</v>
      </c>
      <c r="O27" s="234">
        <v>-94994645926.440002</v>
      </c>
      <c r="P27" s="234">
        <v>-97135227274.639999</v>
      </c>
      <c r="Q27" s="234">
        <v>-99622646922.569992</v>
      </c>
      <c r="R27" s="234">
        <v>-101805899813.39999</v>
      </c>
      <c r="S27" s="234">
        <v>-111781951167.49001</v>
      </c>
      <c r="T27" s="234">
        <v>-120745272288.10001</v>
      </c>
      <c r="U27" s="234">
        <v>-120353854302.32999</v>
      </c>
      <c r="V27" s="271">
        <v>-115697589259.81999</v>
      </c>
    </row>
    <row r="28" spans="1:22" s="45" customFormat="1" ht="14">
      <c r="A28" s="250" t="s">
        <v>552</v>
      </c>
      <c r="B28" s="251">
        <v>772283340821.72998</v>
      </c>
      <c r="C28" s="251">
        <v>802249259031.52026</v>
      </c>
      <c r="D28" s="251">
        <v>852049278797.14001</v>
      </c>
      <c r="E28" s="251">
        <v>867228441057.30005</v>
      </c>
      <c r="F28" s="251">
        <v>887864479869.20007</v>
      </c>
      <c r="G28" s="251">
        <v>903841082701.42993</v>
      </c>
      <c r="H28" s="251">
        <v>912320284333.29004</v>
      </c>
      <c r="I28" s="251">
        <v>916913823941.64978</v>
      </c>
      <c r="J28" s="251">
        <v>936362958334.80005</v>
      </c>
      <c r="K28" s="251">
        <v>927171026813.75977</v>
      </c>
      <c r="L28" s="251">
        <v>983774133254.10999</v>
      </c>
      <c r="M28" s="251">
        <v>1022151405822.8201</v>
      </c>
      <c r="N28" s="251">
        <v>1028297864170.9401</v>
      </c>
      <c r="O28" s="251">
        <v>1036150510884.9199</v>
      </c>
      <c r="P28" s="251">
        <v>1075598776278.8802</v>
      </c>
      <c r="Q28" s="251">
        <v>1098051501261.3998</v>
      </c>
      <c r="R28" s="251">
        <v>1136029862075.9705</v>
      </c>
      <c r="S28" s="251">
        <v>1119757533393.2498</v>
      </c>
      <c r="T28" s="251">
        <v>1150215398817.9099</v>
      </c>
      <c r="U28" s="251">
        <v>1191818025805.2598</v>
      </c>
      <c r="V28" s="273">
        <v>1272721711573.2102</v>
      </c>
    </row>
    <row r="29" spans="1:22" s="46" customFormat="1" ht="14">
      <c r="A29" s="241" t="s">
        <v>922</v>
      </c>
      <c r="B29" s="234">
        <v>150938784900.04004</v>
      </c>
      <c r="C29" s="234">
        <v>140143024735.69031</v>
      </c>
      <c r="D29" s="234">
        <v>194837139434.46985</v>
      </c>
      <c r="E29" s="234">
        <v>199192895035.62012</v>
      </c>
      <c r="F29" s="234">
        <v>206088027727.30005</v>
      </c>
      <c r="G29" s="234">
        <v>206849121811.23999</v>
      </c>
      <c r="H29" s="234">
        <v>206476981333.28979</v>
      </c>
      <c r="I29" s="234">
        <v>171639881898.04993</v>
      </c>
      <c r="J29" s="234">
        <v>151567389860.49036</v>
      </c>
      <c r="K29" s="234">
        <v>139202798115.42969</v>
      </c>
      <c r="L29" s="234">
        <v>170305979089.72034</v>
      </c>
      <c r="M29" s="234">
        <v>160646702077.23975</v>
      </c>
      <c r="N29" s="234">
        <v>137014540939.91028</v>
      </c>
      <c r="O29" s="234">
        <v>120980086669.80017</v>
      </c>
      <c r="P29" s="234">
        <v>154040528915.33008</v>
      </c>
      <c r="Q29" s="234">
        <v>152543267810.38965</v>
      </c>
      <c r="R29" s="234">
        <v>160680504075.9707</v>
      </c>
      <c r="S29" s="234">
        <v>117382467519.1698</v>
      </c>
      <c r="T29" s="234">
        <v>125799420775.48962</v>
      </c>
      <c r="U29" s="234">
        <v>141812279368.95959</v>
      </c>
      <c r="V29" s="271">
        <v>172250430652.95044</v>
      </c>
    </row>
    <row r="30" spans="1:22" s="46" customFormat="1" ht="14.5" thickBot="1">
      <c r="A30" s="241" t="s">
        <v>1215</v>
      </c>
      <c r="B30" s="234">
        <v>621344555921.68994</v>
      </c>
      <c r="C30" s="234">
        <v>662106234295.82996</v>
      </c>
      <c r="D30" s="234">
        <v>657212139362.67017</v>
      </c>
      <c r="E30" s="234">
        <v>668035546021.67993</v>
      </c>
      <c r="F30" s="234">
        <v>681776452141.90002</v>
      </c>
      <c r="G30" s="234">
        <v>696991960890.18994</v>
      </c>
      <c r="H30" s="234">
        <v>705843303000.00024</v>
      </c>
      <c r="I30" s="234">
        <v>745273942043.59985</v>
      </c>
      <c r="J30" s="234">
        <v>784795568474.30969</v>
      </c>
      <c r="K30" s="234">
        <v>787968228698.33008</v>
      </c>
      <c r="L30" s="234">
        <v>813468154164.38965</v>
      </c>
      <c r="M30" s="234">
        <v>861504703745.58032</v>
      </c>
      <c r="N30" s="234">
        <v>891283323231.02979</v>
      </c>
      <c r="O30" s="234">
        <v>915170424215.11975</v>
      </c>
      <c r="P30" s="234">
        <v>921558247363.55017</v>
      </c>
      <c r="Q30" s="234">
        <v>945508233451.01013</v>
      </c>
      <c r="R30" s="234">
        <v>975349357999.99976</v>
      </c>
      <c r="S30" s="234">
        <v>1002375065874.08</v>
      </c>
      <c r="T30" s="234">
        <v>1024415978042.4203</v>
      </c>
      <c r="U30" s="234">
        <v>1050005746436.3002</v>
      </c>
      <c r="V30" s="271">
        <v>1100471280920.2598</v>
      </c>
    </row>
    <row r="31" spans="1:22" s="46" customFormat="1" ht="14">
      <c r="A31" s="613" t="s">
        <v>553</v>
      </c>
      <c r="B31" s="614"/>
      <c r="C31" s="614"/>
      <c r="D31" s="614"/>
      <c r="E31" s="614"/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614"/>
      <c r="Q31" s="614"/>
      <c r="R31" s="614"/>
      <c r="S31" s="614"/>
      <c r="T31" s="614"/>
      <c r="U31" s="614"/>
      <c r="V31" s="615"/>
    </row>
    <row r="32" spans="1:22" s="46" customFormat="1" ht="14">
      <c r="A32" s="248" t="s">
        <v>1216</v>
      </c>
      <c r="B32" s="236">
        <v>120.85340547700447</v>
      </c>
      <c r="C32" s="236">
        <v>124.65844291310995</v>
      </c>
      <c r="D32" s="236">
        <v>112.21422046074817</v>
      </c>
      <c r="E32" s="236">
        <v>111.68315730958793</v>
      </c>
      <c r="F32" s="236">
        <v>108.62000706469172</v>
      </c>
      <c r="G32" s="236">
        <v>107.50560168120454</v>
      </c>
      <c r="H32" s="236">
        <v>102.89634214059882</v>
      </c>
      <c r="I32" s="236">
        <v>108.98586676306827</v>
      </c>
      <c r="J32" s="236">
        <v>112.55771547998317</v>
      </c>
      <c r="K32" s="236">
        <v>114.74456324462707</v>
      </c>
      <c r="L32" s="236">
        <v>109.18878542545556</v>
      </c>
      <c r="M32" s="236">
        <v>111.39591681701275</v>
      </c>
      <c r="N32" s="236">
        <v>114.68107194148767</v>
      </c>
      <c r="O32" s="236">
        <v>118.10804721667488</v>
      </c>
      <c r="P32" s="236">
        <v>116.15855686768997</v>
      </c>
      <c r="Q32" s="236">
        <v>118.24458832670513</v>
      </c>
      <c r="R32" s="236">
        <v>116.71458054175518</v>
      </c>
      <c r="S32" s="236">
        <v>121.92851240332485</v>
      </c>
      <c r="T32" s="236">
        <v>121.16539478963621</v>
      </c>
      <c r="U32" s="236">
        <v>120.20509015265395</v>
      </c>
      <c r="V32" s="274">
        <v>122.41144854479258</v>
      </c>
    </row>
    <row r="33" spans="1:22" s="46" customFormat="1" ht="14">
      <c r="A33" s="248" t="s">
        <v>1217</v>
      </c>
      <c r="B33" s="236">
        <v>100.22281901841407</v>
      </c>
      <c r="C33" s="236">
        <v>105.10688881268793</v>
      </c>
      <c r="D33" s="236">
        <v>96.062988579433011</v>
      </c>
      <c r="E33" s="236">
        <v>96.069472678401439</v>
      </c>
      <c r="F33" s="236">
        <v>93.651307041062566</v>
      </c>
      <c r="G33" s="236">
        <v>93.761446296542005</v>
      </c>
      <c r="H33" s="236">
        <v>90.494359115120517</v>
      </c>
      <c r="I33" s="236">
        <v>95.270328184741558</v>
      </c>
      <c r="J33" s="236">
        <v>97.515521888502661</v>
      </c>
      <c r="K33" s="236">
        <v>97.117215335773793</v>
      </c>
      <c r="L33" s="236">
        <v>92.545284022635414</v>
      </c>
      <c r="M33" s="236">
        <v>94.34781344623309</v>
      </c>
      <c r="N33" s="236">
        <v>96.652220681033668</v>
      </c>
      <c r="O33" s="236">
        <v>98.23749640653655</v>
      </c>
      <c r="P33" s="236">
        <v>94.380875859414559</v>
      </c>
      <c r="Q33" s="236">
        <v>94.827779965791763</v>
      </c>
      <c r="R33" s="236">
        <v>93.636586680025999</v>
      </c>
      <c r="S33" s="236">
        <v>97.316506315154712</v>
      </c>
      <c r="T33" s="236">
        <v>96.377356837071147</v>
      </c>
      <c r="U33" s="236">
        <v>95.847070312745814</v>
      </c>
      <c r="V33" s="274">
        <v>96.167558018121582</v>
      </c>
    </row>
    <row r="34" spans="1:22" s="46" customFormat="1" ht="14.5" thickBot="1">
      <c r="A34" s="616" t="s">
        <v>936</v>
      </c>
      <c r="B34" s="617">
        <v>80.455517175932201</v>
      </c>
      <c r="C34" s="617">
        <v>82.531236625276321</v>
      </c>
      <c r="D34" s="617">
        <v>77.13311374319494</v>
      </c>
      <c r="E34" s="617">
        <v>77.031092892575131</v>
      </c>
      <c r="F34" s="617">
        <v>76.788346374926391</v>
      </c>
      <c r="G34" s="617">
        <v>77.114436844029868</v>
      </c>
      <c r="H34" s="617">
        <v>77.367928250748037</v>
      </c>
      <c r="I34" s="617">
        <v>81.280696460633507</v>
      </c>
      <c r="J34" s="617">
        <v>83.813179653108733</v>
      </c>
      <c r="K34" s="617">
        <v>84.986286878074409</v>
      </c>
      <c r="L34" s="617">
        <v>82.688508130785536</v>
      </c>
      <c r="M34" s="617">
        <v>84.283472960845657</v>
      </c>
      <c r="N34" s="617">
        <v>86.675598023304516</v>
      </c>
      <c r="O34" s="617">
        <v>88.324081743058969</v>
      </c>
      <c r="P34" s="617">
        <v>85.678625495628992</v>
      </c>
      <c r="Q34" s="617">
        <v>86.107822116252862</v>
      </c>
      <c r="R34" s="617">
        <v>85.855961234826637</v>
      </c>
      <c r="S34" s="617">
        <v>89.51715313194093</v>
      </c>
      <c r="T34" s="617">
        <v>89.062968474880861</v>
      </c>
      <c r="U34" s="617">
        <v>88.101180188716882</v>
      </c>
      <c r="V34" s="618">
        <v>86.465978454941904</v>
      </c>
    </row>
    <row r="35" spans="1:22" s="46" customFormat="1" ht="14">
      <c r="A35" s="243" t="s">
        <v>945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75"/>
    </row>
    <row r="36" spans="1:22" s="46" customFormat="1" ht="14.5" thickBot="1">
      <c r="A36" s="244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75"/>
    </row>
    <row r="37" spans="1:22" s="46" customFormat="1" ht="14.5" thickBot="1">
      <c r="A37" s="619" t="s">
        <v>1464</v>
      </c>
      <c r="B37" s="620">
        <v>107493150725.5</v>
      </c>
      <c r="C37" s="620">
        <v>107077994714.08</v>
      </c>
      <c r="D37" s="620">
        <v>105948193274.48</v>
      </c>
      <c r="E37" s="620">
        <v>105295302468.31</v>
      </c>
      <c r="F37" s="620">
        <v>106506396235.14001</v>
      </c>
      <c r="G37" s="620">
        <v>106607783218.16</v>
      </c>
      <c r="H37" s="620">
        <v>104447179974.78</v>
      </c>
      <c r="I37" s="620">
        <v>102791299865.2</v>
      </c>
      <c r="J37" s="620">
        <v>101555179805.86</v>
      </c>
      <c r="K37" s="620">
        <v>100816550514.75999</v>
      </c>
      <c r="L37" s="620">
        <v>101321747250.19</v>
      </c>
      <c r="M37" s="620">
        <v>99649001856.790009</v>
      </c>
      <c r="N37" s="620">
        <v>99254899995.769974</v>
      </c>
      <c r="O37" s="620">
        <v>99687436792.299988</v>
      </c>
      <c r="P37" s="620">
        <v>100108335012.03</v>
      </c>
      <c r="Q37" s="620">
        <v>100607891440.75999</v>
      </c>
      <c r="R37" s="620">
        <v>101824920631.39</v>
      </c>
      <c r="S37" s="620">
        <v>103971451881.17</v>
      </c>
      <c r="T37" s="620">
        <v>106180598152.85999</v>
      </c>
      <c r="U37" s="620">
        <v>108475016359.60001</v>
      </c>
      <c r="V37" s="621">
        <v>113094584623.36</v>
      </c>
    </row>
    <row r="38" spans="1:22" s="46" customFormat="1" ht="14">
      <c r="A38" s="246" t="s">
        <v>1465</v>
      </c>
      <c r="B38" s="239">
        <v>621126143102.87903</v>
      </c>
      <c r="C38" s="239">
        <v>659835981577.23169</v>
      </c>
      <c r="D38" s="239">
        <v>655355800337.7738</v>
      </c>
      <c r="E38" s="239">
        <v>664775866188.01086</v>
      </c>
      <c r="F38" s="239">
        <v>674798448926.8302</v>
      </c>
      <c r="G38" s="239">
        <v>689679584983.46289</v>
      </c>
      <c r="H38" s="239">
        <v>699753505181.15283</v>
      </c>
      <c r="I38" s="239">
        <v>743921456320.44775</v>
      </c>
      <c r="J38" s="239">
        <v>799400658984.26086</v>
      </c>
      <c r="K38" s="239">
        <v>808345978387.95398</v>
      </c>
      <c r="L38" s="239">
        <v>839190433037.56812</v>
      </c>
      <c r="M38" s="239">
        <v>885331962503.85889</v>
      </c>
      <c r="N38" s="239">
        <v>913544269372.50598</v>
      </c>
      <c r="O38" s="239">
        <v>942003441132.14038</v>
      </c>
      <c r="P38" s="239">
        <v>947262935732.1416</v>
      </c>
      <c r="Q38" s="239">
        <v>964673443467.83716</v>
      </c>
      <c r="R38" s="239">
        <v>997951385716.60803</v>
      </c>
      <c r="S38" s="239">
        <v>1021696114189.0353</v>
      </c>
      <c r="T38" s="239">
        <v>1052359214549.7893</v>
      </c>
      <c r="U38" s="239">
        <v>1072140080764.028</v>
      </c>
      <c r="V38" s="276">
        <v>1135479856573.6523</v>
      </c>
    </row>
    <row r="39" spans="1:22" s="46" customFormat="1" ht="14">
      <c r="A39" s="245" t="s">
        <v>14</v>
      </c>
      <c r="B39" s="238">
        <v>621344555921.68994</v>
      </c>
      <c r="C39" s="238">
        <v>662106234295.82996</v>
      </c>
      <c r="D39" s="238">
        <v>657212139362.67017</v>
      </c>
      <c r="E39" s="238">
        <v>668035546021.67993</v>
      </c>
      <c r="F39" s="238">
        <v>681776452141.90002</v>
      </c>
      <c r="G39" s="238">
        <v>696991960890.18994</v>
      </c>
      <c r="H39" s="238">
        <v>705843303000.00024</v>
      </c>
      <c r="I39" s="238">
        <v>745273942043.59985</v>
      </c>
      <c r="J39" s="238">
        <v>784795568474.30969</v>
      </c>
      <c r="K39" s="238">
        <v>787968228698.33008</v>
      </c>
      <c r="L39" s="238">
        <v>813468154164.38965</v>
      </c>
      <c r="M39" s="238">
        <v>861504703745.58032</v>
      </c>
      <c r="N39" s="238">
        <v>891283323231.02979</v>
      </c>
      <c r="O39" s="238">
        <v>915170424215.11975</v>
      </c>
      <c r="P39" s="238">
        <v>921558247363.55017</v>
      </c>
      <c r="Q39" s="238">
        <v>945508233451.01013</v>
      </c>
      <c r="R39" s="238">
        <v>975349357999.99976</v>
      </c>
      <c r="S39" s="238">
        <v>1002375065874.08</v>
      </c>
      <c r="T39" s="238">
        <v>1024415978042.4203</v>
      </c>
      <c r="U39" s="238">
        <v>1050005746436.3002</v>
      </c>
      <c r="V39" s="277">
        <v>1100471280920.2598</v>
      </c>
    </row>
    <row r="40" spans="1:22" s="46" customFormat="1" ht="14">
      <c r="A40" s="245" t="s">
        <v>937</v>
      </c>
      <c r="B40" s="238">
        <v>39581453433.157722</v>
      </c>
      <c r="C40" s="238">
        <v>39740065184.650009</v>
      </c>
      <c r="D40" s="238">
        <v>39820321036.670006</v>
      </c>
      <c r="E40" s="238">
        <v>39090183245.820847</v>
      </c>
      <c r="F40" s="238">
        <v>38192366695.552528</v>
      </c>
      <c r="G40" s="238">
        <v>37364558297.973221</v>
      </c>
      <c r="H40" s="238">
        <v>36713000049.023399</v>
      </c>
      <c r="I40" s="238">
        <v>42599633119.423874</v>
      </c>
      <c r="J40" s="238">
        <v>59270819670.522644</v>
      </c>
      <c r="K40" s="238">
        <v>64572672463.372818</v>
      </c>
      <c r="L40" s="238">
        <v>69823468275.777679</v>
      </c>
      <c r="M40" s="238">
        <v>71173485026.10672</v>
      </c>
      <c r="N40" s="238">
        <v>72958101716.182404</v>
      </c>
      <c r="O40" s="238">
        <v>75488127846.518127</v>
      </c>
      <c r="P40" s="238">
        <v>76379640209.459824</v>
      </c>
      <c r="Q40" s="238">
        <v>72003615463.827789</v>
      </c>
      <c r="R40" s="238">
        <v>78529646477.895157</v>
      </c>
      <c r="S40" s="238">
        <v>76371411052.254578</v>
      </c>
      <c r="T40" s="238">
        <v>86729640397.382599</v>
      </c>
      <c r="U40" s="238">
        <v>84326135296.276093</v>
      </c>
      <c r="V40" s="277">
        <v>97527170318.919235</v>
      </c>
    </row>
    <row r="41" spans="1:22" s="46" customFormat="1" ht="14.5" thickBot="1">
      <c r="A41" s="622" t="s">
        <v>923</v>
      </c>
      <c r="B41" s="623">
        <v>-39799866251.968575</v>
      </c>
      <c r="C41" s="623">
        <v>-42010317903.248268</v>
      </c>
      <c r="D41" s="623">
        <v>-41676660061.56636</v>
      </c>
      <c r="E41" s="623">
        <v>-42349863079.489914</v>
      </c>
      <c r="F41" s="623">
        <v>-45170369910.622261</v>
      </c>
      <c r="G41" s="623">
        <v>-44676934204.700302</v>
      </c>
      <c r="H41" s="623">
        <v>-42802797867.870911</v>
      </c>
      <c r="I41" s="623">
        <v>-43952118842.575958</v>
      </c>
      <c r="J41" s="623">
        <v>-44665729160.571381</v>
      </c>
      <c r="K41" s="623">
        <v>-44194922773.748863</v>
      </c>
      <c r="L41" s="623">
        <v>-44101189402.599266</v>
      </c>
      <c r="M41" s="623">
        <v>-47346226267.828079</v>
      </c>
      <c r="N41" s="623">
        <v>-50697155574.706223</v>
      </c>
      <c r="O41" s="623">
        <v>-48655110929.49762</v>
      </c>
      <c r="P41" s="623">
        <v>-50674951840.868378</v>
      </c>
      <c r="Q41" s="623">
        <v>-52838405447.000679</v>
      </c>
      <c r="R41" s="623">
        <v>-55927618761.286865</v>
      </c>
      <c r="S41" s="623">
        <v>-57050362737.299149</v>
      </c>
      <c r="T41" s="623">
        <v>-58786403890.013618</v>
      </c>
      <c r="U41" s="623">
        <v>-62191800968.54818</v>
      </c>
      <c r="V41" s="624">
        <v>-62518594665.526596</v>
      </c>
    </row>
    <row r="42" spans="1:22" s="46" customFormat="1" ht="14">
      <c r="A42" s="246" t="s">
        <v>1466</v>
      </c>
      <c r="B42" s="239">
        <v>513851405196.18994</v>
      </c>
      <c r="C42" s="239">
        <v>555028239581.75</v>
      </c>
      <c r="D42" s="239">
        <v>551263946088.19019</v>
      </c>
      <c r="E42" s="239">
        <v>562740243553.36987</v>
      </c>
      <c r="F42" s="239">
        <v>575270055906.76001</v>
      </c>
      <c r="G42" s="239">
        <v>590384177672.02991</v>
      </c>
      <c r="H42" s="239">
        <v>601396123025.22021</v>
      </c>
      <c r="I42" s="239">
        <v>642482642178.3999</v>
      </c>
      <c r="J42" s="239">
        <v>683240388668.44971</v>
      </c>
      <c r="K42" s="239">
        <v>687151678183.57007</v>
      </c>
      <c r="L42" s="239">
        <v>712146406914.19971</v>
      </c>
      <c r="M42" s="239">
        <v>761855701888.79028</v>
      </c>
      <c r="N42" s="239">
        <v>792028423235.25977</v>
      </c>
      <c r="O42" s="239">
        <v>815482987422.81982</v>
      </c>
      <c r="P42" s="239">
        <v>821449912351.52014</v>
      </c>
      <c r="Q42" s="239">
        <v>844900342010.25012</v>
      </c>
      <c r="R42" s="239">
        <v>873524437368.60974</v>
      </c>
      <c r="S42" s="239">
        <v>898403613992.90991</v>
      </c>
      <c r="T42" s="239">
        <v>918235379889.5603</v>
      </c>
      <c r="U42" s="239">
        <v>941530730076.7002</v>
      </c>
      <c r="V42" s="276">
        <v>987376696296.89978</v>
      </c>
    </row>
    <row r="43" spans="1:22" s="46" customFormat="1" ht="14.5" thickBot="1">
      <c r="A43" s="246" t="s">
        <v>1467</v>
      </c>
      <c r="B43" s="239">
        <v>513632992377.37903</v>
      </c>
      <c r="C43" s="239">
        <v>552757986863.15173</v>
      </c>
      <c r="D43" s="239">
        <v>549407607063.29382</v>
      </c>
      <c r="E43" s="239">
        <v>559480563719.70093</v>
      </c>
      <c r="F43" s="239">
        <v>568292052691.69019</v>
      </c>
      <c r="G43" s="239">
        <v>583071801765.30286</v>
      </c>
      <c r="H43" s="239">
        <v>595306325206.3728</v>
      </c>
      <c r="I43" s="239">
        <v>641130156455.2478</v>
      </c>
      <c r="J43" s="239">
        <v>697845479178.40088</v>
      </c>
      <c r="K43" s="239">
        <v>707529427873.19397</v>
      </c>
      <c r="L43" s="239">
        <v>737868685787.37817</v>
      </c>
      <c r="M43" s="239">
        <v>785682960647.06885</v>
      </c>
      <c r="N43" s="239">
        <v>814289369376.73596</v>
      </c>
      <c r="O43" s="239">
        <v>842316004339.84033</v>
      </c>
      <c r="P43" s="239">
        <v>847154600720.11157</v>
      </c>
      <c r="Q43" s="239">
        <v>864065552027.07715</v>
      </c>
      <c r="R43" s="239">
        <v>896126465085.21802</v>
      </c>
      <c r="S43" s="239">
        <v>917724662307.86523</v>
      </c>
      <c r="T43" s="239">
        <v>946178616396.92932</v>
      </c>
      <c r="U43" s="239">
        <v>963665064404.42798</v>
      </c>
      <c r="V43" s="276">
        <v>1022385271950.2924</v>
      </c>
    </row>
    <row r="44" spans="1:22" s="46" customFormat="1" ht="14">
      <c r="A44" s="625" t="s">
        <v>553</v>
      </c>
      <c r="B44" s="626"/>
      <c r="C44" s="626"/>
      <c r="D44" s="626"/>
      <c r="E44" s="626"/>
      <c r="F44" s="626"/>
      <c r="G44" s="626"/>
      <c r="H44" s="626"/>
      <c r="I44" s="626"/>
      <c r="J44" s="626"/>
      <c r="K44" s="626"/>
      <c r="L44" s="626"/>
      <c r="M44" s="626"/>
      <c r="N44" s="626"/>
      <c r="O44" s="626"/>
      <c r="P44" s="626"/>
      <c r="Q44" s="626"/>
      <c r="R44" s="626"/>
      <c r="S44" s="626"/>
      <c r="T44" s="626"/>
      <c r="U44" s="626"/>
      <c r="V44" s="627"/>
    </row>
    <row r="45" spans="1:22" s="46" customFormat="1" ht="14">
      <c r="A45" s="248" t="s">
        <v>938</v>
      </c>
      <c r="B45" s="240">
        <v>82.88418381479498</v>
      </c>
      <c r="C45" s="240">
        <v>88.108657559559731</v>
      </c>
      <c r="D45" s="240">
        <v>80.576816807852936</v>
      </c>
      <c r="E45" s="240">
        <v>80.9270685894504</v>
      </c>
      <c r="F45" s="240">
        <v>79.021198910577951</v>
      </c>
      <c r="G45" s="240">
        <v>79.42024797305416</v>
      </c>
      <c r="H45" s="240">
        <v>77.103454118180466</v>
      </c>
      <c r="I45" s="240">
        <v>82.130245967670206</v>
      </c>
      <c r="J45" s="240">
        <v>84.896686159726059</v>
      </c>
      <c r="K45" s="240">
        <v>84.691558705016007</v>
      </c>
      <c r="L45" s="240">
        <v>81.018280993769963</v>
      </c>
      <c r="M45" s="240">
        <v>83.434738454985848</v>
      </c>
      <c r="N45" s="240">
        <v>85.888857059140292</v>
      </c>
      <c r="O45" s="240">
        <v>87.536708930740176</v>
      </c>
      <c r="P45" s="240">
        <v>84.128336352233759</v>
      </c>
      <c r="Q45" s="240">
        <v>84.73752093383699</v>
      </c>
      <c r="R45" s="240">
        <v>83.861076060488656</v>
      </c>
      <c r="S45" s="240">
        <v>87.222342166362182</v>
      </c>
      <c r="T45" s="240">
        <v>86.387854899677436</v>
      </c>
      <c r="U45" s="240">
        <v>85.945207817724139</v>
      </c>
      <c r="V45" s="278">
        <v>86.284492265413022</v>
      </c>
    </row>
    <row r="46" spans="1:22" s="46" customFormat="1" ht="14.5" thickBot="1">
      <c r="A46" s="616" t="s">
        <v>924</v>
      </c>
      <c r="B46" s="628">
        <v>82.848953847456613</v>
      </c>
      <c r="C46" s="628">
        <v>87.748263429871187</v>
      </c>
      <c r="D46" s="628">
        <v>80.305480562114823</v>
      </c>
      <c r="E46" s="628">
        <v>80.458297541882771</v>
      </c>
      <c r="F46" s="628">
        <v>78.062674867139719</v>
      </c>
      <c r="G46" s="628">
        <v>78.436565263137311</v>
      </c>
      <c r="H46" s="628">
        <v>76.322696762525212</v>
      </c>
      <c r="I46" s="628">
        <v>81.95735416045558</v>
      </c>
      <c r="J46" s="628">
        <v>86.711455611183951</v>
      </c>
      <c r="K46" s="628">
        <v>87.203119745915998</v>
      </c>
      <c r="L46" s="628">
        <v>83.944610182984519</v>
      </c>
      <c r="M46" s="628">
        <v>86.044184177670004</v>
      </c>
      <c r="N46" s="628">
        <v>88.302870451912867</v>
      </c>
      <c r="O46" s="628">
        <v>90.417055949409473</v>
      </c>
      <c r="P46" s="628">
        <v>86.760867729237333</v>
      </c>
      <c r="Q46" s="628">
        <v>86.659655775371434</v>
      </c>
      <c r="R46" s="628">
        <v>86.030941360621</v>
      </c>
      <c r="S46" s="628">
        <v>89.098143933955171</v>
      </c>
      <c r="T46" s="628">
        <v>89.016762817728136</v>
      </c>
      <c r="U46" s="628">
        <v>87.965683520677118</v>
      </c>
      <c r="V46" s="629">
        <v>89.343808113677653</v>
      </c>
    </row>
    <row r="47" spans="1:22" s="45" customFormat="1" ht="14">
      <c r="A47" s="4"/>
      <c r="V47" s="279"/>
    </row>
    <row r="48" spans="1:22" s="45" customFormat="1" ht="14">
      <c r="A48" s="4"/>
    </row>
    <row r="49" spans="1:1" s="45" customFormat="1" ht="14">
      <c r="A49" s="4"/>
    </row>
  </sheetData>
  <sheetProtection sheet="1" objects="1" scenarios="1"/>
  <hyperlinks>
    <hyperlink ref="A4" location="'Índice'!B72" display="Índice!A1" xr:uid="{54FB9D63-7A24-4E2D-9C3F-FA592D5998EA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77A5-B9F0-48A6-8DA4-C01DDF7A5200}">
  <sheetPr codeName="Plan2">
    <tabColor theme="0"/>
  </sheetPr>
  <dimension ref="A1:G306"/>
  <sheetViews>
    <sheetView showGridLines="0" zoomScaleNormal="100" workbookViewId="0">
      <selection activeCell="B4" sqref="B4"/>
    </sheetView>
  </sheetViews>
  <sheetFormatPr defaultColWidth="8.81640625" defaultRowHeight="14"/>
  <cols>
    <col min="1" max="1" width="3.453125" style="645" customWidth="1"/>
    <col min="2" max="2" width="12.453125" style="645" customWidth="1"/>
    <col min="3" max="3" width="3.453125" style="645" customWidth="1"/>
    <col min="4" max="4" width="70.453125" style="645" customWidth="1"/>
    <col min="5" max="5" width="10.453125" style="645" customWidth="1"/>
    <col min="6" max="6" width="70.453125" style="645" customWidth="1"/>
    <col min="7" max="7" width="20.453125" style="645" customWidth="1"/>
    <col min="8" max="16384" width="8.81640625" style="645"/>
  </cols>
  <sheetData>
    <row r="1" spans="1:7" ht="14.15" customHeight="1">
      <c r="A1" s="644"/>
      <c r="B1" s="644"/>
      <c r="C1" s="644"/>
      <c r="D1" s="644"/>
      <c r="E1" s="644"/>
      <c r="F1" s="644"/>
    </row>
    <row r="2" spans="1:7" ht="14.15" customHeight="1">
      <c r="A2" s="644"/>
      <c r="B2" s="644"/>
      <c r="C2" s="644"/>
      <c r="D2" s="644"/>
      <c r="E2" s="644"/>
      <c r="F2" s="644"/>
    </row>
    <row r="3" spans="1:7" ht="14.15" customHeight="1">
      <c r="A3" s="644"/>
      <c r="B3" s="644"/>
      <c r="C3" s="644"/>
      <c r="D3" s="646" t="s">
        <v>700</v>
      </c>
      <c r="E3" s="647"/>
      <c r="F3" s="644"/>
    </row>
    <row r="4" spans="1:7" ht="14.15" customHeight="1">
      <c r="A4" s="644"/>
      <c r="B4" s="1193" t="s">
        <v>531</v>
      </c>
      <c r="C4" s="648"/>
      <c r="D4" s="644"/>
      <c r="E4" s="644"/>
      <c r="F4" s="644"/>
    </row>
    <row r="5" spans="1:7" s="654" customFormat="1" ht="4.5" customHeight="1">
      <c r="A5" s="649"/>
      <c r="B5" s="649"/>
      <c r="C5" s="649"/>
      <c r="D5" s="650"/>
      <c r="E5" s="651"/>
      <c r="F5" s="652"/>
      <c r="G5" s="653"/>
    </row>
    <row r="6" spans="1:7">
      <c r="A6" s="644"/>
      <c r="B6" s="644"/>
      <c r="C6" s="644"/>
      <c r="D6" s="644"/>
      <c r="E6" s="644"/>
      <c r="F6" s="644"/>
    </row>
    <row r="7" spans="1:7" ht="21.5">
      <c r="A7" s="644"/>
      <c r="B7" s="655"/>
      <c r="C7" s="655"/>
      <c r="D7" s="646" t="s">
        <v>672</v>
      </c>
      <c r="E7" s="656"/>
      <c r="F7" s="646" t="s">
        <v>693</v>
      </c>
    </row>
    <row r="8" spans="1:7" s="657" customFormat="1">
      <c r="B8" s="658"/>
      <c r="C8" s="658"/>
      <c r="D8" s="659" t="s">
        <v>689</v>
      </c>
      <c r="E8" s="659"/>
      <c r="F8" s="659" t="s">
        <v>899</v>
      </c>
    </row>
    <row r="9" spans="1:7" s="657" customFormat="1">
      <c r="B9" s="658"/>
      <c r="C9" s="658"/>
      <c r="D9" s="659" t="s">
        <v>674</v>
      </c>
      <c r="E9" s="659"/>
      <c r="F9" s="659" t="s">
        <v>896</v>
      </c>
    </row>
    <row r="10" spans="1:7" s="657" customFormat="1">
      <c r="B10" s="658"/>
      <c r="C10" s="658"/>
      <c r="D10" s="659" t="s">
        <v>680</v>
      </c>
      <c r="E10" s="659"/>
      <c r="F10" s="659" t="s">
        <v>902</v>
      </c>
    </row>
    <row r="11" spans="1:7" s="657" customFormat="1">
      <c r="B11" s="658"/>
      <c r="C11" s="658"/>
      <c r="D11" s="659" t="s">
        <v>677</v>
      </c>
      <c r="E11" s="659"/>
      <c r="F11" s="659" t="s">
        <v>717</v>
      </c>
    </row>
    <row r="12" spans="1:7" s="657" customFormat="1">
      <c r="B12" s="658"/>
      <c r="C12" s="658"/>
      <c r="D12" s="659" t="s">
        <v>681</v>
      </c>
      <c r="E12" s="659"/>
      <c r="F12" s="659" t="s">
        <v>718</v>
      </c>
    </row>
    <row r="13" spans="1:7" s="657" customFormat="1">
      <c r="B13" s="658"/>
      <c r="C13" s="658"/>
      <c r="D13" s="659" t="s">
        <v>687</v>
      </c>
      <c r="E13" s="659"/>
      <c r="F13" s="659" t="s">
        <v>719</v>
      </c>
    </row>
    <row r="14" spans="1:7" s="657" customFormat="1">
      <c r="B14" s="658"/>
      <c r="C14" s="658"/>
      <c r="D14" s="659" t="s">
        <v>690</v>
      </c>
      <c r="E14" s="659"/>
      <c r="F14" s="659" t="s">
        <v>898</v>
      </c>
    </row>
    <row r="15" spans="1:7" s="657" customFormat="1">
      <c r="B15" s="658"/>
      <c r="C15" s="658"/>
      <c r="D15" s="659" t="s">
        <v>682</v>
      </c>
      <c r="E15" s="659"/>
      <c r="F15" s="659" t="s">
        <v>720</v>
      </c>
    </row>
    <row r="16" spans="1:7" s="657" customFormat="1">
      <c r="B16" s="658"/>
      <c r="C16" s="658"/>
      <c r="D16" s="659" t="s">
        <v>790</v>
      </c>
      <c r="E16" s="659"/>
      <c r="F16" s="659" t="s">
        <v>897</v>
      </c>
    </row>
    <row r="17" spans="2:6" s="657" customFormat="1">
      <c r="B17" s="658"/>
      <c r="C17" s="658"/>
      <c r="D17" s="659" t="s">
        <v>685</v>
      </c>
      <c r="E17" s="659"/>
      <c r="F17" s="659" t="s">
        <v>900</v>
      </c>
    </row>
    <row r="18" spans="2:6" s="657" customFormat="1">
      <c r="B18" s="658"/>
      <c r="C18" s="658"/>
      <c r="D18" s="659" t="s">
        <v>688</v>
      </c>
      <c r="E18" s="659"/>
      <c r="F18" s="659" t="s">
        <v>721</v>
      </c>
    </row>
    <row r="19" spans="2:6" s="657" customFormat="1">
      <c r="B19" s="658"/>
      <c r="C19" s="658"/>
      <c r="D19" s="659" t="s">
        <v>683</v>
      </c>
      <c r="E19" s="659"/>
      <c r="F19" s="659" t="s">
        <v>894</v>
      </c>
    </row>
    <row r="20" spans="2:6" s="657" customFormat="1">
      <c r="B20" s="658"/>
      <c r="C20" s="658"/>
      <c r="D20" s="659" t="s">
        <v>675</v>
      </c>
      <c r="E20" s="659"/>
      <c r="F20" s="658"/>
    </row>
    <row r="21" spans="2:6" s="657" customFormat="1">
      <c r="B21" s="658"/>
      <c r="C21" s="658"/>
      <c r="D21" s="659" t="s">
        <v>676</v>
      </c>
      <c r="E21" s="659"/>
      <c r="F21" s="658"/>
    </row>
    <row r="22" spans="2:6" s="657" customFormat="1">
      <c r="B22" s="658"/>
      <c r="C22" s="658"/>
      <c r="D22" s="659" t="s">
        <v>678</v>
      </c>
      <c r="E22" s="659"/>
      <c r="F22" s="658"/>
    </row>
    <row r="23" spans="2:6" s="657" customFormat="1">
      <c r="B23" s="658"/>
      <c r="C23" s="658"/>
      <c r="D23" s="659" t="s">
        <v>684</v>
      </c>
      <c r="E23" s="659"/>
      <c r="F23" s="659"/>
    </row>
    <row r="24" spans="2:6" s="657" customFormat="1">
      <c r="B24" s="658"/>
      <c r="C24" s="658"/>
      <c r="D24" s="659" t="s">
        <v>686</v>
      </c>
      <c r="E24" s="659"/>
      <c r="F24" s="659"/>
    </row>
    <row r="25" spans="2:6" s="657" customFormat="1">
      <c r="B25" s="658"/>
      <c r="C25" s="658"/>
      <c r="D25" s="659" t="s">
        <v>691</v>
      </c>
      <c r="E25" s="659"/>
      <c r="F25" s="659"/>
    </row>
    <row r="26" spans="2:6" s="657" customFormat="1">
      <c r="B26" s="658"/>
      <c r="C26" s="658"/>
      <c r="D26" s="659" t="s">
        <v>679</v>
      </c>
      <c r="E26" s="659"/>
      <c r="F26" s="659"/>
    </row>
    <row r="27" spans="2:6" s="657" customFormat="1">
      <c r="B27" s="658"/>
      <c r="C27" s="658"/>
      <c r="D27" s="660"/>
      <c r="E27" s="659"/>
      <c r="F27" s="660"/>
    </row>
    <row r="28" spans="2:6" s="657" customFormat="1">
      <c r="E28" s="645"/>
      <c r="F28" s="645"/>
    </row>
    <row r="29" spans="2:6" s="657" customFormat="1">
      <c r="E29" s="645"/>
      <c r="F29" s="645"/>
    </row>
    <row r="30" spans="2:6" s="657" customFormat="1">
      <c r="E30" s="645"/>
      <c r="F30" s="645"/>
    </row>
    <row r="31" spans="2:6" s="657" customFormat="1">
      <c r="E31" s="645"/>
      <c r="F31" s="645"/>
    </row>
    <row r="32" spans="2:6" s="657" customFormat="1" ht="11.5"/>
    <row r="33" s="657" customFormat="1" ht="11.5"/>
    <row r="34" s="657" customFormat="1" ht="11.5"/>
    <row r="35" s="657" customFormat="1" ht="11.5"/>
    <row r="36" s="657" customFormat="1" ht="11.5"/>
    <row r="37" s="657" customFormat="1" ht="11.5"/>
    <row r="38" s="657" customFormat="1" ht="11.5"/>
    <row r="39" s="657" customFormat="1" ht="11.5"/>
    <row r="40" s="657" customFormat="1" ht="11.5"/>
    <row r="41" s="657" customFormat="1" ht="11.5"/>
    <row r="301" spans="1:3">
      <c r="B301" s="661" t="s">
        <v>197</v>
      </c>
      <c r="C301" s="661" t="s">
        <v>198</v>
      </c>
    </row>
    <row r="302" spans="1:3">
      <c r="A302" s="645" t="s">
        <v>531</v>
      </c>
      <c r="B302" s="645" t="s">
        <v>700</v>
      </c>
      <c r="C302" s="645" t="s">
        <v>701</v>
      </c>
    </row>
    <row r="303" spans="1:3">
      <c r="A303" s="645" t="s">
        <v>243</v>
      </c>
      <c r="B303" s="645" t="s">
        <v>700</v>
      </c>
      <c r="C303" s="645" t="s">
        <v>701</v>
      </c>
    </row>
    <row r="305" spans="2:3">
      <c r="B305" s="645" t="s">
        <v>672</v>
      </c>
      <c r="C305" s="645" t="s">
        <v>673</v>
      </c>
    </row>
    <row r="306" spans="2:3">
      <c r="B306" s="645" t="s">
        <v>693</v>
      </c>
      <c r="C306" s="645" t="s">
        <v>694</v>
      </c>
    </row>
  </sheetData>
  <sheetProtection sheet="1" objects="1" scenarios="1"/>
  <hyperlinks>
    <hyperlink ref="B4" location="Índice!A1" display="Índice!A1" xr:uid="{12211114-D8E0-4DE5-BD28-E3F5C341226A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1"/>
  <headerFooter>
    <oddHeader>&amp;R&amp;"Calibri"&amp;10&amp;K000000 #interna&amp;1#_x000D_</oddHead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3F60-5D74-4F10-BC7D-71CD569417F5}">
  <sheetPr codeName="Plan57">
    <tabColor theme="0"/>
  </sheetPr>
  <dimension ref="A1:M315"/>
  <sheetViews>
    <sheetView showGridLines="0" topLeftCell="A17" zoomScaleNormal="100" workbookViewId="0">
      <selection activeCell="B4" sqref="B4"/>
    </sheetView>
  </sheetViews>
  <sheetFormatPr defaultColWidth="12.453125" defaultRowHeight="14"/>
  <cols>
    <col min="1" max="1" width="3.453125" style="663" customWidth="1"/>
    <col min="2" max="2" width="12.453125" style="663" customWidth="1"/>
    <col min="3" max="3" width="3.453125" style="663" customWidth="1"/>
    <col min="4" max="4" width="20.453125" style="663" customWidth="1"/>
    <col min="5" max="16384" width="12.453125" style="663"/>
  </cols>
  <sheetData>
    <row r="1" spans="1:13" ht="14.15" customHeight="1">
      <c r="A1" s="662"/>
      <c r="B1" s="662"/>
      <c r="C1" s="662"/>
      <c r="D1" s="662"/>
      <c r="E1" s="662"/>
      <c r="F1" s="662"/>
      <c r="G1" s="662"/>
      <c r="H1" s="662"/>
      <c r="I1" s="662"/>
    </row>
    <row r="2" spans="1:13" ht="14.15" customHeight="1">
      <c r="A2" s="662"/>
      <c r="B2" s="662"/>
      <c r="C2" s="664" t="s">
        <v>241</v>
      </c>
      <c r="D2" s="662"/>
      <c r="E2" s="665"/>
      <c r="F2" s="662"/>
      <c r="G2" s="662"/>
      <c r="H2" s="662"/>
      <c r="I2" s="662"/>
    </row>
    <row r="3" spans="1:13" ht="14.15" customHeight="1">
      <c r="A3" s="662"/>
      <c r="B3" s="662"/>
      <c r="C3" s="666" t="s">
        <v>245</v>
      </c>
      <c r="D3" s="662"/>
      <c r="E3" s="665"/>
      <c r="F3" s="662"/>
      <c r="G3" s="662"/>
      <c r="H3" s="662"/>
      <c r="I3" s="662"/>
    </row>
    <row r="4" spans="1:13" ht="14.15" customHeight="1">
      <c r="A4" s="662"/>
      <c r="B4" s="1193" t="s">
        <v>531</v>
      </c>
      <c r="C4" s="662"/>
      <c r="D4" s="662"/>
      <c r="E4" s="668"/>
      <c r="F4" s="662"/>
      <c r="G4" s="662"/>
      <c r="H4" s="662"/>
      <c r="I4" s="662"/>
    </row>
    <row r="5" spans="1:13" s="669" customFormat="1" ht="4.5" customHeight="1">
      <c r="A5" s="650"/>
      <c r="B5" s="650"/>
      <c r="C5" s="650"/>
      <c r="D5" s="650"/>
      <c r="E5" s="650"/>
      <c r="F5" s="650"/>
      <c r="G5" s="650"/>
      <c r="H5" s="650"/>
      <c r="I5" s="650"/>
    </row>
    <row r="6" spans="1:13">
      <c r="A6" s="662"/>
      <c r="B6" s="662"/>
      <c r="C6" s="662"/>
      <c r="D6" s="662"/>
      <c r="E6" s="662"/>
      <c r="F6" s="662"/>
      <c r="G6" s="662"/>
      <c r="H6" s="662"/>
      <c r="I6" s="662"/>
      <c r="J6" s="670"/>
      <c r="K6" s="670"/>
      <c r="L6" s="670"/>
      <c r="M6" s="670"/>
    </row>
    <row r="7" spans="1:13">
      <c r="A7" s="662"/>
      <c r="B7" s="662"/>
      <c r="C7" s="662"/>
      <c r="D7" s="662"/>
      <c r="E7" s="662"/>
      <c r="F7" s="662"/>
      <c r="G7" s="662"/>
      <c r="H7" s="662"/>
      <c r="I7" s="662"/>
      <c r="J7" s="670"/>
      <c r="K7" s="670"/>
      <c r="L7" s="670"/>
      <c r="M7" s="670"/>
    </row>
    <row r="8" spans="1:13">
      <c r="A8" s="662"/>
      <c r="B8" s="662"/>
      <c r="C8" s="662"/>
      <c r="D8" s="662"/>
      <c r="E8" s="662"/>
      <c r="F8" s="662"/>
      <c r="G8" s="662"/>
      <c r="H8" s="662"/>
      <c r="I8" s="662"/>
      <c r="J8" s="670"/>
      <c r="K8" s="670"/>
      <c r="L8" s="670"/>
      <c r="M8" s="670"/>
    </row>
    <row r="9" spans="1:13" s="673" customFormat="1" ht="16.5" customHeight="1">
      <c r="A9" s="671"/>
      <c r="B9" s="1300" t="s">
        <v>229</v>
      </c>
      <c r="C9" s="1300"/>
      <c r="D9" s="1300"/>
      <c r="E9" s="1300"/>
      <c r="F9" s="1300"/>
      <c r="G9" s="1300"/>
      <c r="H9" s="1300"/>
      <c r="I9" s="1300"/>
      <c r="J9" s="672"/>
      <c r="K9" s="672"/>
      <c r="L9" s="672"/>
      <c r="M9" s="672"/>
    </row>
    <row r="10" spans="1:13" ht="16.5" customHeight="1">
      <c r="A10" s="662"/>
      <c r="B10" s="674"/>
      <c r="C10" s="674"/>
      <c r="D10" s="674"/>
      <c r="E10" s="674"/>
      <c r="F10" s="674"/>
      <c r="G10" s="674"/>
      <c r="H10" s="674"/>
      <c r="I10" s="674"/>
      <c r="J10" s="670"/>
      <c r="K10" s="670"/>
      <c r="L10" s="670"/>
      <c r="M10" s="670"/>
    </row>
    <row r="11" spans="1:13" s="677" customFormat="1" ht="16.5" customHeight="1">
      <c r="A11" s="667"/>
      <c r="B11" s="667"/>
      <c r="C11" s="667" t="s">
        <v>230</v>
      </c>
      <c r="D11" s="667"/>
      <c r="E11" s="667"/>
      <c r="F11" s="667"/>
      <c r="G11" s="675" t="s">
        <v>231</v>
      </c>
      <c r="H11" s="667"/>
      <c r="I11" s="667"/>
      <c r="J11" s="676"/>
      <c r="K11" s="676"/>
      <c r="L11" s="676"/>
      <c r="M11" s="676"/>
    </row>
    <row r="12" spans="1:13" ht="16.5" customHeight="1">
      <c r="A12" s="662"/>
      <c r="B12" s="662"/>
      <c r="C12" s="678" t="s">
        <v>931</v>
      </c>
      <c r="D12" s="662"/>
      <c r="E12" s="679"/>
      <c r="F12" s="662"/>
      <c r="G12" s="678" t="s">
        <v>233</v>
      </c>
      <c r="H12" s="662"/>
      <c r="I12" s="662"/>
      <c r="J12" s="670"/>
      <c r="K12" s="670"/>
      <c r="L12" s="670"/>
      <c r="M12" s="670"/>
    </row>
    <row r="13" spans="1:13" ht="16.5" customHeight="1">
      <c r="A13" s="662"/>
      <c r="B13" s="662"/>
      <c r="C13" s="662"/>
      <c r="D13" s="662"/>
      <c r="E13" s="662"/>
      <c r="F13" s="662"/>
      <c r="G13" s="678" t="s">
        <v>234</v>
      </c>
      <c r="H13" s="662"/>
      <c r="I13" s="662"/>
      <c r="J13" s="670"/>
      <c r="K13" s="670"/>
      <c r="L13" s="670"/>
      <c r="M13" s="670"/>
    </row>
    <row r="14" spans="1:13" ht="16.5" customHeight="1">
      <c r="A14" s="662"/>
      <c r="B14" s="662"/>
      <c r="C14" s="667" t="s">
        <v>886</v>
      </c>
      <c r="D14" s="662"/>
      <c r="E14" s="662"/>
      <c r="F14" s="662"/>
      <c r="G14" s="678" t="s">
        <v>812</v>
      </c>
      <c r="H14" s="662"/>
      <c r="I14" s="662"/>
      <c r="J14" s="670"/>
      <c r="K14" s="670"/>
      <c r="L14" s="670"/>
      <c r="M14" s="670"/>
    </row>
    <row r="15" spans="1:13" ht="16.5" customHeight="1">
      <c r="A15" s="662"/>
      <c r="B15" s="662"/>
      <c r="C15" s="678" t="s">
        <v>903</v>
      </c>
      <c r="D15" s="662"/>
      <c r="E15" s="662"/>
      <c r="F15" s="662"/>
      <c r="G15" s="678" t="s">
        <v>963</v>
      </c>
      <c r="H15" s="662"/>
      <c r="I15" s="662"/>
      <c r="J15" s="670"/>
      <c r="K15" s="670"/>
      <c r="L15" s="670"/>
      <c r="M15" s="670"/>
    </row>
    <row r="16" spans="1:13" ht="16.5" customHeight="1">
      <c r="A16" s="662"/>
      <c r="B16" s="662"/>
      <c r="C16" s="662"/>
      <c r="D16" s="662"/>
      <c r="E16" s="662"/>
      <c r="F16" s="662"/>
      <c r="G16" s="678" t="s">
        <v>236</v>
      </c>
      <c r="H16" s="662"/>
      <c r="I16" s="662"/>
      <c r="J16" s="670"/>
      <c r="K16" s="670"/>
      <c r="L16" s="670"/>
      <c r="M16" s="670"/>
    </row>
    <row r="17" spans="1:13" ht="16.5" customHeight="1">
      <c r="A17" s="662"/>
      <c r="B17" s="662"/>
      <c r="C17" s="667" t="s">
        <v>904</v>
      </c>
      <c r="D17" s="662"/>
      <c r="E17" s="679"/>
      <c r="F17" s="662"/>
      <c r="G17" s="678" t="s">
        <v>723</v>
      </c>
      <c r="H17" s="662"/>
      <c r="I17" s="662"/>
      <c r="J17" s="670"/>
      <c r="K17" s="670"/>
      <c r="L17" s="670"/>
      <c r="M17" s="670"/>
    </row>
    <row r="18" spans="1:13" ht="16.5" customHeight="1">
      <c r="A18" s="662"/>
      <c r="B18" s="662"/>
      <c r="C18" s="678" t="s">
        <v>238</v>
      </c>
      <c r="D18" s="662"/>
      <c r="E18" s="662"/>
      <c r="F18" s="662"/>
      <c r="G18" s="678" t="s">
        <v>926</v>
      </c>
      <c r="H18" s="662"/>
      <c r="I18" s="662"/>
      <c r="J18" s="670"/>
      <c r="K18" s="670"/>
      <c r="L18" s="670"/>
      <c r="M18" s="670"/>
    </row>
    <row r="19" spans="1:13" ht="16.5" customHeight="1">
      <c r="A19" s="662"/>
      <c r="B19" s="662"/>
      <c r="C19" s="662"/>
      <c r="D19" s="662"/>
      <c r="E19" s="662"/>
      <c r="F19" s="662"/>
      <c r="G19" s="678" t="s">
        <v>960</v>
      </c>
      <c r="H19" s="662"/>
      <c r="I19" s="662"/>
      <c r="J19" s="670"/>
      <c r="K19" s="670"/>
      <c r="L19" s="670"/>
      <c r="M19" s="670"/>
    </row>
    <row r="20" spans="1:13" ht="16.5" customHeight="1">
      <c r="A20" s="662"/>
      <c r="B20" s="662"/>
      <c r="C20" s="667" t="s">
        <v>967</v>
      </c>
      <c r="D20" s="662"/>
      <c r="E20" s="679"/>
      <c r="F20" s="662"/>
      <c r="G20" s="678" t="s">
        <v>750</v>
      </c>
      <c r="H20" s="662"/>
      <c r="I20" s="662"/>
      <c r="J20" s="670"/>
      <c r="K20" s="670"/>
      <c r="L20" s="670"/>
      <c r="M20" s="670"/>
    </row>
    <row r="21" spans="1:13" ht="16.5" customHeight="1">
      <c r="A21" s="662"/>
      <c r="B21" s="662"/>
      <c r="C21" s="678" t="s">
        <v>751</v>
      </c>
      <c r="D21" s="662"/>
      <c r="E21" s="679"/>
      <c r="F21" s="662"/>
      <c r="G21" s="678" t="s">
        <v>239</v>
      </c>
      <c r="H21" s="662"/>
      <c r="I21" s="662"/>
      <c r="J21" s="670"/>
      <c r="K21" s="670"/>
      <c r="L21" s="670"/>
      <c r="M21" s="670"/>
    </row>
    <row r="22" spans="1:13" ht="16.5" customHeight="1">
      <c r="A22" s="662"/>
      <c r="B22" s="662"/>
      <c r="C22" s="662"/>
      <c r="D22" s="662"/>
      <c r="E22" s="662"/>
      <c r="F22" s="662"/>
      <c r="G22" s="678" t="s">
        <v>783</v>
      </c>
      <c r="H22" s="662"/>
      <c r="I22" s="662"/>
      <c r="J22" s="670"/>
      <c r="K22" s="670"/>
      <c r="L22" s="670"/>
      <c r="M22" s="670"/>
    </row>
    <row r="23" spans="1:13" ht="16.5" customHeight="1">
      <c r="A23" s="662"/>
      <c r="B23" s="662"/>
      <c r="C23" s="667" t="s">
        <v>784</v>
      </c>
      <c r="D23" s="662"/>
      <c r="E23" s="679"/>
      <c r="F23" s="662"/>
      <c r="G23" s="678" t="s">
        <v>930</v>
      </c>
      <c r="H23" s="662"/>
      <c r="I23" s="662"/>
      <c r="J23" s="670"/>
      <c r="K23" s="670"/>
      <c r="L23" s="670"/>
      <c r="M23" s="670"/>
    </row>
    <row r="24" spans="1:13" ht="16.5" customHeight="1">
      <c r="A24" s="662"/>
      <c r="B24" s="662"/>
      <c r="C24" s="678" t="s">
        <v>235</v>
      </c>
      <c r="D24" s="662"/>
      <c r="E24" s="679"/>
      <c r="F24" s="662"/>
      <c r="G24" s="678" t="s">
        <v>702</v>
      </c>
      <c r="H24" s="662"/>
      <c r="I24" s="662"/>
      <c r="J24" s="670"/>
      <c r="K24" s="670"/>
      <c r="L24" s="670"/>
      <c r="M24" s="670"/>
    </row>
    <row r="25" spans="1:13" ht="16.5" customHeight="1">
      <c r="A25" s="662"/>
      <c r="B25" s="662"/>
      <c r="C25" s="678" t="s">
        <v>237</v>
      </c>
      <c r="D25" s="662"/>
      <c r="E25" s="679"/>
      <c r="F25" s="662"/>
      <c r="G25" s="678" t="s">
        <v>929</v>
      </c>
      <c r="H25" s="662"/>
      <c r="I25" s="662"/>
      <c r="J25" s="670"/>
      <c r="K25" s="670"/>
      <c r="L25" s="670"/>
      <c r="M25" s="670"/>
    </row>
    <row r="26" spans="1:13" ht="16.5" customHeight="1">
      <c r="A26" s="662"/>
      <c r="B26" s="662"/>
      <c r="C26" s="678" t="s">
        <v>809</v>
      </c>
      <c r="D26" s="662"/>
      <c r="E26" s="679"/>
      <c r="F26" s="662"/>
      <c r="G26" s="678" t="s">
        <v>810</v>
      </c>
      <c r="H26" s="662"/>
      <c r="I26" s="662"/>
      <c r="J26" s="670"/>
      <c r="K26" s="670"/>
      <c r="L26" s="670"/>
      <c r="M26" s="670"/>
    </row>
    <row r="27" spans="1:13" ht="16.5" customHeight="1">
      <c r="A27" s="662"/>
      <c r="B27" s="662"/>
      <c r="C27" s="662"/>
      <c r="D27" s="662"/>
      <c r="E27" s="679"/>
      <c r="F27" s="662"/>
      <c r="G27" s="678" t="s">
        <v>928</v>
      </c>
      <c r="H27" s="662"/>
      <c r="I27" s="662"/>
      <c r="J27" s="670"/>
      <c r="K27" s="670"/>
      <c r="L27" s="670"/>
      <c r="M27" s="670"/>
    </row>
    <row r="28" spans="1:13" ht="16.5" customHeight="1">
      <c r="A28" s="662"/>
      <c r="B28" s="662"/>
      <c r="C28" s="667" t="s">
        <v>954</v>
      </c>
      <c r="D28" s="662"/>
      <c r="E28" s="679"/>
      <c r="F28" s="662"/>
      <c r="G28" s="678" t="s">
        <v>909</v>
      </c>
      <c r="H28" s="662"/>
      <c r="I28" s="662"/>
      <c r="J28" s="670"/>
      <c r="K28" s="670"/>
      <c r="L28" s="670"/>
      <c r="M28" s="670"/>
    </row>
    <row r="29" spans="1:13" ht="16.5" customHeight="1">
      <c r="A29" s="662"/>
      <c r="B29" s="662"/>
      <c r="C29" s="678" t="s">
        <v>752</v>
      </c>
      <c r="D29" s="662"/>
      <c r="E29" s="662"/>
      <c r="F29" s="662"/>
      <c r="G29" s="678" t="s">
        <v>240</v>
      </c>
      <c r="H29" s="662"/>
      <c r="I29" s="662"/>
      <c r="J29" s="670"/>
      <c r="K29" s="670"/>
      <c r="L29" s="670"/>
      <c r="M29" s="670"/>
    </row>
    <row r="30" spans="1:13" ht="16.5" customHeight="1">
      <c r="A30" s="662"/>
      <c r="B30" s="662"/>
      <c r="C30" s="662"/>
      <c r="D30" s="662"/>
      <c r="E30" s="662"/>
      <c r="F30" s="662"/>
      <c r="G30" s="678" t="s">
        <v>952</v>
      </c>
      <c r="H30" s="662"/>
      <c r="I30" s="662"/>
      <c r="J30" s="670"/>
      <c r="K30" s="670"/>
      <c r="L30" s="670"/>
      <c r="M30" s="670"/>
    </row>
    <row r="31" spans="1:13" ht="16.5" customHeight="1">
      <c r="A31" s="662"/>
      <c r="B31" s="662"/>
      <c r="C31" s="662"/>
      <c r="D31" s="662"/>
      <c r="E31" s="662"/>
      <c r="F31" s="662"/>
      <c r="G31" s="678" t="s">
        <v>745</v>
      </c>
      <c r="H31" s="662"/>
      <c r="I31" s="662"/>
      <c r="J31" s="670"/>
      <c r="K31" s="670"/>
      <c r="L31" s="670"/>
      <c r="M31" s="670"/>
    </row>
    <row r="32" spans="1:13" ht="16.5" customHeight="1">
      <c r="A32" s="662"/>
      <c r="B32" s="662"/>
      <c r="C32" s="662"/>
      <c r="D32" s="662"/>
      <c r="E32" s="662"/>
      <c r="F32" s="662"/>
      <c r="G32" s="678" t="s">
        <v>966</v>
      </c>
      <c r="H32" s="662"/>
      <c r="I32" s="662"/>
      <c r="J32" s="670"/>
      <c r="K32" s="670"/>
      <c r="L32" s="670"/>
      <c r="M32" s="670"/>
    </row>
    <row r="33" spans="1:13" ht="16.5" customHeight="1">
      <c r="A33" s="662"/>
      <c r="B33" s="662"/>
      <c r="C33" s="662"/>
      <c r="D33" s="662"/>
      <c r="E33" s="662"/>
      <c r="F33" s="662"/>
      <c r="G33" s="678" t="s">
        <v>953</v>
      </c>
      <c r="H33" s="662"/>
      <c r="I33" s="662"/>
      <c r="J33" s="670"/>
      <c r="K33" s="670"/>
      <c r="L33" s="670"/>
      <c r="M33" s="670"/>
    </row>
    <row r="34" spans="1:13" ht="16.5" customHeight="1">
      <c r="A34" s="662"/>
      <c r="B34" s="662"/>
      <c r="C34" s="662"/>
      <c r="D34" s="662"/>
      <c r="E34" s="662"/>
      <c r="F34" s="662"/>
      <c r="G34" s="679"/>
      <c r="H34" s="662"/>
      <c r="I34" s="662"/>
      <c r="J34" s="670"/>
      <c r="K34" s="670"/>
      <c r="L34" s="670"/>
      <c r="M34" s="670"/>
    </row>
    <row r="35" spans="1:13" ht="16.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70"/>
      <c r="K35" s="670"/>
      <c r="L35" s="670"/>
      <c r="M35" s="670"/>
    </row>
    <row r="36" spans="1:13" ht="16.5" customHeight="1">
      <c r="A36" s="662"/>
      <c r="B36" s="680" t="s">
        <v>249</v>
      </c>
      <c r="C36" s="680"/>
      <c r="D36" s="662"/>
      <c r="E36" s="662"/>
      <c r="F36" s="662"/>
      <c r="G36" s="662"/>
      <c r="H36" s="662"/>
      <c r="I36" s="662"/>
      <c r="J36" s="670"/>
      <c r="K36" s="670"/>
      <c r="L36" s="670"/>
      <c r="M36" s="670"/>
    </row>
    <row r="37" spans="1:13" ht="16.5" customHeight="1">
      <c r="A37" s="670"/>
      <c r="B37" s="681" t="s">
        <v>251</v>
      </c>
      <c r="C37" s="682" t="s">
        <v>789</v>
      </c>
      <c r="D37" s="683"/>
      <c r="E37" s="683"/>
      <c r="F37" s="683"/>
      <c r="G37" s="683"/>
      <c r="H37" s="684"/>
      <c r="I37" s="683"/>
      <c r="J37" s="670"/>
      <c r="K37" s="670"/>
      <c r="L37" s="670"/>
      <c r="M37" s="670"/>
    </row>
    <row r="38" spans="1:13" ht="16.5" customHeight="1">
      <c r="A38" s="670"/>
      <c r="B38" s="685"/>
      <c r="C38" s="682" t="s">
        <v>788</v>
      </c>
      <c r="D38" s="683"/>
      <c r="E38" s="683"/>
      <c r="F38" s="683"/>
      <c r="G38" s="683"/>
      <c r="H38" s="684"/>
      <c r="I38" s="683"/>
      <c r="J38" s="670"/>
      <c r="K38" s="670"/>
      <c r="L38" s="670"/>
      <c r="M38" s="670"/>
    </row>
    <row r="39" spans="1:13" ht="16.5" customHeight="1">
      <c r="A39" s="670"/>
      <c r="B39" s="680" t="s">
        <v>250</v>
      </c>
      <c r="C39" s="686" t="s">
        <v>232</v>
      </c>
      <c r="D39" s="683"/>
      <c r="E39" s="683"/>
      <c r="F39" s="683"/>
      <c r="G39" s="683"/>
      <c r="H39" s="683"/>
      <c r="I39" s="683"/>
      <c r="J39" s="670"/>
      <c r="K39" s="670"/>
      <c r="L39" s="670"/>
      <c r="M39" s="670"/>
    </row>
    <row r="40" spans="1:13">
      <c r="A40" s="670"/>
      <c r="B40" s="670"/>
      <c r="C40" s="670"/>
      <c r="D40" s="670"/>
      <c r="E40" s="670"/>
      <c r="F40" s="670"/>
      <c r="G40" s="670"/>
      <c r="H40" s="670"/>
      <c r="I40" s="670"/>
      <c r="J40" s="670"/>
      <c r="K40" s="670"/>
      <c r="L40" s="670"/>
      <c r="M40" s="670"/>
    </row>
    <row r="309" spans="1:5">
      <c r="B309" s="687" t="s">
        <v>197</v>
      </c>
      <c r="C309" s="687" t="s">
        <v>198</v>
      </c>
      <c r="E309" s="688"/>
    </row>
    <row r="310" spans="1:5">
      <c r="A310" s="689" t="s">
        <v>531</v>
      </c>
      <c r="B310" s="663" t="s">
        <v>241</v>
      </c>
      <c r="C310" s="663" t="s">
        <v>242</v>
      </c>
    </row>
    <row r="311" spans="1:5">
      <c r="A311" s="689" t="s">
        <v>243</v>
      </c>
      <c r="B311" s="663" t="s">
        <v>244</v>
      </c>
      <c r="C311" s="663" t="s">
        <v>887</v>
      </c>
    </row>
    <row r="312" spans="1:5">
      <c r="A312" s="690"/>
    </row>
    <row r="313" spans="1:5">
      <c r="A313" s="690" t="s">
        <v>252</v>
      </c>
      <c r="B313" s="663" t="s">
        <v>245</v>
      </c>
      <c r="C313" s="663" t="s">
        <v>246</v>
      </c>
    </row>
    <row r="314" spans="1:5">
      <c r="A314" s="690" t="s">
        <v>248</v>
      </c>
      <c r="B314" s="663" t="s">
        <v>788</v>
      </c>
      <c r="C314" s="663" t="s">
        <v>791</v>
      </c>
      <c r="E314" s="691"/>
    </row>
    <row r="315" spans="1:5">
      <c r="B315" s="663" t="s">
        <v>789</v>
      </c>
      <c r="C315" s="663" t="s">
        <v>247</v>
      </c>
      <c r="E315" s="691"/>
    </row>
  </sheetData>
  <sheetProtection sheet="1" objects="1" scenarios="1"/>
  <mergeCells count="1">
    <mergeCell ref="B9:I9"/>
  </mergeCells>
  <hyperlinks>
    <hyperlink ref="B314" r:id="rId1" xr:uid="{88C0A3AA-76EC-4F32-AC34-F4ABA10D15A6}"/>
    <hyperlink ref="C314" r:id="rId2" xr:uid="{B1150857-598F-4F43-99BB-08F11BE1657F}"/>
    <hyperlink ref="C315" r:id="rId3" xr:uid="{FDBBABFF-F595-4CE7-9060-25CC80C6FA16}"/>
    <hyperlink ref="B315" r:id="rId4" xr:uid="{A3EA7DDE-E16B-40B8-956A-96166F05D3C0}"/>
    <hyperlink ref="C3" r:id="rId5" display="http://www.bb.com.br/portalbb/page22,136,3469,0,0,1,8.bb?codigoNoticia=13428" xr:uid="{1E4332F6-79DF-4C24-950D-707769C94FE1}"/>
    <hyperlink ref="C39" r:id="rId6" display="https://ri.bb.com.br/en/investor-services/downloads/" xr:uid="{EC722436-1CDC-45BC-B7AF-AD4528AEFA4F}"/>
    <hyperlink ref="B4" location="'Índice'!P13" display="Índice!A1" xr:uid="{9E271118-316D-4B2A-90EB-F4CCA24D7DA2}"/>
  </hyperlinks>
  <pageMargins left="0.78740157499999996" right="0.78740157499999996" top="0.984251969" bottom="0.984251969" header="0.49212598499999999" footer="0.49212598499999999"/>
  <pageSetup paperSize="9" orientation="portrait" r:id="rId7"/>
  <headerFooter alignWithMargins="0">
    <oddHeader>&amp;R&amp;"Calibri"&amp;10&amp;K000000 #interna&amp;1#_x000D_</oddHead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371A-4DF8-44E1-915F-FEF42198A7B8}">
  <sheetPr codeName="Plan68">
    <tabColor theme="0"/>
  </sheetPr>
  <dimension ref="A1:AX19"/>
  <sheetViews>
    <sheetView showGridLines="0" showRowColHeaders="0" zoomScaleNormal="100" workbookViewId="0">
      <pane xSplit="1" ySplit="5" topLeftCell="AT6" activePane="bottomRight" state="frozen"/>
      <selection pane="topRight" activeCell="B1" sqref="B1"/>
      <selection pane="bottomLeft" activeCell="A6" sqref="A6"/>
      <selection pane="bottomRight" activeCell="BB18" sqref="BB18"/>
    </sheetView>
  </sheetViews>
  <sheetFormatPr defaultColWidth="12.453125" defaultRowHeight="12.5"/>
  <cols>
    <col min="1" max="1" width="52.54296875" customWidth="1"/>
    <col min="2" max="236" width="12.54296875" customWidth="1"/>
  </cols>
  <sheetData>
    <row r="1" spans="1:50" s="5" customFormat="1" ht="16.399999999999999" customHeight="1">
      <c r="A1" s="152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</row>
    <row r="2" spans="1:50" s="5" customFormat="1" ht="33" customHeight="1">
      <c r="A2" s="154" t="s">
        <v>733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</row>
    <row r="3" spans="1:50" s="5" customFormat="1" ht="16.399999999999999" customHeight="1">
      <c r="A3" s="155" t="s">
        <v>1247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</row>
    <row r="4" spans="1:50" s="5" customFormat="1" ht="16.399999999999999" customHeight="1">
      <c r="A4" s="843" t="s">
        <v>531</v>
      </c>
      <c r="B4" s="158" t="s">
        <v>647</v>
      </c>
      <c r="C4" s="158" t="s">
        <v>648</v>
      </c>
      <c r="D4" s="158" t="s">
        <v>649</v>
      </c>
      <c r="E4" s="158" t="s">
        <v>650</v>
      </c>
      <c r="F4" s="159" t="s">
        <v>656</v>
      </c>
      <c r="G4" s="159" t="s">
        <v>657</v>
      </c>
      <c r="H4" s="159" t="s">
        <v>658</v>
      </c>
      <c r="I4" s="159" t="s">
        <v>659</v>
      </c>
      <c r="J4" s="159" t="s">
        <v>1269</v>
      </c>
      <c r="K4" s="159" t="s">
        <v>1270</v>
      </c>
      <c r="L4" s="159" t="s">
        <v>1271</v>
      </c>
      <c r="M4" s="159" t="s">
        <v>1272</v>
      </c>
      <c r="N4" s="159" t="s">
        <v>1273</v>
      </c>
      <c r="O4" s="159" t="s">
        <v>1274</v>
      </c>
      <c r="P4" s="159" t="s">
        <v>1275</v>
      </c>
      <c r="Q4" s="159" t="s">
        <v>1276</v>
      </c>
      <c r="R4" s="159" t="s">
        <v>972</v>
      </c>
      <c r="S4" s="159" t="s">
        <v>973</v>
      </c>
      <c r="T4" s="159" t="s">
        <v>974</v>
      </c>
      <c r="U4" s="159" t="s">
        <v>975</v>
      </c>
      <c r="V4" s="159" t="s">
        <v>1277</v>
      </c>
      <c r="W4" s="159" t="s">
        <v>1278</v>
      </c>
      <c r="X4" s="159" t="s">
        <v>1279</v>
      </c>
      <c r="Y4" s="159" t="s">
        <v>1280</v>
      </c>
      <c r="Z4" s="159" t="s">
        <v>1019</v>
      </c>
      <c r="AA4" s="159" t="s">
        <v>1020</v>
      </c>
      <c r="AB4" s="159" t="s">
        <v>1021</v>
      </c>
      <c r="AC4" s="159" t="s">
        <v>889</v>
      </c>
      <c r="AD4" s="159" t="s">
        <v>911</v>
      </c>
      <c r="AE4" s="159" t="s">
        <v>913</v>
      </c>
      <c r="AF4" s="159" t="s">
        <v>915</v>
      </c>
      <c r="AG4" s="159" t="s">
        <v>1281</v>
      </c>
      <c r="AH4" s="159" t="s">
        <v>1282</v>
      </c>
      <c r="AI4" s="159" t="s">
        <v>1283</v>
      </c>
      <c r="AJ4" s="159" t="s">
        <v>1284</v>
      </c>
      <c r="AK4" s="159" t="s">
        <v>1285</v>
      </c>
      <c r="AL4" s="159" t="s">
        <v>1286</v>
      </c>
      <c r="AM4" s="159" t="s">
        <v>1287</v>
      </c>
      <c r="AN4" s="159" t="s">
        <v>1288</v>
      </c>
      <c r="AO4" s="159" t="s">
        <v>1289</v>
      </c>
      <c r="AP4" s="159" t="s">
        <v>1076</v>
      </c>
      <c r="AQ4" s="159" t="s">
        <v>1078</v>
      </c>
      <c r="AR4" s="159" t="s">
        <v>1080</v>
      </c>
      <c r="AS4" s="159" t="s">
        <v>1082</v>
      </c>
      <c r="AT4" s="159" t="s">
        <v>1145</v>
      </c>
      <c r="AU4" s="159" t="s">
        <v>1146</v>
      </c>
      <c r="AV4" s="159" t="s">
        <v>1147</v>
      </c>
      <c r="AW4" s="844" t="s">
        <v>1148</v>
      </c>
      <c r="AX4" s="844" t="s">
        <v>1246</v>
      </c>
    </row>
    <row r="5" spans="1:50" s="13" customFormat="1" ht="4.5" customHeight="1">
      <c r="A5" s="2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845"/>
      <c r="AX5" s="845"/>
    </row>
    <row r="6" spans="1:50" s="4" customFormat="1" ht="14">
      <c r="A6" s="314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1033"/>
      <c r="AX6" s="1033"/>
    </row>
    <row r="7" spans="1:50" s="4" customFormat="1" ht="14">
      <c r="A7" s="1217" t="s">
        <v>734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K7" s="316"/>
      <c r="AL7" s="316"/>
      <c r="AM7" s="316"/>
      <c r="AN7" s="316"/>
      <c r="AO7" s="316"/>
      <c r="AP7" s="316"/>
      <c r="AQ7" s="316"/>
      <c r="AR7" s="316"/>
      <c r="AS7" s="316"/>
      <c r="AT7" s="316"/>
      <c r="AU7" s="316"/>
      <c r="AV7" s="316"/>
      <c r="AW7" s="1034"/>
      <c r="AX7" s="1034"/>
    </row>
    <row r="8" spans="1:50" s="4" customFormat="1" ht="14">
      <c r="A8" s="1036" t="s">
        <v>729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5">
        <v>61.283999999999999</v>
      </c>
      <c r="N8" s="315">
        <v>61.283999999999999</v>
      </c>
      <c r="O8" s="315">
        <v>62.493000000000002</v>
      </c>
      <c r="P8" s="315">
        <v>62.493000000000002</v>
      </c>
      <c r="Q8" s="315">
        <v>42.146000000000001</v>
      </c>
      <c r="R8" s="315">
        <v>42.146000000000001</v>
      </c>
      <c r="S8" s="315">
        <v>41.433999999999997</v>
      </c>
      <c r="T8" s="315">
        <v>41.433999999999997</v>
      </c>
      <c r="U8" s="315">
        <v>423.01499999999999</v>
      </c>
      <c r="V8" s="315">
        <v>423.01499999999999</v>
      </c>
      <c r="W8" s="315">
        <v>1247.008</v>
      </c>
      <c r="X8" s="315">
        <v>1247.008</v>
      </c>
      <c r="Y8" s="315">
        <v>39.676000000000002</v>
      </c>
      <c r="Z8" s="315">
        <v>39.676000000000002</v>
      </c>
      <c r="AA8" s="315">
        <v>8.65</v>
      </c>
      <c r="AB8" s="315">
        <v>8.65</v>
      </c>
      <c r="AC8" s="315">
        <v>27.632000000000001</v>
      </c>
      <c r="AD8" s="315">
        <v>80.688000000000002</v>
      </c>
      <c r="AE8" s="315">
        <v>42.395000000000003</v>
      </c>
      <c r="AF8" s="315">
        <v>42.395000000000003</v>
      </c>
      <c r="AG8" s="315">
        <v>525.452</v>
      </c>
      <c r="AH8" s="315">
        <v>7650.4250000000002</v>
      </c>
      <c r="AI8" s="315">
        <v>12291.763000000001</v>
      </c>
      <c r="AJ8" s="315">
        <v>10305.671</v>
      </c>
      <c r="AK8" s="315">
        <v>5997.116</v>
      </c>
      <c r="AL8" s="315">
        <v>9753.8310000000001</v>
      </c>
      <c r="AM8" s="315">
        <v>9696.85</v>
      </c>
      <c r="AN8" s="315">
        <v>8593.0220000000008</v>
      </c>
      <c r="AO8" s="315">
        <v>10166.06</v>
      </c>
      <c r="AP8" s="315">
        <v>10726.101000000001</v>
      </c>
      <c r="AQ8" s="315">
        <v>6649.3990000000003</v>
      </c>
      <c r="AR8" s="315">
        <v>7057.34</v>
      </c>
      <c r="AS8" s="315">
        <v>8071.1589999999997</v>
      </c>
      <c r="AT8" s="315">
        <v>8507.6759999999995</v>
      </c>
      <c r="AU8" s="315">
        <v>8081.1</v>
      </c>
      <c r="AV8" s="315">
        <v>8555.4809999999998</v>
      </c>
      <c r="AW8" s="1035">
        <v>9599.384</v>
      </c>
      <c r="AX8" s="1035">
        <v>10097.467000000001</v>
      </c>
    </row>
    <row r="9" spans="1:50" s="4" customFormat="1" ht="14">
      <c r="A9" s="1036" t="s">
        <v>730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5">
        <v>498.41199999999998</v>
      </c>
      <c r="N9" s="315">
        <v>510.11599999999999</v>
      </c>
      <c r="O9" s="315">
        <v>522.221</v>
      </c>
      <c r="P9" s="315">
        <v>534.72500000000002</v>
      </c>
      <c r="Q9" s="315">
        <v>546.39300000000003</v>
      </c>
      <c r="R9" s="315">
        <v>557.548</v>
      </c>
      <c r="S9" s="315">
        <v>566.74400000000003</v>
      </c>
      <c r="T9" s="315">
        <v>574.88599999999997</v>
      </c>
      <c r="U9" s="315">
        <v>581.24699999999996</v>
      </c>
      <c r="V9" s="315">
        <v>586.99099999999999</v>
      </c>
      <c r="W9" s="315">
        <v>592.66099999999994</v>
      </c>
      <c r="X9" s="315">
        <v>316.48899999999998</v>
      </c>
      <c r="Y9" s="315">
        <v>316.48899999999998</v>
      </c>
      <c r="Z9" s="315">
        <v>316.48899999999998</v>
      </c>
      <c r="AA9" s="315">
        <v>316.48899999999998</v>
      </c>
      <c r="AB9" s="315">
        <v>316.48899999999998</v>
      </c>
      <c r="AC9" s="315">
        <v>361.31799999999998</v>
      </c>
      <c r="AD9" s="315">
        <v>361.31799999999998</v>
      </c>
      <c r="AE9" s="315">
        <v>361.31799999999998</v>
      </c>
      <c r="AF9" s="315">
        <v>361.31799999999998</v>
      </c>
      <c r="AG9" s="315">
        <v>361.31799999999998</v>
      </c>
      <c r="AH9" s="315">
        <v>361.31799999999998</v>
      </c>
      <c r="AI9" s="315">
        <v>361.31799999999998</v>
      </c>
      <c r="AJ9" s="315">
        <v>361.31799999999998</v>
      </c>
      <c r="AK9" s="315">
        <v>134.14400000000001</v>
      </c>
      <c r="AL9" s="315">
        <v>134.14400000000001</v>
      </c>
      <c r="AM9" s="315">
        <v>134.14400000000001</v>
      </c>
      <c r="AN9" s="315">
        <v>134.14400000000001</v>
      </c>
      <c r="AO9" s="315">
        <v>134.14400000000001</v>
      </c>
      <c r="AP9" s="315">
        <v>134.14400000000001</v>
      </c>
      <c r="AQ9" s="315">
        <v>134.14400000000001</v>
      </c>
      <c r="AR9" s="315">
        <v>134.14400000000001</v>
      </c>
      <c r="AS9" s="315">
        <v>134.14400000000001</v>
      </c>
      <c r="AT9" s="315">
        <v>164.631</v>
      </c>
      <c r="AU9" s="315">
        <v>134.14400000000001</v>
      </c>
      <c r="AV9" s="315">
        <v>134.14400000000001</v>
      </c>
      <c r="AW9" s="1035">
        <v>134.14400000000001</v>
      </c>
      <c r="AX9" s="1035">
        <v>134.14400000000001</v>
      </c>
    </row>
    <row r="10" spans="1:50" s="4" customFormat="1" ht="14">
      <c r="A10" s="1036" t="s">
        <v>414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5">
        <v>1314.1590000000001</v>
      </c>
      <c r="N10" s="315">
        <v>1013.735</v>
      </c>
      <c r="O10" s="315">
        <v>1118.5730000000001</v>
      </c>
      <c r="P10" s="315">
        <v>1201.029</v>
      </c>
      <c r="Q10" s="315">
        <v>998.78200000000004</v>
      </c>
      <c r="R10" s="315">
        <v>870.08600000000001</v>
      </c>
      <c r="S10" s="315">
        <v>797.12300000000005</v>
      </c>
      <c r="T10" s="315">
        <v>1002.0940000000001</v>
      </c>
      <c r="U10" s="315">
        <v>705.41499999999996</v>
      </c>
      <c r="V10" s="315">
        <v>977.11400000000003</v>
      </c>
      <c r="W10" s="315">
        <v>222.749</v>
      </c>
      <c r="X10" s="315">
        <v>269.78399999999999</v>
      </c>
      <c r="Y10" s="315">
        <v>306.327</v>
      </c>
      <c r="Z10" s="315">
        <v>397.77600000000001</v>
      </c>
      <c r="AA10" s="315">
        <v>768.44200000000001</v>
      </c>
      <c r="AB10" s="315">
        <v>809.65599999999995</v>
      </c>
      <c r="AC10" s="315">
        <v>882.22699999999998</v>
      </c>
      <c r="AD10" s="315">
        <v>813.11099999999999</v>
      </c>
      <c r="AE10" s="315">
        <v>971.16</v>
      </c>
      <c r="AF10" s="315">
        <v>698.33600000000001</v>
      </c>
      <c r="AG10" s="315">
        <v>1055.1980000000001</v>
      </c>
      <c r="AH10" s="315">
        <v>843.33799999999997</v>
      </c>
      <c r="AI10" s="315">
        <v>1266.021</v>
      </c>
      <c r="AJ10" s="315">
        <v>1353.597</v>
      </c>
      <c r="AK10" s="315">
        <v>1497.8920000000001</v>
      </c>
      <c r="AL10" s="315">
        <v>1774.19</v>
      </c>
      <c r="AM10" s="315">
        <v>1382.806</v>
      </c>
      <c r="AN10" s="315">
        <v>1294.903</v>
      </c>
      <c r="AO10" s="315">
        <v>1418.9259999999999</v>
      </c>
      <c r="AP10" s="315">
        <v>1346.241</v>
      </c>
      <c r="AQ10" s="315">
        <v>1459.2909999999999</v>
      </c>
      <c r="AR10" s="315">
        <v>1235.259</v>
      </c>
      <c r="AS10" s="315">
        <v>690.68299999999999</v>
      </c>
      <c r="AT10" s="315">
        <v>643.52300000000002</v>
      </c>
      <c r="AU10" s="315">
        <v>654.02700000000004</v>
      </c>
      <c r="AV10" s="315">
        <v>1016.191</v>
      </c>
      <c r="AW10" s="1035">
        <v>2960.0410000000002</v>
      </c>
      <c r="AX10" s="1035">
        <v>1982.596</v>
      </c>
    </row>
    <row r="11" spans="1:50" s="4" customFormat="1" ht="14">
      <c r="A11" s="1036" t="s">
        <v>731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5">
        <v>83.031999999999996</v>
      </c>
      <c r="N11" s="315">
        <v>86.519000000000005</v>
      </c>
      <c r="O11" s="315">
        <v>86.867999999999995</v>
      </c>
      <c r="P11" s="315">
        <v>87.045000000000002</v>
      </c>
      <c r="Q11" s="315">
        <v>79.430000000000007</v>
      </c>
      <c r="R11" s="315">
        <v>73.293999999999997</v>
      </c>
      <c r="S11" s="315">
        <v>67.316999999999993</v>
      </c>
      <c r="T11" s="315">
        <v>60.731000000000002</v>
      </c>
      <c r="U11" s="315">
        <v>51.938000000000002</v>
      </c>
      <c r="V11" s="315">
        <v>42.378999999999998</v>
      </c>
      <c r="W11" s="315">
        <v>86.465999999999994</v>
      </c>
      <c r="X11" s="315">
        <v>0</v>
      </c>
      <c r="Y11" s="315">
        <v>21.963000000000001</v>
      </c>
      <c r="Z11" s="315">
        <v>19.042999999999999</v>
      </c>
      <c r="AA11" s="315">
        <v>17.274000000000001</v>
      </c>
      <c r="AB11" s="315">
        <v>16.305</v>
      </c>
      <c r="AC11" s="315">
        <v>15.356</v>
      </c>
      <c r="AD11" s="315">
        <v>16.271000000000001</v>
      </c>
      <c r="AE11" s="315">
        <v>17.27</v>
      </c>
      <c r="AF11" s="315">
        <v>19.119</v>
      </c>
      <c r="AG11" s="315">
        <v>18.841999999999999</v>
      </c>
      <c r="AH11" s="315">
        <v>20.878</v>
      </c>
      <c r="AI11" s="315">
        <v>22.268999999999998</v>
      </c>
      <c r="AJ11" s="315">
        <v>23.425000000000001</v>
      </c>
      <c r="AK11" s="315">
        <v>24.858000000000001</v>
      </c>
      <c r="AL11" s="315">
        <v>28.276</v>
      </c>
      <c r="AM11" s="315">
        <v>30.317</v>
      </c>
      <c r="AN11" s="315">
        <v>33.811999999999998</v>
      </c>
      <c r="AO11" s="315">
        <v>36.487000000000002</v>
      </c>
      <c r="AP11" s="315">
        <v>41.171999999999997</v>
      </c>
      <c r="AQ11" s="315">
        <v>48.564</v>
      </c>
      <c r="AR11" s="315">
        <v>55.536000000000001</v>
      </c>
      <c r="AS11" s="315">
        <v>63.16</v>
      </c>
      <c r="AT11" s="315">
        <v>38.335000000000001</v>
      </c>
      <c r="AU11" s="315">
        <v>71.927999999999997</v>
      </c>
      <c r="AV11" s="315">
        <v>77.242999999999995</v>
      </c>
      <c r="AW11" s="1035">
        <v>85.078999999999994</v>
      </c>
      <c r="AX11" s="1035">
        <v>99.227000000000004</v>
      </c>
    </row>
    <row r="12" spans="1:50" s="12" customFormat="1" ht="14">
      <c r="A12" s="1036" t="s">
        <v>732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5">
        <v>208.39400000000001</v>
      </c>
      <c r="N12" s="315">
        <v>221.31</v>
      </c>
      <c r="O12" s="315">
        <v>293.31</v>
      </c>
      <c r="P12" s="315">
        <v>282.35064935064935</v>
      </c>
      <c r="Q12" s="315">
        <v>350.4875124875125</v>
      </c>
      <c r="R12" s="315">
        <v>328.55544455544458</v>
      </c>
      <c r="S12" s="315">
        <v>367.28571428571428</v>
      </c>
      <c r="T12" s="315">
        <v>309.86013986013984</v>
      </c>
      <c r="U12" s="315">
        <v>396.69530469530469</v>
      </c>
      <c r="V12" s="315">
        <v>378.86213786213784</v>
      </c>
      <c r="W12" s="315">
        <v>365.91408591408589</v>
      </c>
      <c r="X12" s="315">
        <v>476.47752247752248</v>
      </c>
      <c r="Y12" s="315">
        <v>425.20879120879118</v>
      </c>
      <c r="Z12" s="315">
        <v>485.11288711288711</v>
      </c>
      <c r="AA12" s="315">
        <v>472.17882117882118</v>
      </c>
      <c r="AB12" s="315">
        <v>495.73399999999998</v>
      </c>
      <c r="AC12" s="315">
        <v>637.63400000000001</v>
      </c>
      <c r="AD12" s="315">
        <v>714.85799999999995</v>
      </c>
      <c r="AE12" s="315">
        <v>650.87099999999998</v>
      </c>
      <c r="AF12" s="315">
        <v>604.06899999999996</v>
      </c>
      <c r="AG12" s="315">
        <v>534.78800000000001</v>
      </c>
      <c r="AH12" s="315">
        <v>527.36300000000006</v>
      </c>
      <c r="AI12" s="315">
        <v>598.56299999999999</v>
      </c>
      <c r="AJ12" s="315">
        <v>860.24175824175825</v>
      </c>
      <c r="AK12" s="315">
        <v>761.53646353646354</v>
      </c>
      <c r="AL12" s="315">
        <v>885.77822177822179</v>
      </c>
      <c r="AM12" s="315">
        <v>1438.864135864136</v>
      </c>
      <c r="AN12" s="315">
        <v>1527.5029999999999</v>
      </c>
      <c r="AO12" s="315">
        <v>1592.5160000000001</v>
      </c>
      <c r="AP12" s="315">
        <v>2103.529</v>
      </c>
      <c r="AQ12" s="315">
        <v>2139.9569999999999</v>
      </c>
      <c r="AR12" s="315">
        <v>2204.7730000000001</v>
      </c>
      <c r="AS12" s="315">
        <v>2133.1660000000002</v>
      </c>
      <c r="AT12" s="315" t="s">
        <v>1290</v>
      </c>
      <c r="AU12" s="315" t="s">
        <v>1290</v>
      </c>
      <c r="AV12" s="315" t="s">
        <v>1290</v>
      </c>
      <c r="AW12" s="1035" t="s">
        <v>1291</v>
      </c>
      <c r="AX12" s="1035">
        <v>0</v>
      </c>
    </row>
    <row r="13" spans="1:50" s="12" customFormat="1" ht="14">
      <c r="A13" s="1036" t="s">
        <v>421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5">
        <v>133.01099999999997</v>
      </c>
      <c r="N13" s="315">
        <v>68.333000000000084</v>
      </c>
      <c r="O13" s="315">
        <v>264.94599999999991</v>
      </c>
      <c r="P13" s="315">
        <v>354.62835064935098</v>
      </c>
      <c r="Q13" s="315">
        <v>71.263487512487245</v>
      </c>
      <c r="R13" s="315">
        <v>101.9525554445554</v>
      </c>
      <c r="S13" s="315">
        <v>153.56028571428578</v>
      </c>
      <c r="T13" s="315">
        <v>143.72386013985988</v>
      </c>
      <c r="U13" s="315">
        <v>97.077695304695226</v>
      </c>
      <c r="V13" s="315">
        <v>114.06286213786188</v>
      </c>
      <c r="W13" s="315">
        <v>171.12091408591459</v>
      </c>
      <c r="X13" s="315">
        <v>311.98347752247764</v>
      </c>
      <c r="Y13" s="315">
        <v>142.59520879120896</v>
      </c>
      <c r="Z13" s="315">
        <v>321.38911288711301</v>
      </c>
      <c r="AA13" s="315">
        <v>449.80517882117874</v>
      </c>
      <c r="AB13" s="315">
        <v>605.72800000000007</v>
      </c>
      <c r="AC13" s="315">
        <v>145.47200000000021</v>
      </c>
      <c r="AD13" s="315">
        <v>559.02600000000007</v>
      </c>
      <c r="AE13" s="315">
        <v>762.73700000000008</v>
      </c>
      <c r="AF13" s="315">
        <v>1290.9650000000001</v>
      </c>
      <c r="AG13" s="315">
        <v>154.77100000000019</v>
      </c>
      <c r="AH13" s="315">
        <v>414.78299999999945</v>
      </c>
      <c r="AI13" s="315">
        <v>522.58399999999892</v>
      </c>
      <c r="AJ13" s="315">
        <v>986.40724175824289</v>
      </c>
      <c r="AK13" s="315">
        <v>161.61553646353605</v>
      </c>
      <c r="AL13" s="315">
        <v>395.19377822177739</v>
      </c>
      <c r="AM13" s="315">
        <v>759.87586413586359</v>
      </c>
      <c r="AN13" s="315">
        <v>1299.7739999999976</v>
      </c>
      <c r="AO13" s="315">
        <v>201.74300000000221</v>
      </c>
      <c r="AP13" s="315">
        <v>592.63099999999758</v>
      </c>
      <c r="AQ13" s="315">
        <v>1055.3359999999993</v>
      </c>
      <c r="AR13" s="315">
        <v>1547.3600000000006</v>
      </c>
      <c r="AS13" s="315">
        <v>216.40999999999804</v>
      </c>
      <c r="AT13" s="315">
        <v>374.38800000000265</v>
      </c>
      <c r="AU13" s="315">
        <v>1855.6299999999992</v>
      </c>
      <c r="AV13" s="315">
        <v>2220.2519999999986</v>
      </c>
      <c r="AW13" s="1035">
        <v>492.83699999999953</v>
      </c>
      <c r="AX13" s="1035">
        <v>621.59199999999873</v>
      </c>
    </row>
    <row r="14" spans="1:50" s="12" customFormat="1" ht="14.5" thickBot="1">
      <c r="A14" s="1218" t="s">
        <v>6</v>
      </c>
      <c r="B14" s="1219"/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20">
        <v>2298.2919999999999</v>
      </c>
      <c r="N14" s="1220">
        <v>1961.297</v>
      </c>
      <c r="O14" s="1220">
        <v>2348.4110000000001</v>
      </c>
      <c r="P14" s="1220">
        <v>2522.2710000000002</v>
      </c>
      <c r="Q14" s="1220">
        <v>2088.502</v>
      </c>
      <c r="R14" s="1220">
        <v>1973.5820000000001</v>
      </c>
      <c r="S14" s="1220">
        <v>1993.4639999999999</v>
      </c>
      <c r="T14" s="1220">
        <v>2132.7289999999998</v>
      </c>
      <c r="U14" s="1220">
        <v>2255.3879999999999</v>
      </c>
      <c r="V14" s="1220">
        <v>2522.424</v>
      </c>
      <c r="W14" s="1220">
        <v>2685.9189999999999</v>
      </c>
      <c r="X14" s="1220">
        <v>2621.7420000000002</v>
      </c>
      <c r="Y14" s="1220">
        <v>1252.259</v>
      </c>
      <c r="Z14" s="1220">
        <v>1579.4860000000001</v>
      </c>
      <c r="AA14" s="1220">
        <v>2032.8389999999999</v>
      </c>
      <c r="AB14" s="1220">
        <v>2252.5619999999999</v>
      </c>
      <c r="AC14" s="1220">
        <v>2069.6390000000001</v>
      </c>
      <c r="AD14" s="1220">
        <v>2545.2719999999999</v>
      </c>
      <c r="AE14" s="1220">
        <v>2805.7510000000002</v>
      </c>
      <c r="AF14" s="1220">
        <v>3016.2020000000002</v>
      </c>
      <c r="AG14" s="1220">
        <v>2650.3690000000001</v>
      </c>
      <c r="AH14" s="1220">
        <v>9818.1049999999996</v>
      </c>
      <c r="AI14" s="1220">
        <v>15062.518</v>
      </c>
      <c r="AJ14" s="1220">
        <v>13890.66</v>
      </c>
      <c r="AK14" s="1220">
        <v>8577.1620000000003</v>
      </c>
      <c r="AL14" s="1220">
        <v>12971.413</v>
      </c>
      <c r="AM14" s="1220">
        <v>13442.857</v>
      </c>
      <c r="AN14" s="1220">
        <v>12883.157999999999</v>
      </c>
      <c r="AO14" s="1220">
        <v>13549.876</v>
      </c>
      <c r="AP14" s="1220">
        <v>14943.817999999999</v>
      </c>
      <c r="AQ14" s="1220">
        <v>11486.691000000001</v>
      </c>
      <c r="AR14" s="1220">
        <v>12234.412</v>
      </c>
      <c r="AS14" s="1220">
        <v>11308.722</v>
      </c>
      <c r="AT14" s="1220">
        <v>9728.5529999999999</v>
      </c>
      <c r="AU14" s="1220">
        <v>10796.829</v>
      </c>
      <c r="AV14" s="1220">
        <v>12003.311</v>
      </c>
      <c r="AW14" s="1221">
        <v>13271.485000000001</v>
      </c>
      <c r="AX14" s="1221">
        <v>12935.026</v>
      </c>
    </row>
    <row r="15" spans="1:50" s="4" customFormat="1" ht="14">
      <c r="A15" s="6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X15" s="1035"/>
    </row>
    <row r="16" spans="1:50" s="4" customFormat="1" ht="14">
      <c r="A16" s="6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3:26" s="4" customFormat="1" ht="14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3:26" s="4" customFormat="1" ht="14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3:26" s="4" customFormat="1" ht="1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</sheetData>
  <sheetProtection sheet="1" objects="1" scenarios="1"/>
  <hyperlinks>
    <hyperlink ref="A4" location="'Índice'!B19" display="Índice!A1" xr:uid="{504E09A3-F277-4A24-BF4A-247DC08BC29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>
    <oddHeader>&amp;R&amp;"Calibri"&amp;10&amp;K000000 #interna&amp;1#_x000D_</oddHeader>
  </headerFooter>
  <drawing r:id="rId2"/>
</worksheet>
</file>

<file path=docMetadata/LabelInfo.xml><?xml version="1.0" encoding="utf-8"?>
<clbl:labelList xmlns:clbl="http://schemas.microsoft.com/office/2020/mipLabelMetadata">
  <clbl:label id="{40881dc9-f7f2-41de-a334-ceff3dc15b31}" enabled="1" method="Standard" siteId="{ea0c2907-38d2-4181-8750-b0b190b6044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83</vt:i4>
      </vt:variant>
    </vt:vector>
  </HeadingPairs>
  <TitlesOfParts>
    <vt:vector size="83" baseType="lpstr">
      <vt:lpstr>Índice</vt:lpstr>
      <vt:lpstr>BP - Ativo</vt:lpstr>
      <vt:lpstr>BP - Passivo</vt:lpstr>
      <vt:lpstr>DRE com Realocações</vt:lpstr>
      <vt:lpstr>DRE Societária</vt:lpstr>
      <vt:lpstr>Itens Extraordinários</vt:lpstr>
      <vt:lpstr>Efeitos no PL</vt:lpstr>
      <vt:lpstr>OFD</vt:lpstr>
      <vt:lpstr>Crédito Tributário</vt:lpstr>
      <vt:lpstr>Cobertura de Crédito</vt:lpstr>
      <vt:lpstr>Carteiras por Estágio</vt:lpstr>
      <vt:lpstr>Carteira Agro</vt:lpstr>
      <vt:lpstr>Equalização - Agro</vt:lpstr>
      <vt:lpstr>Compulsório</vt:lpstr>
      <vt:lpstr>Agro-Inad</vt:lpstr>
      <vt:lpstr>Índices de Atraso</vt:lpstr>
      <vt:lpstr>Crédito PJ Macrossetor</vt:lpstr>
      <vt:lpstr>Crédito - Concentração</vt:lpstr>
      <vt:lpstr>Carteira de Crédito</vt:lpstr>
      <vt:lpstr>Carteira de Crédito PF</vt:lpstr>
      <vt:lpstr>Crédito PJ</vt:lpstr>
      <vt:lpstr>Ativos e Passivos de Juros</vt:lpstr>
      <vt:lpstr>Margem Financeira</vt:lpstr>
      <vt:lpstr>Margem Líquida</vt:lpstr>
      <vt:lpstr>Margem Gerencial</vt:lpstr>
      <vt:lpstr>Fontes e Usos</vt:lpstr>
      <vt:lpstr>Captações no Exterior</vt:lpstr>
      <vt:lpstr>Bis III</vt:lpstr>
      <vt:lpstr>Liquidez</vt:lpstr>
      <vt:lpstr>Despesas Administrativas</vt:lpstr>
      <vt:lpstr>Desempenho e Eficiência</vt:lpstr>
      <vt:lpstr>RPS</vt:lpstr>
      <vt:lpstr>Dados Estruturais</vt:lpstr>
      <vt:lpstr>Ratings</vt:lpstr>
      <vt:lpstr>Part. Índices - Brasil</vt:lpstr>
      <vt:lpstr>Participação Mercado</vt:lpstr>
      <vt:lpstr>Múltiplos Mercado</vt:lpstr>
      <vt:lpstr>Acionistas</vt:lpstr>
      <vt:lpstr>Banco Patagonia</vt:lpstr>
      <vt:lpstr>Cartões</vt:lpstr>
      <vt:lpstr>Ativos - Contábil</vt:lpstr>
      <vt:lpstr>Passivos - Contábil</vt:lpstr>
      <vt:lpstr>DRE - Contábil</vt:lpstr>
      <vt:lpstr>DRE - Realocações</vt:lpstr>
      <vt:lpstr>DRE - Realoc IE</vt:lpstr>
      <vt:lpstr>MFB</vt:lpstr>
      <vt:lpstr>MFB Clientes e Mercado</vt:lpstr>
      <vt:lpstr>MFB - Abertura</vt:lpstr>
      <vt:lpstr>Aplicações e Captações</vt:lpstr>
      <vt:lpstr>TVMs - Resultado</vt:lpstr>
      <vt:lpstr>Desp. Pessoal</vt:lpstr>
      <vt:lpstr>Crédito Agro</vt:lpstr>
      <vt:lpstr>Agro-Destinação</vt:lpstr>
      <vt:lpstr>Agro-Item</vt:lpstr>
      <vt:lpstr>Agro-Porte</vt:lpstr>
      <vt:lpstr>Agro-Fonte</vt:lpstr>
      <vt:lpstr>Agro-Equalização</vt:lpstr>
      <vt:lpstr>Agro-Recursos Eq.</vt:lpstr>
      <vt:lpstr>Crédito NR</vt:lpstr>
      <vt:lpstr>Crédito NR - PF</vt:lpstr>
      <vt:lpstr>Crédito NR - PJ</vt:lpstr>
      <vt:lpstr>Crédito NR -  Agro PF</vt:lpstr>
      <vt:lpstr>Crédito NR - Agro PJ</vt:lpstr>
      <vt:lpstr>Crédito NR - Exterior</vt:lpstr>
      <vt:lpstr>Provisões</vt:lpstr>
      <vt:lpstr>PCLD - PF</vt:lpstr>
      <vt:lpstr>PCLD - PJ</vt:lpstr>
      <vt:lpstr>PCLD - Agro PF</vt:lpstr>
      <vt:lpstr>PCLD - Agro PJ</vt:lpstr>
      <vt:lpstr>PCLD - Despesas</vt:lpstr>
      <vt:lpstr>Composição Acionária</vt:lpstr>
      <vt:lpstr>Dividendos JCP</vt:lpstr>
      <vt:lpstr>Indicadores Desempenho</vt:lpstr>
      <vt:lpstr>Índices Cobertura</vt:lpstr>
      <vt:lpstr>Outras Desp. Adm.</vt:lpstr>
      <vt:lpstr>Ágios</vt:lpstr>
      <vt:lpstr>Ativos Intangíveis</vt:lpstr>
      <vt:lpstr>DRE Realoc 4720</vt:lpstr>
      <vt:lpstr>Resultado Estrutural</vt:lpstr>
      <vt:lpstr>Cotações BB</vt:lpstr>
      <vt:lpstr>Captações - FU</vt:lpstr>
      <vt:lpstr>BB Consolidado</vt:lpstr>
      <vt:lpstr>RI</vt:lpstr>
    </vt:vector>
  </TitlesOfParts>
  <Company>Banco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f6210946</dc:creator>
  <cp:lastModifiedBy>Pedro Tavares Pegorer</cp:lastModifiedBy>
  <cp:lastPrinted>2013-02-04T11:08:16Z</cp:lastPrinted>
  <dcterms:created xsi:type="dcterms:W3CDTF">2009-11-16T14:29:18Z</dcterms:created>
  <dcterms:modified xsi:type="dcterms:W3CDTF">2025-05-29T17:31:44Z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0881dc9-f7f2-41de-a334-ceff3dc15b31_Enabled">
    <vt:lpwstr>true</vt:lpwstr>
  </property>
  <property fmtid="{D5CDD505-2E9C-101B-9397-08002B2CF9AE}" pid="5" name="MSIP_Label_40881dc9-f7f2-41de-a334-ceff3dc15b31_SetDate">
    <vt:lpwstr>2025-05-15T18:01:30Z</vt:lpwstr>
  </property>
  <property fmtid="{D5CDD505-2E9C-101B-9397-08002B2CF9AE}" pid="6" name="MSIP_Label_40881dc9-f7f2-41de-a334-ceff3dc15b31_Method">
    <vt:lpwstr>Standard</vt:lpwstr>
  </property>
  <property fmtid="{D5CDD505-2E9C-101B-9397-08002B2CF9AE}" pid="7" name="MSIP_Label_40881dc9-f7f2-41de-a334-ceff3dc15b31_Name">
    <vt:lpwstr>40881dc9-f7f2-41de-a334-ceff3dc15b31</vt:lpwstr>
  </property>
  <property fmtid="{D5CDD505-2E9C-101B-9397-08002B2CF9AE}" pid="8" name="MSIP_Label_40881dc9-f7f2-41de-a334-ceff3dc15b31_SiteId">
    <vt:lpwstr>ea0c2907-38d2-4181-8750-b0b190b60443</vt:lpwstr>
  </property>
  <property fmtid="{D5CDD505-2E9C-101B-9397-08002B2CF9AE}" pid="9" name="MSIP_Label_40881dc9-f7f2-41de-a334-ceff3dc15b31_ActionId">
    <vt:lpwstr>a04fdd24-a113-4166-9089-09d8dbbaaf7b</vt:lpwstr>
  </property>
  <property fmtid="{D5CDD505-2E9C-101B-9397-08002B2CF9AE}" pid="10" name="MSIP_Label_40881dc9-f7f2-41de-a334-ceff3dc15b31_ContentBits">
    <vt:lpwstr>1</vt:lpwstr>
  </property>
  <property fmtid="{D5CDD505-2E9C-101B-9397-08002B2CF9AE}" pid="11" name="MSIP_Label_40881dc9-f7f2-41de-a334-ceff3dc15b31_Tag">
    <vt:lpwstr>10, 3, 0, 1</vt:lpwstr>
  </property>
</Properties>
</file>